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Office of Information Technology - Applications Services\Intranet &amp; Internet\depository\internet\"/>
    </mc:Choice>
  </mc:AlternateContent>
  <xr:revisionPtr revIDLastSave="0" documentId="13_ncr:1_{A446B7AB-407D-4278-8DB1-AD3A76483B8C}" xr6:coauthVersionLast="46" xr6:coauthVersionMax="46" xr10:uidLastSave="{00000000-0000-0000-0000-000000000000}"/>
  <bookViews>
    <workbookView xWindow="0" yWindow="0" windowWidth="28800" windowHeight="156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J121" i="1" l="1"/>
  <c r="AY121" i="1"/>
  <c r="AF121" i="1"/>
  <c r="BJ120" i="1"/>
  <c r="AY120" i="1"/>
  <c r="AF120" i="1"/>
  <c r="BJ119" i="1"/>
  <c r="AY119" i="1"/>
  <c r="AF119" i="1"/>
  <c r="BA112" i="1" l="1"/>
  <c r="AV112" i="1"/>
  <c r="AQ112" i="1"/>
  <c r="Z112" i="1"/>
  <c r="I112" i="1" l="1"/>
  <c r="BA84" i="1"/>
  <c r="Z84" i="1"/>
  <c r="X84" i="1"/>
  <c r="I84" i="1"/>
  <c r="BJ173" i="1" l="1"/>
  <c r="AY173" i="1"/>
  <c r="AF173" i="1"/>
  <c r="BJ83" i="1" l="1"/>
  <c r="AY83" i="1"/>
  <c r="AF83" i="1"/>
  <c r="BJ43" i="1" l="1"/>
  <c r="AY43" i="1"/>
  <c r="AF43" i="1"/>
  <c r="BJ122" i="1"/>
  <c r="AY122" i="1"/>
  <c r="AF122" i="1"/>
  <c r="BJ118" i="1"/>
  <c r="AY118" i="1"/>
  <c r="AF118" i="1"/>
  <c r="BJ117" i="1"/>
  <c r="AY117" i="1"/>
  <c r="AF117" i="1"/>
  <c r="BJ69" i="1" l="1"/>
  <c r="BJ162" i="1"/>
  <c r="AY162" i="1"/>
  <c r="AF162" i="1"/>
  <c r="BJ161" i="1"/>
  <c r="AY161" i="1"/>
  <c r="AF161" i="1"/>
  <c r="BJ160" i="1"/>
  <c r="AY160" i="1"/>
  <c r="AF160" i="1"/>
  <c r="BJ159" i="1"/>
  <c r="AY159" i="1"/>
  <c r="AF159" i="1"/>
  <c r="BJ158" i="1"/>
  <c r="AY158" i="1"/>
  <c r="AF158" i="1"/>
  <c r="BJ157" i="1"/>
  <c r="AY157" i="1"/>
  <c r="AF157" i="1"/>
  <c r="BJ156" i="1"/>
  <c r="AY156" i="1"/>
  <c r="AF156" i="1"/>
  <c r="BJ155" i="1"/>
  <c r="AY155" i="1"/>
  <c r="AF155" i="1"/>
  <c r="BJ71" i="1"/>
  <c r="AY71" i="1"/>
  <c r="AF71" i="1"/>
  <c r="BJ70" i="1"/>
  <c r="AY70" i="1"/>
  <c r="AF70" i="1"/>
  <c r="AY69" i="1"/>
  <c r="AF69" i="1"/>
  <c r="BJ68" i="1"/>
  <c r="AY68" i="1"/>
  <c r="AF68" i="1"/>
  <c r="BJ67" i="1"/>
  <c r="AY67" i="1"/>
  <c r="AF67" i="1"/>
  <c r="BJ66" i="1"/>
  <c r="AY66" i="1"/>
  <c r="AF66" i="1"/>
  <c r="BJ65" i="1"/>
  <c r="AY65" i="1"/>
  <c r="AF65" i="1"/>
  <c r="BJ64" i="1"/>
  <c r="AY64" i="1"/>
  <c r="AF64" i="1"/>
  <c r="BJ104" i="1" l="1"/>
  <c r="AY104" i="1"/>
  <c r="AF104" i="1"/>
  <c r="BJ129" i="1"/>
  <c r="AY129" i="1"/>
  <c r="AF129" i="1"/>
  <c r="BJ134" i="1"/>
  <c r="AY134" i="1"/>
  <c r="AF134" i="1"/>
  <c r="BJ177" i="1" l="1"/>
  <c r="AY177" i="1"/>
  <c r="AF177" i="1"/>
  <c r="BJ172" i="1"/>
  <c r="AY172" i="1"/>
  <c r="AF172" i="1"/>
  <c r="BJ131" i="1"/>
  <c r="AY131" i="1"/>
  <c r="AF131" i="1"/>
  <c r="BJ128" i="1"/>
  <c r="AY128" i="1"/>
  <c r="AF128" i="1"/>
  <c r="BJ127" i="1"/>
  <c r="AY127" i="1"/>
  <c r="AF127" i="1"/>
  <c r="BJ126" i="1"/>
  <c r="AY126" i="1"/>
  <c r="AF126" i="1"/>
  <c r="BJ114" i="1"/>
  <c r="AY114" i="1"/>
  <c r="AF114" i="1"/>
  <c r="BJ98" i="1"/>
  <c r="AY98" i="1"/>
  <c r="AF98" i="1"/>
  <c r="BJ52" i="1"/>
  <c r="AY52" i="1"/>
  <c r="AF52" i="1"/>
  <c r="BJ176" i="1" l="1"/>
  <c r="AY176" i="1"/>
  <c r="AF176" i="1"/>
  <c r="BJ175" i="1"/>
  <c r="AY175" i="1"/>
  <c r="AF175" i="1"/>
  <c r="AY171" i="1"/>
  <c r="AF171" i="1"/>
  <c r="BJ170" i="1"/>
  <c r="AY170" i="1"/>
  <c r="AF170" i="1"/>
  <c r="BJ166" i="1"/>
  <c r="AY166" i="1"/>
  <c r="AF166" i="1"/>
  <c r="BJ154" i="1"/>
  <c r="AY154" i="1"/>
  <c r="AF154" i="1"/>
  <c r="BJ153" i="1"/>
  <c r="AY153" i="1"/>
  <c r="AF153" i="1"/>
  <c r="BJ152" i="1"/>
  <c r="AY152" i="1"/>
  <c r="AF152" i="1"/>
  <c r="BJ141" i="1"/>
  <c r="AY141" i="1"/>
  <c r="AF141" i="1"/>
  <c r="BJ140" i="1"/>
  <c r="AY140" i="1"/>
  <c r="AF140" i="1"/>
  <c r="BJ138" i="1"/>
  <c r="AY138" i="1"/>
  <c r="AF138" i="1"/>
  <c r="BJ136" i="1"/>
  <c r="AY136" i="1"/>
  <c r="AF136" i="1"/>
  <c r="BJ135" i="1"/>
  <c r="AY135" i="1"/>
  <c r="AF135" i="1"/>
  <c r="BJ133" i="1"/>
  <c r="AY133" i="1"/>
  <c r="AF133" i="1"/>
  <c r="BJ130" i="1"/>
  <c r="AY130" i="1"/>
  <c r="AF130" i="1"/>
  <c r="BJ110" i="1"/>
  <c r="AY110" i="1"/>
  <c r="AF110" i="1"/>
  <c r="BJ105" i="1"/>
  <c r="AY105" i="1"/>
  <c r="AF105" i="1"/>
  <c r="AY103" i="1"/>
  <c r="AF103" i="1"/>
  <c r="BJ102" i="1"/>
  <c r="AY102" i="1"/>
  <c r="AF102" i="1"/>
  <c r="BJ101" i="1"/>
  <c r="AY101" i="1"/>
  <c r="AF101" i="1"/>
  <c r="BJ100" i="1"/>
  <c r="AY100" i="1"/>
  <c r="AF100" i="1"/>
  <c r="BJ99" i="1"/>
  <c r="AY99" i="1"/>
  <c r="AF99" i="1"/>
  <c r="BJ97" i="1"/>
  <c r="AY97" i="1"/>
  <c r="AF97" i="1"/>
  <c r="BJ96" i="1"/>
  <c r="AY96" i="1"/>
  <c r="AF96" i="1"/>
  <c r="BJ79" i="1"/>
  <c r="AY79" i="1"/>
  <c r="AF79" i="1"/>
  <c r="BJ48" i="1" l="1"/>
  <c r="AY48" i="1"/>
  <c r="AF48" i="1"/>
  <c r="BJ49" i="1"/>
  <c r="AY49" i="1"/>
  <c r="AF49" i="1"/>
  <c r="BJ50" i="1"/>
  <c r="AY50" i="1"/>
  <c r="AF50" i="1"/>
  <c r="BJ51" i="1"/>
  <c r="AY51" i="1"/>
  <c r="AF51" i="1"/>
  <c r="BJ44" i="1" l="1"/>
  <c r="AY44" i="1"/>
  <c r="AF44" i="1"/>
  <c r="BJ30" i="1"/>
  <c r="AY30" i="1"/>
  <c r="AF30" i="1"/>
  <c r="BJ12" i="1"/>
  <c r="AY12" i="1"/>
  <c r="AF12" i="1"/>
  <c r="BJ108" i="1" l="1"/>
  <c r="AY108" i="1"/>
  <c r="AF108" i="1"/>
  <c r="BJ106" i="1"/>
  <c r="AY106" i="1"/>
  <c r="AF106" i="1"/>
  <c r="BJ63" i="1"/>
  <c r="AY63" i="1"/>
  <c r="AF63" i="1"/>
  <c r="BJ62" i="1"/>
  <c r="AY62" i="1"/>
  <c r="AF62" i="1"/>
  <c r="BJ61" i="1"/>
  <c r="AY61" i="1"/>
  <c r="AF61" i="1"/>
  <c r="BJ33" i="1"/>
  <c r="AY33" i="1"/>
  <c r="AF33" i="1"/>
  <c r="BJ178" i="1" l="1"/>
  <c r="AY178" i="1"/>
  <c r="AF178" i="1"/>
  <c r="BJ174" i="1"/>
  <c r="AY174" i="1"/>
  <c r="AF174" i="1"/>
  <c r="BJ169" i="1"/>
  <c r="AY169" i="1"/>
  <c r="AF169" i="1"/>
  <c r="BJ168" i="1"/>
  <c r="AY168" i="1"/>
  <c r="AF168" i="1"/>
  <c r="BJ167" i="1"/>
  <c r="AY167" i="1"/>
  <c r="AF167" i="1"/>
  <c r="BJ165" i="1"/>
  <c r="AY165" i="1"/>
  <c r="AF165" i="1"/>
  <c r="BJ164" i="1"/>
  <c r="AY164" i="1"/>
  <c r="AF164" i="1"/>
  <c r="BJ163" i="1"/>
  <c r="AY163" i="1"/>
  <c r="AF163" i="1"/>
  <c r="BJ142" i="1"/>
  <c r="AY142" i="1"/>
  <c r="AF142" i="1"/>
  <c r="BJ139" i="1"/>
  <c r="AY139" i="1"/>
  <c r="AF139" i="1"/>
  <c r="BJ137" i="1"/>
  <c r="AY137" i="1"/>
  <c r="AF137" i="1"/>
  <c r="BJ132" i="1"/>
  <c r="AY132" i="1"/>
  <c r="AF132" i="1"/>
  <c r="BJ116" i="1"/>
  <c r="AY116" i="1"/>
  <c r="AF116" i="1"/>
  <c r="BJ115" i="1"/>
  <c r="AY115" i="1"/>
  <c r="AF115" i="1"/>
  <c r="BJ113" i="1"/>
  <c r="AY113" i="1"/>
  <c r="AF113" i="1"/>
  <c r="BJ111" i="1"/>
  <c r="AY111" i="1"/>
  <c r="AF111" i="1"/>
  <c r="BJ109" i="1"/>
  <c r="AY109" i="1"/>
  <c r="AF109" i="1"/>
  <c r="BJ107" i="1"/>
  <c r="AY107" i="1"/>
  <c r="AF107" i="1"/>
  <c r="BJ151" i="1" l="1"/>
  <c r="AY151" i="1"/>
  <c r="AF151" i="1"/>
  <c r="BJ150" i="1"/>
  <c r="AY150" i="1"/>
  <c r="AF150" i="1"/>
  <c r="BJ149" i="1"/>
  <c r="AY149" i="1"/>
  <c r="AF149" i="1"/>
  <c r="BJ148" i="1"/>
  <c r="AY148" i="1"/>
  <c r="AF148" i="1"/>
  <c r="BJ147" i="1"/>
  <c r="AY147" i="1"/>
  <c r="AF147" i="1"/>
  <c r="BJ146" i="1"/>
  <c r="AY146" i="1"/>
  <c r="AF146" i="1"/>
  <c r="BJ145" i="1"/>
  <c r="AY145" i="1"/>
  <c r="AF145" i="1"/>
  <c r="BJ144" i="1"/>
  <c r="AY144" i="1"/>
  <c r="AF144" i="1"/>
  <c r="BJ143" i="1"/>
  <c r="AY143" i="1"/>
  <c r="AF143" i="1"/>
  <c r="BJ125" i="1"/>
  <c r="AY125" i="1"/>
  <c r="AF125" i="1"/>
  <c r="BJ124" i="1"/>
  <c r="AY124" i="1"/>
  <c r="AF124" i="1"/>
  <c r="BJ123" i="1"/>
  <c r="AY123" i="1"/>
  <c r="AF123" i="1"/>
  <c r="BJ95" i="1" l="1"/>
  <c r="AY95" i="1"/>
  <c r="AF95" i="1"/>
  <c r="BJ94" i="1"/>
  <c r="AY94" i="1"/>
  <c r="AF94" i="1"/>
  <c r="BJ93" i="1"/>
  <c r="AY93" i="1"/>
  <c r="AF93" i="1"/>
  <c r="BJ92" i="1" l="1"/>
  <c r="AY92" i="1"/>
  <c r="AF92" i="1"/>
  <c r="BJ91" i="1"/>
  <c r="AY91" i="1"/>
  <c r="AF91" i="1"/>
  <c r="BJ90" i="1"/>
  <c r="AY90" i="1"/>
  <c r="AF90" i="1"/>
  <c r="BJ89" i="1"/>
  <c r="AY89" i="1"/>
  <c r="AF89" i="1"/>
  <c r="BJ88" i="1"/>
  <c r="AY88" i="1"/>
  <c r="AF88" i="1"/>
  <c r="BJ87" i="1"/>
  <c r="AY87" i="1"/>
  <c r="AF87" i="1"/>
  <c r="BJ86" i="1"/>
  <c r="AY86" i="1"/>
  <c r="AF86" i="1"/>
  <c r="BJ85" i="1"/>
  <c r="AY85" i="1"/>
  <c r="AF85" i="1"/>
  <c r="BJ82" i="1"/>
  <c r="AY82" i="1"/>
  <c r="AF82" i="1"/>
  <c r="BJ81" i="1"/>
  <c r="AY81" i="1"/>
  <c r="AF81" i="1"/>
  <c r="BJ80" i="1"/>
  <c r="AY80" i="1"/>
  <c r="AF80" i="1"/>
  <c r="BJ78" i="1"/>
  <c r="AY78" i="1"/>
  <c r="AF78" i="1"/>
  <c r="BJ77" i="1"/>
  <c r="AY77" i="1"/>
  <c r="AF77" i="1"/>
  <c r="BJ76" i="1"/>
  <c r="AY76" i="1"/>
  <c r="AF76" i="1"/>
  <c r="BJ75" i="1"/>
  <c r="AY75" i="1"/>
  <c r="AF75" i="1"/>
  <c r="BJ74" i="1"/>
  <c r="AY74" i="1"/>
  <c r="AF74" i="1"/>
  <c r="BJ73" i="1"/>
  <c r="AY73" i="1"/>
  <c r="AF73" i="1"/>
  <c r="BJ72" i="1"/>
  <c r="AY72" i="1"/>
  <c r="AF72" i="1"/>
  <c r="BJ60" i="1"/>
  <c r="AY60" i="1"/>
  <c r="AF60" i="1"/>
  <c r="BJ59" i="1"/>
  <c r="AY59" i="1"/>
  <c r="AF59" i="1"/>
  <c r="BJ58" i="1"/>
  <c r="AY58" i="1"/>
  <c r="AF58" i="1"/>
  <c r="BJ57" i="1"/>
  <c r="AY57" i="1"/>
  <c r="AF57" i="1"/>
  <c r="BJ56" i="1"/>
  <c r="AY56" i="1"/>
  <c r="AF56" i="1"/>
  <c r="BJ55" i="1"/>
  <c r="AY55" i="1"/>
  <c r="AF55" i="1"/>
  <c r="BJ54" i="1"/>
  <c r="AY54" i="1"/>
  <c r="AF54" i="1"/>
  <c r="BJ53" i="1"/>
  <c r="AY53" i="1"/>
  <c r="AF53" i="1"/>
  <c r="BJ47" i="1"/>
  <c r="AY47" i="1"/>
  <c r="AF47" i="1"/>
  <c r="BJ46" i="1"/>
  <c r="AY46" i="1"/>
  <c r="AF46" i="1"/>
  <c r="BJ45" i="1"/>
  <c r="AY45" i="1"/>
  <c r="AF45" i="1"/>
  <c r="BJ42" i="1"/>
  <c r="AY42" i="1"/>
  <c r="AF42" i="1"/>
  <c r="BJ41" i="1"/>
  <c r="AY41" i="1"/>
  <c r="AF41" i="1"/>
  <c r="BJ40" i="1"/>
  <c r="AY40" i="1"/>
  <c r="AF40" i="1"/>
  <c r="BJ39" i="1"/>
  <c r="AY39" i="1"/>
  <c r="AF39" i="1"/>
  <c r="BJ38" i="1"/>
  <c r="AY38" i="1"/>
  <c r="AF38" i="1"/>
  <c r="BJ37" i="1"/>
  <c r="AY37" i="1"/>
  <c r="AF37" i="1"/>
  <c r="BJ36" i="1"/>
  <c r="AY36" i="1"/>
  <c r="AF36" i="1"/>
  <c r="BJ35" i="1"/>
  <c r="AY35" i="1"/>
  <c r="AF35" i="1"/>
  <c r="BJ34" i="1"/>
  <c r="AY34" i="1"/>
  <c r="AF34" i="1"/>
  <c r="BJ32" i="1"/>
  <c r="AY32" i="1"/>
  <c r="AF32" i="1"/>
  <c r="BJ31" i="1"/>
  <c r="AY31" i="1"/>
  <c r="AF31" i="1"/>
  <c r="BJ29" i="1"/>
  <c r="AY29" i="1"/>
  <c r="AF29" i="1"/>
  <c r="BJ28" i="1"/>
  <c r="AY28" i="1"/>
  <c r="AF28" i="1"/>
  <c r="BJ27" i="1"/>
  <c r="AY27" i="1"/>
  <c r="AF27" i="1"/>
  <c r="BJ26" i="1"/>
  <c r="AY26" i="1"/>
  <c r="AF26" i="1"/>
  <c r="BJ25" i="1"/>
  <c r="AY25" i="1"/>
  <c r="AF25" i="1"/>
  <c r="BJ24" i="1"/>
  <c r="AY24" i="1"/>
  <c r="AF24" i="1"/>
  <c r="BJ23" i="1"/>
  <c r="AY23" i="1"/>
  <c r="AF23" i="1"/>
  <c r="BJ22" i="1"/>
  <c r="AY22" i="1"/>
  <c r="AF22" i="1"/>
  <c r="BJ21" i="1"/>
  <c r="AY21" i="1"/>
  <c r="AF21" i="1"/>
  <c r="BJ20" i="1"/>
  <c r="AY20" i="1"/>
  <c r="AF20" i="1"/>
  <c r="BJ19" i="1"/>
  <c r="AY19" i="1"/>
  <c r="AF19" i="1"/>
  <c r="BJ17" i="1"/>
  <c r="AY17" i="1"/>
  <c r="AF17" i="1"/>
  <c r="BJ16" i="1"/>
  <c r="AY16" i="1"/>
  <c r="AF16" i="1"/>
  <c r="BJ15" i="1"/>
  <c r="AY15" i="1"/>
  <c r="AF15" i="1"/>
  <c r="BJ14" i="1"/>
  <c r="AY14" i="1"/>
  <c r="AF14" i="1"/>
  <c r="BJ13" i="1"/>
  <c r="AY13" i="1"/>
  <c r="AF13" i="1"/>
  <c r="BJ11" i="1" l="1"/>
  <c r="AY11" i="1"/>
  <c r="AF11" i="1"/>
  <c r="BJ10" i="1"/>
  <c r="AY10" i="1"/>
  <c r="AF10" i="1"/>
  <c r="BJ9" i="1"/>
  <c r="AY9" i="1"/>
  <c r="AF9" i="1"/>
  <c r="BJ84" i="1" l="1"/>
  <c r="AY84" i="1"/>
  <c r="AF84" i="1"/>
  <c r="CA7" i="1" l="1"/>
  <c r="CA6" i="1"/>
  <c r="BJ112" i="1" l="1"/>
  <c r="AY112" i="1"/>
  <c r="AF112" i="1"/>
  <c r="AA7" i="1" l="1"/>
  <c r="Q6" i="1"/>
  <c r="I7" i="1"/>
  <c r="AR7" i="1"/>
  <c r="AK7" i="1"/>
  <c r="AG6" i="1"/>
  <c r="S6" i="1"/>
  <c r="R6" i="1"/>
  <c r="BA7" i="1"/>
  <c r="AW7" i="1"/>
  <c r="AL7" i="1"/>
  <c r="AI7" i="1"/>
  <c r="AH7" i="1"/>
  <c r="X7" i="1"/>
  <c r="V7" i="1"/>
  <c r="T6" i="1"/>
  <c r="Z7" i="1"/>
  <c r="L7" i="1"/>
  <c r="B8" i="1"/>
  <c r="AU6" i="1"/>
  <c r="CF7" i="1"/>
  <c r="CE7" i="1"/>
  <c r="CD7" i="1"/>
  <c r="CC7" i="1"/>
  <c r="CB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I7" i="1"/>
  <c r="BH7" i="1"/>
  <c r="BG7" i="1"/>
  <c r="BF7" i="1"/>
  <c r="BE7" i="1"/>
  <c r="BD7" i="1"/>
  <c r="BC7" i="1"/>
  <c r="BB7" i="1"/>
  <c r="AZ7" i="1"/>
  <c r="AX7" i="1"/>
  <c r="AV7" i="1"/>
  <c r="AU7" i="1"/>
  <c r="AT7" i="1"/>
  <c r="AS7" i="1"/>
  <c r="AQ7" i="1"/>
  <c r="AP7" i="1"/>
  <c r="AO7" i="1"/>
  <c r="AN7" i="1"/>
  <c r="AM7" i="1"/>
  <c r="AJ7" i="1"/>
  <c r="AE7" i="1"/>
  <c r="AD7" i="1"/>
  <c r="AC7" i="1"/>
  <c r="AB7" i="1"/>
  <c r="Y7" i="1"/>
  <c r="W7" i="1"/>
  <c r="U7" i="1"/>
  <c r="P7" i="1"/>
  <c r="O7" i="1"/>
  <c r="N7" i="1"/>
  <c r="M7" i="1"/>
  <c r="K7" i="1"/>
  <c r="J7" i="1"/>
  <c r="H7" i="1"/>
  <c r="CF6" i="1"/>
  <c r="CE6" i="1"/>
  <c r="CD6" i="1"/>
  <c r="CC6" i="1"/>
  <c r="CB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I6" i="1"/>
  <c r="BH6" i="1"/>
  <c r="BG6" i="1"/>
  <c r="BF6" i="1"/>
  <c r="BE6" i="1"/>
  <c r="BD6" i="1"/>
  <c r="BC6" i="1"/>
  <c r="BB6" i="1"/>
  <c r="AZ6" i="1"/>
  <c r="AX6" i="1"/>
  <c r="AV6" i="1"/>
  <c r="AT6" i="1"/>
  <c r="AS6" i="1"/>
  <c r="AQ6" i="1"/>
  <c r="AP6" i="1"/>
  <c r="AO6" i="1"/>
  <c r="AN6" i="1"/>
  <c r="AM6" i="1"/>
  <c r="AK6" i="1"/>
  <c r="AJ6" i="1"/>
  <c r="AE6" i="1"/>
  <c r="AD6" i="1"/>
  <c r="AC6" i="1"/>
  <c r="AB6" i="1"/>
  <c r="Y6" i="1"/>
  <c r="X6" i="1"/>
  <c r="W6" i="1"/>
  <c r="U6" i="1"/>
  <c r="P6" i="1"/>
  <c r="O6" i="1"/>
  <c r="N6" i="1"/>
  <c r="M6" i="1"/>
  <c r="L6" i="1"/>
  <c r="K6" i="1"/>
  <c r="J6" i="1"/>
  <c r="H6" i="1"/>
  <c r="G7" i="1"/>
  <c r="AL6" i="1"/>
  <c r="G6" i="1"/>
  <c r="AW6" i="1"/>
  <c r="V6" i="1"/>
  <c r="Q7" i="1"/>
  <c r="I6" i="1"/>
  <c r="AH6" i="1"/>
  <c r="R7" i="1"/>
  <c r="AG7" i="1"/>
  <c r="AA6" i="1"/>
  <c r="AI6" i="1"/>
  <c r="S7" i="1"/>
  <c r="AR6" i="1"/>
  <c r="T7" i="1"/>
  <c r="AY7" i="1" l="1"/>
  <c r="AF7" i="1"/>
  <c r="AF6" i="1"/>
  <c r="BJ6" i="1"/>
  <c r="BJ7" i="1"/>
</calcChain>
</file>

<file path=xl/sharedStrings.xml><?xml version="1.0" encoding="utf-8"?>
<sst xmlns="http://schemas.openxmlformats.org/spreadsheetml/2006/main" count="940" uniqueCount="579">
  <si>
    <t>PAYOUT TO NONPRIORITY UNSECUREDS-COMPLETE</t>
  </si>
  <si>
    <t>REG</t>
  </si>
  <si>
    <t>TRUSTEE LAST NAME</t>
  </si>
  <si>
    <t>TRUSTEE FIRST NAME</t>
  </si>
  <si>
    <t>CITY</t>
  </si>
  <si>
    <t>DISTRICT APPT.</t>
  </si>
  <si>
    <t>STATE</t>
  </si>
  <si>
    <t>PLAN RECEIPTS- FEE TAKEN</t>
  </si>
  <si>
    <t>PLAN RECEIPTS- NO FEE TAKEN</t>
  </si>
  <si>
    <t>NON-PLAN RECEIPTS</t>
  </si>
  <si>
    <t>FEES ON DIRECT PYMTS TO TRUST</t>
  </si>
  <si>
    <t>ADDL RECEIPTS REC’D</t>
  </si>
  <si>
    <t>TOTAL TRUST FUND RECEIPTS</t>
  </si>
  <si>
    <t>AMOUNT OF DIRECT PYMTS- FEE TO TRUST</t>
  </si>
  <si>
    <t xml:space="preserve">ONGOING MORTGAGE PYMTS </t>
  </si>
  <si>
    <t xml:space="preserve">MORTGAGE ARREARAGES </t>
  </si>
  <si>
    <t xml:space="preserve">ALL OTHER SECURED DEBT </t>
  </si>
  <si>
    <t xml:space="preserve">ONGOING DOMESTIC SUPPORT PYMTS. </t>
  </si>
  <si>
    <t xml:space="preserve">ALL OTHER PRIORITY DEBT </t>
  </si>
  <si>
    <t>UNSECURED CREDITORS</t>
  </si>
  <si>
    <t>DEBTOR ATTY'S</t>
  </si>
  <si>
    <t>503(b) AWARDS</t>
  </si>
  <si>
    <t>OTHER ADMIN TO EXPENSE FUND</t>
  </si>
  <si>
    <t>DEBTOR REFUNDS</t>
  </si>
  <si>
    <t>ADDL TRUST DISBURSEMENTS</t>
  </si>
  <si>
    <t>TOTAL TRUST FUND DISBURS.</t>
  </si>
  <si>
    <t>CASH TO RECEIPTS RATIO</t>
  </si>
  <si>
    <t>$FEES TRANSFERRED</t>
  </si>
  <si>
    <t>FEES ON DIRECT PMTS TO EXPENSE ACCT</t>
  </si>
  <si>
    <t>AMOUNT OF DIRECT PYMTS-FEE TO EXP ACCT</t>
  </si>
  <si>
    <t>INTEREST REC. FROM TRUST FUNDS</t>
  </si>
  <si>
    <t>INTEREST REC. ON EXPENSE FUNDS</t>
  </si>
  <si>
    <t>TOTAL INTEREST</t>
  </si>
  <si>
    <t>EMPLOYEE SALARIES</t>
  </si>
  <si>
    <t>PAYROLL TAXES</t>
  </si>
  <si>
    <t>EMPLOYEE BENEFITS</t>
  </si>
  <si>
    <t>TEMP LABOR</t>
  </si>
  <si>
    <t>OFFICE RENT &amp; UTILS</t>
  </si>
  <si>
    <t>BOOKKEEP/ACCTG SVCS</t>
  </si>
  <si>
    <t>COMPUTER SVCS.</t>
  </si>
  <si>
    <t>AUDIT SVCS.</t>
  </si>
  <si>
    <t>CONSULTING SVCS.</t>
  </si>
  <si>
    <t>NOTICING EXPENSE</t>
  </si>
  <si>
    <t>TELEPH/POST/SUPPLIES</t>
  </si>
  <si>
    <t>TRAINING (NON-UST)</t>
  </si>
  <si>
    <t>DEBTOR EDUCATION</t>
  </si>
  <si>
    <t>EQUIP/FURN PURCHASES</t>
  </si>
  <si>
    <t>BANK CHARGES</t>
  </si>
  <si>
    <t>ADDL OPER. EXPENSES</t>
  </si>
  <si>
    <t>TOTAL OPERATING EXPENSES</t>
  </si>
  <si>
    <t>TOTAL ALLOC /RELATED</t>
  </si>
  <si>
    <t>RELATE/% EXP</t>
  </si>
  <si>
    <t>AVG. % FEE</t>
  </si>
  <si>
    <t>BALANCE PER BOOKS - PRE-CONFIRM ACCT.</t>
  </si>
  <si>
    <t>BALANCE PER BOOKS - CONFIRM ACCT.</t>
  </si>
  <si>
    <t>ACTUAL COMP'N</t>
  </si>
  <si>
    <t>EXCESS COMP'N</t>
  </si>
  <si>
    <t>ENDING EXP. FUND BALANCE</t>
  </si>
  <si>
    <t>EXP. FUND IN EXCESS OF 25%</t>
  </si>
  <si>
    <t>EXCESS 25% TO USTSF</t>
  </si>
  <si>
    <t>EXCESS COMP TO USTSF</t>
  </si>
  <si>
    <t>EXCESS PAYABLE TO USTSF</t>
  </si>
  <si>
    <t>ACCUM. OPER. DEFICIT</t>
  </si>
  <si>
    <t>NEW CASES FILED</t>
  </si>
  <si>
    <t>CASES REOPEN</t>
  </si>
  <si>
    <t>TRANS/CONV/DIS/CLOSURE OF REOPEN. CASES</t>
  </si>
  <si>
    <t>CONVERTED PRE-CONFIRM</t>
  </si>
  <si>
    <t>CONVERTED POST-CONFIRM</t>
  </si>
  <si>
    <t>DISMISS PRE-CONFIRM</t>
  </si>
  <si>
    <t>DISMISS POST-CONFIRM</t>
  </si>
  <si>
    <t>CASES TRANSFER IN</t>
  </si>
  <si>
    <t>CASES TRANSFER OUT</t>
  </si>
  <si>
    <t>OTHER ADJUSTS</t>
  </si>
  <si>
    <t>CLOSED COMPLETE PLAN</t>
  </si>
  <si>
    <t>CLOSED HARDSHIP DISCHARGE</t>
  </si>
  <si>
    <t>CASES &gt; 65 MOS.</t>
  </si>
  <si>
    <t>70% or MORE</t>
  </si>
  <si>
    <t>40%-69%</t>
  </si>
  <si>
    <t>1-39%</t>
  </si>
  <si>
    <t>NO USEC'D CLAIMS</t>
  </si>
  <si>
    <t>NATIONAL TOTALS</t>
  </si>
  <si>
    <t>N.A.</t>
  </si>
  <si>
    <t>NATIONAL AVG. PER OPERATION</t>
  </si>
  <si>
    <t>Bankowski</t>
  </si>
  <si>
    <t>Carolyn</t>
  </si>
  <si>
    <t>Boston</t>
  </si>
  <si>
    <t xml:space="preserve"> </t>
  </si>
  <si>
    <t>Massachusetts</t>
  </si>
  <si>
    <t>Boyajian</t>
  </si>
  <si>
    <t>John</t>
  </si>
  <si>
    <t>Providence</t>
  </si>
  <si>
    <t>Rhode Island</t>
  </si>
  <si>
    <t>Brunswick</t>
  </si>
  <si>
    <t>Maine</t>
  </si>
  <si>
    <t>Pappalardo</t>
  </si>
  <si>
    <t>Denise</t>
  </si>
  <si>
    <t>Worcester</t>
  </si>
  <si>
    <t>Sumski</t>
  </si>
  <si>
    <t>Lawrence</t>
  </si>
  <si>
    <t>Manchester</t>
  </si>
  <si>
    <t>New Hampshire</t>
  </si>
  <si>
    <t>Celli</t>
  </si>
  <si>
    <t>Andrea</t>
  </si>
  <si>
    <t>Albany</t>
  </si>
  <si>
    <t>Northern</t>
  </si>
  <si>
    <t>New York</t>
  </si>
  <si>
    <t>DeRosa</t>
  </si>
  <si>
    <t>Marianne</t>
  </si>
  <si>
    <t>Jericho</t>
  </si>
  <si>
    <t>Eastern</t>
  </si>
  <si>
    <t>Macco</t>
  </si>
  <si>
    <t>Michael</t>
  </si>
  <si>
    <t>Melville</t>
  </si>
  <si>
    <t>Albert</t>
  </si>
  <si>
    <t>Buffalo</t>
  </si>
  <si>
    <t>Western</t>
  </si>
  <si>
    <t>Reiber</t>
  </si>
  <si>
    <t>George</t>
  </si>
  <si>
    <t>Rochester</t>
  </si>
  <si>
    <t>White Plains</t>
  </si>
  <si>
    <t>Southern</t>
  </si>
  <si>
    <t>Sensenich</t>
  </si>
  <si>
    <t>Jan</t>
  </si>
  <si>
    <t>Norwich</t>
  </si>
  <si>
    <t>Vermont</t>
  </si>
  <si>
    <t>Swimelar</t>
  </si>
  <si>
    <t>Mark</t>
  </si>
  <si>
    <t>Syracuse</t>
  </si>
  <si>
    <t>Hartford</t>
  </si>
  <si>
    <t>Connecticut</t>
  </si>
  <si>
    <t>Balboa</t>
  </si>
  <si>
    <t>Isabel</t>
  </si>
  <si>
    <t>Cherry Hill</t>
  </si>
  <si>
    <t>New Jersey</t>
  </si>
  <si>
    <t>DeHart, III</t>
  </si>
  <si>
    <t>Charles</t>
  </si>
  <si>
    <t>Hummelstown</t>
  </si>
  <si>
    <t>Middle</t>
  </si>
  <si>
    <t>Pennsylvania</t>
  </si>
  <si>
    <t>Greenberg</t>
  </si>
  <si>
    <t>Marie-Ann</t>
  </si>
  <si>
    <t>Fairfield</t>
  </si>
  <si>
    <t>Joseph</t>
  </si>
  <si>
    <t>Wilmington</t>
  </si>
  <si>
    <t>Delaware</t>
  </si>
  <si>
    <t>Miller</t>
  </si>
  <si>
    <t>William</t>
  </si>
  <si>
    <t>Philadelphia</t>
  </si>
  <si>
    <t>Reading</t>
  </si>
  <si>
    <t>Russo</t>
  </si>
  <si>
    <t>Robbinsville</t>
  </si>
  <si>
    <t>Winnecour</t>
  </si>
  <si>
    <t>Ronda</t>
  </si>
  <si>
    <t>Pittsburgh</t>
  </si>
  <si>
    <t>Bates</t>
  </si>
  <si>
    <t>Carl</t>
  </si>
  <si>
    <t>Richmond</t>
  </si>
  <si>
    <t>Virginia</t>
  </si>
  <si>
    <t>Beskin</t>
  </si>
  <si>
    <t>Herbert</t>
  </si>
  <si>
    <t>Charlottesville</t>
  </si>
  <si>
    <t>Branigan</t>
  </si>
  <si>
    <t>Timothy</t>
  </si>
  <si>
    <t>Laurel</t>
  </si>
  <si>
    <t>Maryland</t>
  </si>
  <si>
    <t>Baltimore</t>
  </si>
  <si>
    <t>Cotter</t>
  </si>
  <si>
    <t>Chesapeake</t>
  </si>
  <si>
    <t>Columbia</t>
  </si>
  <si>
    <t>South Carolina</t>
  </si>
  <si>
    <t>Gorman</t>
  </si>
  <si>
    <t>Thomas</t>
  </si>
  <si>
    <t>Alexandria</t>
  </si>
  <si>
    <t>Nancy</t>
  </si>
  <si>
    <t>Bowie</t>
  </si>
  <si>
    <t>Holland</t>
  </si>
  <si>
    <t>Gretchen</t>
  </si>
  <si>
    <t>Greenville</t>
  </si>
  <si>
    <t>Micale</t>
  </si>
  <si>
    <t>Christopher</t>
  </si>
  <si>
    <t>Roanoke</t>
  </si>
  <si>
    <t>Morris</t>
  </si>
  <si>
    <t>Helen</t>
  </si>
  <si>
    <t>South Charleston</t>
  </si>
  <si>
    <t>Northern and Southern</t>
  </si>
  <si>
    <t>West Virginia</t>
  </si>
  <si>
    <t>Washington</t>
  </si>
  <si>
    <t>Stackhouse</t>
  </si>
  <si>
    <t>R. Clinton</t>
  </si>
  <si>
    <t>Stephenson, Jr.</t>
  </si>
  <si>
    <t>Wyman</t>
  </si>
  <si>
    <t>James</t>
  </si>
  <si>
    <t>Mt. Pleasant</t>
  </si>
  <si>
    <t>Barkley</t>
  </si>
  <si>
    <t>Locke</t>
  </si>
  <si>
    <t>Jackson</t>
  </si>
  <si>
    <t>Mississippi</t>
  </si>
  <si>
    <t>Barkley, Jr.</t>
  </si>
  <si>
    <t>Harold</t>
  </si>
  <si>
    <t>Beaulieu</t>
  </si>
  <si>
    <t>Sterling</t>
  </si>
  <si>
    <t>Metairie</t>
  </si>
  <si>
    <t>Louisiana</t>
  </si>
  <si>
    <t>Hattiesburg</t>
  </si>
  <si>
    <t>Crawford</t>
  </si>
  <si>
    <t>Annette</t>
  </si>
  <si>
    <t>Baton Rouge</t>
  </si>
  <si>
    <t>Cuntz</t>
  </si>
  <si>
    <t>Warren</t>
  </si>
  <si>
    <t>Gulfport</t>
  </si>
  <si>
    <t>Hastings</t>
  </si>
  <si>
    <t>E. Eugene</t>
  </si>
  <si>
    <t>Monroe</t>
  </si>
  <si>
    <t>Henley, Jr.</t>
  </si>
  <si>
    <t>Rodriguez</t>
  </si>
  <si>
    <t>Keith</t>
  </si>
  <si>
    <t>Lafayette</t>
  </si>
  <si>
    <t>Shreveport</t>
  </si>
  <si>
    <t>Thornburg</t>
  </si>
  <si>
    <t>Jon</t>
  </si>
  <si>
    <t>Vardaman</t>
  </si>
  <si>
    <t>M. Terre</t>
  </si>
  <si>
    <t>Brandon</t>
  </si>
  <si>
    <t>Bassel</t>
  </si>
  <si>
    <t>Pamela</t>
  </si>
  <si>
    <t>Fort Worth</t>
  </si>
  <si>
    <t>Texas</t>
  </si>
  <si>
    <t>Powers</t>
  </si>
  <si>
    <t>Irving</t>
  </si>
  <si>
    <t>Tyler</t>
  </si>
  <si>
    <t>Truman</t>
  </si>
  <si>
    <t>Tim</t>
  </si>
  <si>
    <t>N. Richland Hills</t>
  </si>
  <si>
    <t>Wilson</t>
  </si>
  <si>
    <t>Robert</t>
  </si>
  <si>
    <t>Lubbock</t>
  </si>
  <si>
    <t>Boudloche</t>
  </si>
  <si>
    <t>Cindy</t>
  </si>
  <si>
    <t>Corpus Christi</t>
  </si>
  <si>
    <t>Cox</t>
  </si>
  <si>
    <t>Stuart</t>
  </si>
  <si>
    <t>El Paso</t>
  </si>
  <si>
    <t>Heitkamp</t>
  </si>
  <si>
    <t>Houston</t>
  </si>
  <si>
    <t>Hendren, Jr.</t>
  </si>
  <si>
    <t>Ray</t>
  </si>
  <si>
    <t>Austin</t>
  </si>
  <si>
    <t>Langehennig</t>
  </si>
  <si>
    <t>Deborah</t>
  </si>
  <si>
    <t>Norwood</t>
  </si>
  <si>
    <t>Gary</t>
  </si>
  <si>
    <t>Midland</t>
  </si>
  <si>
    <t>Peake</t>
  </si>
  <si>
    <t>David</t>
  </si>
  <si>
    <t>Viegelahn</t>
  </si>
  <si>
    <t>Mary</t>
  </si>
  <si>
    <t>San Antonio</t>
  </si>
  <si>
    <t>Brown</t>
  </si>
  <si>
    <t>Sylvia</t>
  </si>
  <si>
    <t>Memphis</t>
  </si>
  <si>
    <t>Tennessee</t>
  </si>
  <si>
    <t>Burden</t>
  </si>
  <si>
    <t>Beverly</t>
  </si>
  <si>
    <t>Lexington</t>
  </si>
  <si>
    <t>Kentucky</t>
  </si>
  <si>
    <t>Hildebrand, III</t>
  </si>
  <si>
    <t>Henry</t>
  </si>
  <si>
    <t>Nashville</t>
  </si>
  <si>
    <t>Ivy</t>
  </si>
  <si>
    <t>Kerney</t>
  </si>
  <si>
    <t>Gwendolyn</t>
  </si>
  <si>
    <t>Knoxville</t>
  </si>
  <si>
    <t>Louisville</t>
  </si>
  <si>
    <t>Stevenson</t>
  </si>
  <si>
    <t>Bekofske</t>
  </si>
  <si>
    <t>Flint</t>
  </si>
  <si>
    <t>Michigan</t>
  </si>
  <si>
    <t>Burks</t>
  </si>
  <si>
    <t>Margaret</t>
  </si>
  <si>
    <t>Cincinnati</t>
  </si>
  <si>
    <t>Ohio</t>
  </si>
  <si>
    <t>Carroll</t>
  </si>
  <si>
    <t>Krispen</t>
  </si>
  <si>
    <t>Detroit</t>
  </si>
  <si>
    <t>English</t>
  </si>
  <si>
    <t>Faye</t>
  </si>
  <si>
    <t>Columbus</t>
  </si>
  <si>
    <t>Foley</t>
  </si>
  <si>
    <t>Barbara</t>
  </si>
  <si>
    <t>Kalamazoo</t>
  </si>
  <si>
    <t>Gallo</t>
  </si>
  <si>
    <t>Youngstown</t>
  </si>
  <si>
    <t>Dayton</t>
  </si>
  <si>
    <t>McDonald, Jr.</t>
  </si>
  <si>
    <t>Saginaw</t>
  </si>
  <si>
    <t>Worthington</t>
  </si>
  <si>
    <t>Rodgers</t>
  </si>
  <si>
    <t>Brett</t>
  </si>
  <si>
    <t>Grand Rapids</t>
  </si>
  <si>
    <t>Canton</t>
  </si>
  <si>
    <t>Rucinski</t>
  </si>
  <si>
    <t>Akron</t>
  </si>
  <si>
    <t>Ruskin</t>
  </si>
  <si>
    <t>Southfield</t>
  </si>
  <si>
    <t>Cleveland</t>
  </si>
  <si>
    <t>Terry</t>
  </si>
  <si>
    <t>Tammy</t>
  </si>
  <si>
    <t>Vaughan</t>
  </si>
  <si>
    <t>Elizabeth</t>
  </si>
  <si>
    <t>Toledo</t>
  </si>
  <si>
    <t>Black, Jr.</t>
  </si>
  <si>
    <t>Seymour</t>
  </si>
  <si>
    <t>Indiana</t>
  </si>
  <si>
    <t>Indianapolis</t>
  </si>
  <si>
    <t>Chael</t>
  </si>
  <si>
    <t>Paul</t>
  </si>
  <si>
    <t>Merrillville</t>
  </si>
  <si>
    <t>Central</t>
  </si>
  <si>
    <t>Illinois</t>
  </si>
  <si>
    <t>Combs-Skinner</t>
  </si>
  <si>
    <t>Marsha</t>
  </si>
  <si>
    <t>Newman</t>
  </si>
  <si>
    <t>Decker</t>
  </si>
  <si>
    <t>Donald</t>
  </si>
  <si>
    <t>Terre Haute</t>
  </si>
  <si>
    <t>DeLaney</t>
  </si>
  <si>
    <t>Ann</t>
  </si>
  <si>
    <t>Debra</t>
  </si>
  <si>
    <t>South Bend</t>
  </si>
  <si>
    <t>Musgrave, II</t>
  </si>
  <si>
    <t>Evansville</t>
  </si>
  <si>
    <t>Rosenthal</t>
  </si>
  <si>
    <t>Simon</t>
  </si>
  <si>
    <t>Russell</t>
  </si>
  <si>
    <t>Swansea</t>
  </si>
  <si>
    <t>Wisconsin</t>
  </si>
  <si>
    <t>Milwaukee</t>
  </si>
  <si>
    <t>Harring</t>
  </si>
  <si>
    <t>Madison</t>
  </si>
  <si>
    <t>Marshall</t>
  </si>
  <si>
    <t>Marilyn</t>
  </si>
  <si>
    <t>Chicago</t>
  </si>
  <si>
    <t>Meyer</t>
  </si>
  <si>
    <t>Lydia</t>
  </si>
  <si>
    <t>Rockford</t>
  </si>
  <si>
    <t>Stearns</t>
  </si>
  <si>
    <t>Glenn</t>
  </si>
  <si>
    <t>Lisle</t>
  </si>
  <si>
    <t>Vaughn</t>
  </si>
  <si>
    <t>Burrell</t>
  </si>
  <si>
    <t>Gregory</t>
  </si>
  <si>
    <t>Minneapolis</t>
  </si>
  <si>
    <t>Minnesota</t>
  </si>
  <si>
    <t>Carlson</t>
  </si>
  <si>
    <t>Kyle</t>
  </si>
  <si>
    <t>Barnesville</t>
  </si>
  <si>
    <t>Minnesota &amp; North Dakota</t>
  </si>
  <si>
    <t>Dunbar</t>
  </si>
  <si>
    <t>Carol</t>
  </si>
  <si>
    <t>Waterloo</t>
  </si>
  <si>
    <t>Iowa</t>
  </si>
  <si>
    <t>Wein</t>
  </si>
  <si>
    <t>Dale</t>
  </si>
  <si>
    <t>Aberdeen</t>
  </si>
  <si>
    <t>South Dakota</t>
  </si>
  <si>
    <t>Babin</t>
  </si>
  <si>
    <t>Joyce</t>
  </si>
  <si>
    <t>Little Rock</t>
  </si>
  <si>
    <t>Eastern and Western</t>
  </si>
  <si>
    <t>Arkansas</t>
  </si>
  <si>
    <t>Fink</t>
  </si>
  <si>
    <t>Richard</t>
  </si>
  <si>
    <t>Kansas City</t>
  </si>
  <si>
    <t>Missouri</t>
  </si>
  <si>
    <t>Gooding</t>
  </si>
  <si>
    <t>Jack</t>
  </si>
  <si>
    <t>St. Louis</t>
  </si>
  <si>
    <t>Laughlin</t>
  </si>
  <si>
    <t>Kathleen</t>
  </si>
  <si>
    <t>Omaha</t>
  </si>
  <si>
    <t>Nebraska</t>
  </si>
  <si>
    <t>McCarty</t>
  </si>
  <si>
    <t>Phoenix</t>
  </si>
  <si>
    <t>Arizona</t>
  </si>
  <si>
    <t>Kerns</t>
  </si>
  <si>
    <t>Dianne</t>
  </si>
  <si>
    <t>Tucson</t>
  </si>
  <si>
    <t>Maney</t>
  </si>
  <si>
    <t>Edward</t>
  </si>
  <si>
    <t>Billingslea, Jr.</t>
  </si>
  <si>
    <t>San Diego</t>
  </si>
  <si>
    <t>California</t>
  </si>
  <si>
    <t>Hu</t>
  </si>
  <si>
    <t>Howard</t>
  </si>
  <si>
    <t>Honolulu</t>
  </si>
  <si>
    <t>Hawaii, Guam &amp; North. Mariana Isl</t>
  </si>
  <si>
    <t>Skelton</t>
  </si>
  <si>
    <t>Cohen</t>
  </si>
  <si>
    <t>Amrane</t>
  </si>
  <si>
    <t>Orange</t>
  </si>
  <si>
    <t>Curry</t>
  </si>
  <si>
    <t>Los Angeles</t>
  </si>
  <si>
    <t>Danielson</t>
  </si>
  <si>
    <t>Rodney</t>
  </si>
  <si>
    <t>Riverside</t>
  </si>
  <si>
    <t>Dockery</t>
  </si>
  <si>
    <t>Kathy</t>
  </si>
  <si>
    <t>Rojas</t>
  </si>
  <si>
    <t>Sherman Oaks</t>
  </si>
  <si>
    <t>Bronitsky</t>
  </si>
  <si>
    <t>Martha</t>
  </si>
  <si>
    <t>Hayward</t>
  </si>
  <si>
    <t>Burchard, Jr.</t>
  </si>
  <si>
    <t>Foster City</t>
  </si>
  <si>
    <t>Cusick</t>
  </si>
  <si>
    <t>Sacramento</t>
  </si>
  <si>
    <t>Derham-Burk</t>
  </si>
  <si>
    <t>Devin</t>
  </si>
  <si>
    <t>San Jose</t>
  </si>
  <si>
    <t>Greer</t>
  </si>
  <si>
    <t>Modesto</t>
  </si>
  <si>
    <t>Leavitt</t>
  </si>
  <si>
    <t>Las Vegas</t>
  </si>
  <si>
    <t>Nevada</t>
  </si>
  <si>
    <t>Fresno</t>
  </si>
  <si>
    <t>Van Meter</t>
  </si>
  <si>
    <t>Reno</t>
  </si>
  <si>
    <t>Yarnall</t>
  </si>
  <si>
    <t>Rick</t>
  </si>
  <si>
    <t>Brunner</t>
  </si>
  <si>
    <t>Daniel</t>
  </si>
  <si>
    <t>Spokane</t>
  </si>
  <si>
    <t>Anchorage</t>
  </si>
  <si>
    <t>Alaska</t>
  </si>
  <si>
    <t>Drummond</t>
  </si>
  <si>
    <t>Great Falls</t>
  </si>
  <si>
    <t>Montana</t>
  </si>
  <si>
    <t>Seattle</t>
  </si>
  <si>
    <t>Godare</t>
  </si>
  <si>
    <t>Wayne</t>
  </si>
  <si>
    <t>Portland</t>
  </si>
  <si>
    <t>Oregon</t>
  </si>
  <si>
    <t>McCallister</t>
  </si>
  <si>
    <t>Boise</t>
  </si>
  <si>
    <t>Idaho</t>
  </si>
  <si>
    <t>Zimmerman</t>
  </si>
  <si>
    <t>C. Barry</t>
  </si>
  <si>
    <t>Coeur d'Alene</t>
  </si>
  <si>
    <t>Salt Lake City</t>
  </si>
  <si>
    <t>Utah</t>
  </si>
  <si>
    <t>Kiel</t>
  </si>
  <si>
    <t>Douglas</t>
  </si>
  <si>
    <t>Denver</t>
  </si>
  <si>
    <t>Colorado</t>
  </si>
  <si>
    <t>Bonney</t>
  </si>
  <si>
    <t>Muskogee</t>
  </si>
  <si>
    <t>Oklahoma</t>
  </si>
  <si>
    <t>Eck</t>
  </si>
  <si>
    <t>Lonnie</t>
  </si>
  <si>
    <t>Tulsa</t>
  </si>
  <si>
    <t>Griffin</t>
  </si>
  <si>
    <t>Roeland Park</t>
  </si>
  <si>
    <t>Kansas</t>
  </si>
  <si>
    <t>Hamilton</t>
  </si>
  <si>
    <t>Topeka</t>
  </si>
  <si>
    <t>Hardeman</t>
  </si>
  <si>
    <t>Oklahoma City</t>
  </si>
  <si>
    <t>Albuquerque</t>
  </si>
  <si>
    <t>New Mexico</t>
  </si>
  <si>
    <t>Laurie</t>
  </si>
  <si>
    <t>Wichita</t>
  </si>
  <si>
    <t>Carrion</t>
  </si>
  <si>
    <t>Jose</t>
  </si>
  <si>
    <t>San Juan</t>
  </si>
  <si>
    <t>Puerto Rico &amp; Virgin Islands</t>
  </si>
  <si>
    <t>Goodman</t>
  </si>
  <si>
    <t>Adam</t>
  </si>
  <si>
    <t>Atlanta</t>
  </si>
  <si>
    <t>Georgia</t>
  </si>
  <si>
    <t>Hart</t>
  </si>
  <si>
    <t>Leigh</t>
  </si>
  <si>
    <t>Tallahassee</t>
  </si>
  <si>
    <t>Florida</t>
  </si>
  <si>
    <t>Hope</t>
  </si>
  <si>
    <t>Camille</t>
  </si>
  <si>
    <t>Macon</t>
  </si>
  <si>
    <t>Hurst</t>
  </si>
  <si>
    <t>Kristin</t>
  </si>
  <si>
    <t>Le</t>
  </si>
  <si>
    <t>Huon</t>
  </si>
  <si>
    <t>Augusta</t>
  </si>
  <si>
    <t>Massey</t>
  </si>
  <si>
    <t>Elaina</t>
  </si>
  <si>
    <t>Meredith</t>
  </si>
  <si>
    <t>O. Byron</t>
  </si>
  <si>
    <t>Savannah</t>
  </si>
  <si>
    <t xml:space="preserve">Neidich </t>
  </si>
  <si>
    <t>Miramar</t>
  </si>
  <si>
    <t>Neway</t>
  </si>
  <si>
    <t>Jacksonville</t>
  </si>
  <si>
    <t>Oliveras Rivera</t>
  </si>
  <si>
    <t>Alejandro</t>
  </si>
  <si>
    <t xml:space="preserve">Puerto Rico </t>
  </si>
  <si>
    <t>Remick</t>
  </si>
  <si>
    <t>Kelly</t>
  </si>
  <si>
    <t>Townson</t>
  </si>
  <si>
    <t>Mary Ida</t>
  </si>
  <si>
    <t>Waage</t>
  </si>
  <si>
    <t>Bradenton</t>
  </si>
  <si>
    <t>Weatherford</t>
  </si>
  <si>
    <t>Winter Park</t>
  </si>
  <si>
    <t>Weiner</t>
  </si>
  <si>
    <t>Robin</t>
  </si>
  <si>
    <t>Ft. Lauderdale</t>
  </si>
  <si>
    <t>Whaley</t>
  </si>
  <si>
    <t>Plano</t>
  </si>
  <si>
    <t>Chattanooga</t>
  </si>
  <si>
    <t>Oshkosh</t>
  </si>
  <si>
    <t>Tacoma</t>
  </si>
  <si>
    <t>Eugene</t>
  </si>
  <si>
    <t>Suffolk</t>
  </si>
  <si>
    <t>Wade</t>
  </si>
  <si>
    <t>West</t>
  </si>
  <si>
    <t>Hauber</t>
  </si>
  <si>
    <t>Garcia</t>
  </si>
  <si>
    <t>Jipping</t>
  </si>
  <si>
    <t>Malaier</t>
  </si>
  <si>
    <t>Markel</t>
  </si>
  <si>
    <t>Jenkins</t>
  </si>
  <si>
    <t>Nacole</t>
  </si>
  <si>
    <t>Naliko</t>
  </si>
  <si>
    <t>Kara</t>
  </si>
  <si>
    <t>Suzanne</t>
  </si>
  <si>
    <t>Carey</t>
  </si>
  <si>
    <t>Lon</t>
  </si>
  <si>
    <t>(1)  trustees who run ongoing mortgage payments through the plans on a regular basis-defined as disbursing ongoing mortgage payments totaling 10% or more of total disbursements OR</t>
  </si>
  <si>
    <t>disbursing ongoing mortgage payments totaling between 1%-10% of total disbursements where the region advises they routinely run them through the plans.</t>
  </si>
  <si>
    <t>Scott</t>
  </si>
  <si>
    <t>Diana</t>
  </si>
  <si>
    <t>Simmons-Beasley</t>
  </si>
  <si>
    <t>Johns</t>
  </si>
  <si>
    <t>Davis</t>
  </si>
  <si>
    <t>Todd</t>
  </si>
  <si>
    <t>Ebert</t>
  </si>
  <si>
    <t>Maryland &amp; DC</t>
  </si>
  <si>
    <t>Napolitano</t>
  </si>
  <si>
    <t>Helbling</t>
  </si>
  <si>
    <t>Krista</t>
  </si>
  <si>
    <t>Lauren</t>
  </si>
  <si>
    <t>Daugherty</t>
  </si>
  <si>
    <t>Tiffany</t>
  </si>
  <si>
    <t>Dudley</t>
  </si>
  <si>
    <t>Andrew</t>
  </si>
  <si>
    <t>Lieske</t>
  </si>
  <si>
    <t>Davey</t>
  </si>
  <si>
    <t>Melissa</t>
  </si>
  <si>
    <t>ERRONEOUS DISB</t>
  </si>
  <si>
    <t>Roberta</t>
  </si>
  <si>
    <t>Preuss</t>
  </si>
  <si>
    <t>Schinker-Kuharich</t>
  </si>
  <si>
    <t>Wilson-Aguilar</t>
  </si>
  <si>
    <t>Jason</t>
  </si>
  <si>
    <t>Dynele</t>
  </si>
  <si>
    <t xml:space="preserve">Cornejo </t>
  </si>
  <si>
    <t>Lloyd</t>
  </si>
  <si>
    <t>Colorado &amp; Wyoming</t>
  </si>
  <si>
    <t xml:space="preserve">CHAPTER 13 STANDING TRUSTEE FY20 AUDITED ANNUAL REPORTS </t>
  </si>
  <si>
    <t>CASES ACTIVE START '20</t>
  </si>
  <si>
    <t># CASES END FY20</t>
  </si>
  <si>
    <t>CASES EXTEND 84 MOS.</t>
  </si>
  <si>
    <t>Waterman</t>
  </si>
  <si>
    <t>Rawlings</t>
  </si>
  <si>
    <t>Kraus</t>
  </si>
  <si>
    <t>Julie</t>
  </si>
  <si>
    <t>Mogavero/Philippi</t>
  </si>
  <si>
    <t>Herr</t>
  </si>
  <si>
    <t>Rebecca</t>
  </si>
  <si>
    <t>Jansing</t>
  </si>
  <si>
    <t xml:space="preserve">Pees/English int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</si>
</sst>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0"/>
      <color indexed="10"/>
      <name val="MS Sans Serif"/>
      <family val="2"/>
    </font>
    <font>
      <sz val="11"/>
      <color rgb="FF1F497D"/>
      <name val="Calibri"/>
      <family val="2"/>
      <scheme val="minor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8"/>
      <name val="Times New Roman"/>
      <family val="1"/>
    </font>
    <font>
      <sz val="10"/>
      <name val="MS Sans Serif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sz val="12"/>
      <color theme="1"/>
      <name val="Times New Roman"/>
      <family val="1"/>
    </font>
    <font>
      <sz val="10"/>
      <name val="MS Sans Serif"/>
      <family val="2"/>
    </font>
    <font>
      <sz val="9"/>
      <color theme="1"/>
      <name val="Verdana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4659260841701"/>
        <bgColor rgb="FFC0C0C0"/>
      </patternFill>
    </fill>
  </fills>
  <borders count="8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8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164" fontId="4" fillId="0" borderId="0" xfId="0" applyNumberFormat="1" applyFont="1"/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0" xfId="0" applyFont="1" applyBorder="1"/>
    <xf numFmtId="3" fontId="12" fillId="0" borderId="0" xfId="0" applyNumberFormat="1" applyFont="1" applyFill="1" applyAlignment="1">
      <alignment horizontal="left"/>
    </xf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0" fontId="11" fillId="0" borderId="5" xfId="0" applyNumberFormat="1" applyFont="1" applyBorder="1"/>
    <xf numFmtId="0" fontId="11" fillId="0" borderId="5" xfId="0" applyNumberFormat="1" applyFont="1" applyBorder="1" applyAlignment="1">
      <alignment wrapText="1"/>
    </xf>
    <xf numFmtId="0" fontId="11" fillId="0" borderId="5" xfId="0" applyNumberFormat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1" fillId="2" borderId="5" xfId="0" applyNumberFormat="1" applyFont="1" applyFill="1" applyBorder="1" applyAlignment="1">
      <alignment wrapText="1"/>
    </xf>
    <xf numFmtId="164" fontId="11" fillId="0" borderId="5" xfId="0" applyNumberFormat="1" applyFont="1" applyBorder="1" applyAlignment="1">
      <alignment wrapText="1"/>
    </xf>
    <xf numFmtId="0" fontId="11" fillId="0" borderId="5" xfId="0" quotePrefix="1" applyNumberFormat="1" applyFont="1" applyBorder="1" applyAlignment="1">
      <alignment wrapText="1"/>
    </xf>
    <xf numFmtId="0" fontId="11" fillId="2" borderId="6" xfId="2" quotePrefix="1" applyNumberFormat="1" applyFont="1" applyFill="1" applyBorder="1" applyAlignment="1">
      <alignment wrapText="1"/>
    </xf>
    <xf numFmtId="0" fontId="11" fillId="2" borderId="6" xfId="3" applyNumberFormat="1" applyFont="1" applyFill="1" applyBorder="1" applyAlignment="1">
      <alignment wrapText="1"/>
    </xf>
    <xf numFmtId="0" fontId="11" fillId="2" borderId="6" xfId="1" applyNumberFormat="1" applyFont="1" applyFill="1" applyBorder="1" applyAlignment="1">
      <alignment wrapText="1"/>
    </xf>
    <xf numFmtId="9" fontId="11" fillId="0" borderId="5" xfId="0" quotePrefix="1" applyNumberFormat="1" applyFont="1" applyBorder="1"/>
    <xf numFmtId="0" fontId="16" fillId="3" borderId="3" xfId="0" applyFont="1" applyFill="1" applyBorder="1" applyAlignment="1" applyProtection="1">
      <alignment horizontal="center" vertical="center"/>
    </xf>
    <xf numFmtId="0" fontId="3" fillId="4" borderId="2" xfId="0" applyNumberFormat="1" applyFont="1" applyFill="1" applyBorder="1" applyAlignment="1"/>
    <xf numFmtId="0" fontId="16" fillId="3" borderId="2" xfId="0" applyFont="1" applyFill="1" applyBorder="1" applyAlignment="1" applyProtection="1">
      <alignment horizontal="center" vertical="center"/>
    </xf>
    <xf numFmtId="0" fontId="16" fillId="3" borderId="7" xfId="0" applyFont="1" applyFill="1" applyBorder="1" applyAlignment="1" applyProtection="1">
      <alignment horizontal="center" vertical="center"/>
    </xf>
    <xf numFmtId="3" fontId="17" fillId="3" borderId="5" xfId="0" applyNumberFormat="1" applyFont="1" applyFill="1" applyBorder="1" applyAlignment="1" applyProtection="1">
      <alignment horizontal="right"/>
    </xf>
    <xf numFmtId="164" fontId="3" fillId="4" borderId="6" xfId="0" applyNumberFormat="1" applyFont="1" applyFill="1" applyBorder="1" applyAlignment="1">
      <alignment horizontal="right" wrapText="1"/>
    </xf>
    <xf numFmtId="37" fontId="17" fillId="3" borderId="5" xfId="0" applyNumberFormat="1" applyFont="1" applyFill="1" applyBorder="1" applyAlignment="1" applyProtection="1">
      <alignment horizontal="right"/>
    </xf>
    <xf numFmtId="0" fontId="3" fillId="4" borderId="4" xfId="0" applyNumberFormat="1" applyFont="1" applyFill="1" applyBorder="1" applyAlignment="1">
      <alignment wrapText="1"/>
    </xf>
    <xf numFmtId="0" fontId="16" fillId="3" borderId="4" xfId="0" applyFont="1" applyFill="1" applyBorder="1" applyAlignment="1" applyProtection="1">
      <alignment horizontal="center" vertical="center"/>
    </xf>
    <xf numFmtId="164" fontId="17" fillId="3" borderId="5" xfId="0" applyNumberFormat="1" applyFont="1" applyFill="1" applyBorder="1" applyAlignment="1" applyProtection="1">
      <alignment horizontal="right"/>
    </xf>
    <xf numFmtId="37" fontId="17" fillId="0" borderId="5" xfId="0" applyNumberFormat="1" applyFont="1" applyFill="1" applyBorder="1" applyAlignment="1" applyProtection="1">
      <alignment horizontal="right" vertical="center" wrapText="1"/>
    </xf>
    <xf numFmtId="37" fontId="17" fillId="0" borderId="5" xfId="0" applyNumberFormat="1" applyFont="1" applyFill="1" applyBorder="1" applyAlignment="1" applyProtection="1">
      <alignment vertical="center" wrapText="1"/>
    </xf>
    <xf numFmtId="0" fontId="3" fillId="0" borderId="5" xfId="0" quotePrefix="1" applyNumberFormat="1" applyFont="1" applyFill="1" applyBorder="1"/>
    <xf numFmtId="0" fontId="3" fillId="0" borderId="5" xfId="0" applyFont="1" applyFill="1" applyBorder="1"/>
    <xf numFmtId="0" fontId="3" fillId="2" borderId="5" xfId="0" applyFont="1" applyFill="1" applyBorder="1"/>
    <xf numFmtId="0" fontId="3" fillId="2" borderId="5" xfId="0" applyNumberFormat="1" applyFont="1" applyFill="1" applyBorder="1"/>
    <xf numFmtId="37" fontId="17" fillId="2" borderId="5" xfId="0" applyNumberFormat="1" applyFont="1" applyFill="1" applyBorder="1" applyAlignment="1" applyProtection="1">
      <alignment horizontal="right" vertical="center" wrapText="1"/>
    </xf>
    <xf numFmtId="3" fontId="3" fillId="2" borderId="5" xfId="0" applyNumberFormat="1" applyFont="1" applyFill="1" applyBorder="1"/>
    <xf numFmtId="0" fontId="0" fillId="0" borderId="5" xfId="0" applyBorder="1"/>
    <xf numFmtId="0" fontId="3" fillId="2" borderId="5" xfId="0" quotePrefix="1" applyNumberFormat="1" applyFont="1" applyFill="1" applyBorder="1"/>
    <xf numFmtId="37" fontId="17" fillId="5" borderId="5" xfId="0" applyNumberFormat="1" applyFont="1" applyFill="1" applyBorder="1" applyAlignment="1" applyProtection="1">
      <alignment horizontal="right" vertical="center" wrapText="1"/>
    </xf>
    <xf numFmtId="37" fontId="17" fillId="5" borderId="5" xfId="0" applyNumberFormat="1" applyFont="1" applyFill="1" applyBorder="1" applyAlignment="1" applyProtection="1">
      <alignment vertical="center" wrapText="1"/>
    </xf>
    <xf numFmtId="0" fontId="3" fillId="5" borderId="5" xfId="0" quotePrefix="1" applyNumberFormat="1" applyFont="1" applyFill="1" applyBorder="1"/>
    <xf numFmtId="0" fontId="3" fillId="5" borderId="5" xfId="0" applyFont="1" applyFill="1" applyBorder="1"/>
    <xf numFmtId="37" fontId="3" fillId="2" borderId="5" xfId="0" applyNumberFormat="1" applyFont="1" applyFill="1" applyBorder="1" applyAlignment="1" applyProtection="1">
      <alignment vertical="center" wrapText="1"/>
    </xf>
    <xf numFmtId="37" fontId="17" fillId="6" borderId="5" xfId="0" applyNumberFormat="1" applyFont="1" applyFill="1" applyBorder="1" applyAlignment="1" applyProtection="1">
      <alignment horizontal="right"/>
    </xf>
    <xf numFmtId="3" fontId="17" fillId="6" borderId="5" xfId="0" applyNumberFormat="1" applyFont="1" applyFill="1" applyBorder="1" applyAlignment="1" applyProtection="1">
      <alignment horizontal="right"/>
    </xf>
    <xf numFmtId="0" fontId="0" fillId="2" borderId="0" xfId="0" applyFill="1"/>
    <xf numFmtId="37" fontId="17" fillId="2" borderId="5" xfId="0" applyNumberFormat="1" applyFont="1" applyFill="1" applyBorder="1" applyAlignment="1" applyProtection="1">
      <alignment vertical="center" wrapText="1"/>
    </xf>
    <xf numFmtId="0" fontId="17" fillId="2" borderId="5" xfId="0" applyFont="1" applyFill="1" applyBorder="1" applyAlignment="1" applyProtection="1">
      <alignment horizontal="right" vertical="center" wrapText="1"/>
    </xf>
    <xf numFmtId="0" fontId="17" fillId="2" borderId="5" xfId="0" applyFont="1" applyFill="1" applyBorder="1" applyAlignment="1" applyProtection="1">
      <alignment vertical="center" wrapText="1"/>
    </xf>
    <xf numFmtId="3" fontId="3" fillId="2" borderId="5" xfId="6" applyNumberFormat="1" applyFont="1" applyFill="1" applyBorder="1"/>
    <xf numFmtId="0" fontId="3" fillId="0" borderId="5" xfId="6" quotePrefix="1" applyNumberFormat="1" applyFont="1" applyFill="1" applyBorder="1"/>
    <xf numFmtId="0" fontId="3" fillId="2" borderId="5" xfId="6" applyFont="1" applyFill="1" applyBorder="1"/>
    <xf numFmtId="0" fontId="3" fillId="2" borderId="5" xfId="6" quotePrefix="1" applyNumberFormat="1" applyFont="1" applyFill="1" applyBorder="1"/>
    <xf numFmtId="0" fontId="3" fillId="2" borderId="5" xfId="6" applyNumberFormat="1" applyFont="1" applyFill="1" applyBorder="1"/>
    <xf numFmtId="37" fontId="19" fillId="0" borderId="5" xfId="4" applyNumberFormat="1" applyFont="1" applyBorder="1"/>
    <xf numFmtId="37" fontId="19" fillId="2" borderId="5" xfId="4" applyNumberFormat="1" applyFont="1" applyFill="1" applyBorder="1"/>
    <xf numFmtId="164" fontId="19" fillId="2" borderId="5" xfId="4" applyNumberFormat="1" applyFont="1" applyFill="1" applyBorder="1"/>
    <xf numFmtId="0" fontId="0" fillId="0" borderId="0" xfId="0" applyFill="1"/>
    <xf numFmtId="3" fontId="19" fillId="0" borderId="0" xfId="0" applyNumberFormat="1" applyFont="1" applyBorder="1" applyAlignment="1"/>
    <xf numFmtId="0" fontId="19" fillId="0" borderId="0" xfId="0" applyFont="1"/>
    <xf numFmtId="0" fontId="19" fillId="0" borderId="0" xfId="0" applyFont="1"/>
    <xf numFmtId="37" fontId="19" fillId="0" borderId="5" xfId="4" applyNumberFormat="1" applyFont="1" applyFill="1" applyBorder="1"/>
    <xf numFmtId="37" fontId="3" fillId="0" borderId="5" xfId="0" applyNumberFormat="1" applyFont="1" applyFill="1" applyBorder="1" applyAlignment="1" applyProtection="1">
      <alignment vertical="center" wrapText="1"/>
    </xf>
    <xf numFmtId="164" fontId="19" fillId="0" borderId="5" xfId="4" applyNumberFormat="1" applyFont="1" applyFill="1" applyBorder="1"/>
    <xf numFmtId="37" fontId="3" fillId="0" borderId="5" xfId="0" applyNumberFormat="1" applyFont="1" applyFill="1" applyBorder="1" applyAlignment="1" applyProtection="1">
      <alignment horizontal="right" vertical="center" wrapText="1"/>
    </xf>
    <xf numFmtId="0" fontId="3" fillId="2" borderId="5" xfId="0" quotePrefix="1" applyFont="1" applyFill="1" applyBorder="1"/>
    <xf numFmtId="3" fontId="19" fillId="0" borderId="5" xfId="4" applyNumberFormat="1" applyFont="1" applyBorder="1"/>
    <xf numFmtId="3" fontId="19" fillId="2" borderId="5" xfId="4" applyNumberFormat="1" applyFont="1" applyFill="1" applyBorder="1"/>
    <xf numFmtId="3" fontId="19" fillId="0" borderId="5" xfId="4" applyNumberFormat="1" applyFont="1" applyFill="1" applyBorder="1"/>
    <xf numFmtId="3" fontId="21" fillId="2" borderId="5" xfId="4" applyNumberFormat="1" applyFont="1" applyFill="1" applyBorder="1"/>
    <xf numFmtId="3" fontId="3" fillId="2" borderId="5" xfId="0" quotePrefix="1" applyNumberFormat="1" applyFont="1" applyFill="1" applyBorder="1"/>
    <xf numFmtId="14" fontId="22" fillId="0" borderId="0" xfId="0" applyNumberFormat="1" applyFont="1" applyAlignment="1">
      <alignment horizontal="left"/>
    </xf>
    <xf numFmtId="0" fontId="6" fillId="0" borderId="0" xfId="0" applyFont="1" applyBorder="1"/>
    <xf numFmtId="164" fontId="11" fillId="0" borderId="2" xfId="0" applyNumberFormat="1" applyFont="1" applyBorder="1"/>
    <xf numFmtId="0" fontId="6" fillId="0" borderId="0" xfId="0" applyFont="1" applyBorder="1" applyAlignment="1" applyProtection="1">
      <alignment horizontal="center"/>
      <protection locked="0"/>
    </xf>
    <xf numFmtId="0" fontId="11" fillId="0" borderId="2" xfId="0" applyFont="1" applyBorder="1" applyProtection="1">
      <protection locked="0"/>
    </xf>
    <xf numFmtId="0" fontId="13" fillId="0" borderId="2" xfId="0" applyFont="1" applyBorder="1"/>
    <xf numFmtId="0" fontId="9" fillId="0" borderId="0" xfId="0" applyFont="1" applyBorder="1" applyProtection="1">
      <protection locked="0"/>
    </xf>
    <xf numFmtId="0" fontId="10" fillId="2" borderId="2" xfId="2" applyFont="1" applyFill="1" applyBorder="1" applyProtection="1">
      <protection locked="0"/>
    </xf>
    <xf numFmtId="0" fontId="10" fillId="2" borderId="2" xfId="3" applyFont="1" applyFill="1" applyBorder="1" applyProtection="1">
      <protection locked="0"/>
    </xf>
    <xf numFmtId="0" fontId="2" fillId="0" borderId="1" xfId="0" applyFont="1" applyBorder="1"/>
    <xf numFmtId="0" fontId="10" fillId="2" borderId="0" xfId="1" applyFont="1" applyFill="1" applyBorder="1"/>
    <xf numFmtId="0" fontId="14" fillId="2" borderId="2" xfId="1" applyFont="1" applyFill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8" fillId="0" borderId="0" xfId="0" applyNumberFormat="1" applyFont="1" applyBorder="1" applyAlignment="1" applyProtection="1">
      <alignment horizontal="center"/>
      <protection locked="0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44">
    <cellStyle name="Currency" xfId="4" builtinId="4"/>
    <cellStyle name="Currency 2" xfId="11" xr:uid="{00000000-0005-0000-0000-000001000000}"/>
    <cellStyle name="Currency 2 2" xfId="37" xr:uid="{00000000-0005-0000-0000-000002000000}"/>
    <cellStyle name="Currency 3" xfId="32" xr:uid="{00000000-0005-0000-0000-000003000000}"/>
    <cellStyle name="Currency 3 2" xfId="39" xr:uid="{00000000-0005-0000-0000-000004000000}"/>
    <cellStyle name="Currency 4" xfId="35" xr:uid="{00000000-0005-0000-0000-000005000000}"/>
    <cellStyle name="Currency 4 2" xfId="41" xr:uid="{00000000-0005-0000-0000-000006000000}"/>
    <cellStyle name="Currency 5" xfId="43" xr:uid="{00000000-0005-0000-0000-000007000000}"/>
    <cellStyle name="Normal" xfId="0" builtinId="0"/>
    <cellStyle name="Normal 10" xfId="15" xr:uid="{00000000-0005-0000-0000-000009000000}"/>
    <cellStyle name="Normal 11" xfId="16" xr:uid="{00000000-0005-0000-0000-00000A000000}"/>
    <cellStyle name="Normal 12" xfId="17" xr:uid="{00000000-0005-0000-0000-00000B000000}"/>
    <cellStyle name="Normal 13" xfId="18" xr:uid="{00000000-0005-0000-0000-00000C000000}"/>
    <cellStyle name="Normal 14" xfId="19" xr:uid="{00000000-0005-0000-0000-00000D000000}"/>
    <cellStyle name="Normal 15" xfId="20" xr:uid="{00000000-0005-0000-0000-00000E000000}"/>
    <cellStyle name="Normal 16" xfId="21" xr:uid="{00000000-0005-0000-0000-00000F000000}"/>
    <cellStyle name="Normal 17" xfId="22" xr:uid="{00000000-0005-0000-0000-000010000000}"/>
    <cellStyle name="Normal 18" xfId="14" xr:uid="{00000000-0005-0000-0000-000011000000}"/>
    <cellStyle name="Normal 19" xfId="23" xr:uid="{00000000-0005-0000-0000-000012000000}"/>
    <cellStyle name="Normal 2" xfId="6" xr:uid="{00000000-0005-0000-0000-000013000000}"/>
    <cellStyle name="Normal 20" xfId="24" xr:uid="{00000000-0005-0000-0000-000014000000}"/>
    <cellStyle name="Normal 21" xfId="25" xr:uid="{00000000-0005-0000-0000-000015000000}"/>
    <cellStyle name="Normal 22" xfId="26" xr:uid="{00000000-0005-0000-0000-000016000000}"/>
    <cellStyle name="Normal 23" xfId="27" xr:uid="{00000000-0005-0000-0000-000017000000}"/>
    <cellStyle name="Normal 24" xfId="2" xr:uid="{00000000-0005-0000-0000-000018000000}"/>
    <cellStyle name="Normal 25" xfId="3" xr:uid="{00000000-0005-0000-0000-000019000000}"/>
    <cellStyle name="Normal 26" xfId="1" xr:uid="{00000000-0005-0000-0000-00001A000000}"/>
    <cellStyle name="Normal 27" xfId="28" xr:uid="{00000000-0005-0000-0000-00001B000000}"/>
    <cellStyle name="Normal 28" xfId="29" xr:uid="{00000000-0005-0000-0000-00001C000000}"/>
    <cellStyle name="Normal 29" xfId="34" xr:uid="{00000000-0005-0000-0000-00001D000000}"/>
    <cellStyle name="Normal 3" xfId="7" xr:uid="{00000000-0005-0000-0000-00001E000000}"/>
    <cellStyle name="Normal 30" xfId="33" xr:uid="{00000000-0005-0000-0000-00001F000000}"/>
    <cellStyle name="Normal 4" xfId="8" xr:uid="{00000000-0005-0000-0000-000020000000}"/>
    <cellStyle name="Normal 5" xfId="9" xr:uid="{00000000-0005-0000-0000-000021000000}"/>
    <cellStyle name="Normal 5 2" xfId="30" xr:uid="{00000000-0005-0000-0000-000022000000}"/>
    <cellStyle name="Normal 5 3" xfId="36" xr:uid="{00000000-0005-0000-0000-000023000000}"/>
    <cellStyle name="Normal 6" xfId="10" xr:uid="{00000000-0005-0000-0000-000024000000}"/>
    <cellStyle name="Normal 6 2" xfId="31" xr:uid="{00000000-0005-0000-0000-000025000000}"/>
    <cellStyle name="Normal 6 3" xfId="38" xr:uid="{00000000-0005-0000-0000-000026000000}"/>
    <cellStyle name="Normal 7" xfId="5" xr:uid="{00000000-0005-0000-0000-000027000000}"/>
    <cellStyle name="Normal 7 2" xfId="40" xr:uid="{00000000-0005-0000-0000-000028000000}"/>
    <cellStyle name="Normal 8" xfId="12" xr:uid="{00000000-0005-0000-0000-000029000000}"/>
    <cellStyle name="Normal 8 2" xfId="42" xr:uid="{00000000-0005-0000-0000-00002A000000}"/>
    <cellStyle name="Normal 9" xfId="1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82"/>
  <sheetViews>
    <sheetView tabSelected="1" workbookViewId="0">
      <pane xSplit="2" ySplit="8" topLeftCell="C9" activePane="bottomRight" state="frozen"/>
      <selection pane="topRight" activeCell="D1" sqref="D1"/>
      <selection pane="bottomLeft" activeCell="A9" sqref="A9"/>
      <selection pane="bottomRight" activeCell="D4" sqref="D4"/>
    </sheetView>
  </sheetViews>
  <sheetFormatPr defaultRowHeight="15" x14ac:dyDescent="0.25"/>
  <cols>
    <col min="1" max="1" width="9.140625" bestFit="1" customWidth="1"/>
    <col min="2" max="2" width="26.5703125" customWidth="1"/>
    <col min="3" max="3" width="19.5703125" customWidth="1"/>
    <col min="4" max="4" width="20.28515625" customWidth="1"/>
    <col min="5" max="5" width="19.42578125" bestFit="1" customWidth="1"/>
    <col min="6" max="6" width="32.7109375" bestFit="1" customWidth="1"/>
    <col min="7" max="7" width="14.28515625" customWidth="1"/>
    <col min="8" max="9" width="16.7109375" customWidth="1"/>
    <col min="10" max="11" width="14.28515625" customWidth="1"/>
    <col min="12" max="13" width="17.28515625" customWidth="1"/>
    <col min="14" max="14" width="14.42578125" customWidth="1"/>
    <col min="15" max="16" width="15.28515625" customWidth="1"/>
    <col min="17" max="17" width="14.5703125" customWidth="1"/>
    <col min="18" max="18" width="12.7109375" customWidth="1"/>
    <col min="19" max="19" width="14.7109375" customWidth="1"/>
    <col min="20" max="20" width="12.42578125" bestFit="1" customWidth="1"/>
    <col min="21" max="21" width="10.7109375" customWidth="1"/>
    <col min="22" max="23" width="12.5703125" customWidth="1"/>
    <col min="24" max="24" width="21" customWidth="1"/>
    <col min="25" max="25" width="14.5703125" customWidth="1"/>
    <col min="26" max="26" width="18.7109375" customWidth="1"/>
    <col min="27" max="27" width="16.28515625" customWidth="1"/>
    <col min="28" max="28" width="14.28515625" customWidth="1"/>
    <col min="29" max="29" width="15.42578125" customWidth="1"/>
    <col min="30" max="30" width="14.28515625" customWidth="1"/>
    <col min="31" max="32" width="15.7109375" customWidth="1"/>
    <col min="33" max="33" width="12.5703125" customWidth="1"/>
    <col min="34" max="34" width="16.28515625" customWidth="1"/>
    <col min="35" max="35" width="14.42578125" customWidth="1"/>
    <col min="36" max="36" width="9.7109375" customWidth="1"/>
    <col min="37" max="37" width="11.28515625" bestFit="1" customWidth="1"/>
    <col min="38" max="38" width="11.7109375" customWidth="1"/>
    <col min="39" max="39" width="12" customWidth="1"/>
    <col min="40" max="40" width="10.28515625" bestFit="1" customWidth="1"/>
    <col min="41" max="41" width="13.5703125" customWidth="1"/>
    <col min="42" max="42" width="12.28515625" customWidth="1"/>
    <col min="43" max="43" width="12.7109375" customWidth="1"/>
    <col min="44" max="44" width="11.7109375" customWidth="1"/>
    <col min="45" max="45" width="12.28515625" customWidth="1"/>
    <col min="46" max="47" width="13" customWidth="1"/>
    <col min="48" max="48" width="11" customWidth="1"/>
    <col min="49" max="52" width="13.28515625" customWidth="1"/>
    <col min="53" max="53" width="10.42578125" customWidth="1"/>
    <col min="54" max="55" width="15.42578125" customWidth="1"/>
    <col min="56" max="57" width="10.7109375" customWidth="1"/>
    <col min="58" max="58" width="14.5703125" customWidth="1"/>
    <col min="59" max="59" width="13" customWidth="1"/>
    <col min="60" max="60" width="10.28515625" customWidth="1"/>
    <col min="61" max="61" width="9" bestFit="1" customWidth="1"/>
    <col min="62" max="62" width="11" customWidth="1"/>
    <col min="63" max="63" width="13" customWidth="1"/>
    <col min="64" max="64" width="14.42578125" customWidth="1"/>
    <col min="65" max="66" width="9" bestFit="1" customWidth="1"/>
    <col min="67" max="67" width="16.28515625" customWidth="1"/>
    <col min="68" max="68" width="12.5703125" customWidth="1"/>
    <col min="69" max="69" width="13" customWidth="1"/>
    <col min="70" max="70" width="11.7109375" customWidth="1"/>
    <col min="71" max="71" width="13.7109375" customWidth="1"/>
    <col min="72" max="72" width="13.28515625" customWidth="1"/>
    <col min="73" max="73" width="14.28515625" customWidth="1"/>
    <col min="74" max="74" width="12" customWidth="1"/>
    <col min="75" max="75" width="12.7109375" customWidth="1"/>
    <col min="76" max="76" width="14.28515625" customWidth="1"/>
    <col min="77" max="77" width="11.28515625" customWidth="1"/>
    <col min="78" max="79" width="9.28515625" customWidth="1"/>
    <col min="80" max="80" width="13.7109375" customWidth="1"/>
    <col min="81" max="81" width="11.7109375" customWidth="1"/>
    <col min="82" max="83" width="9" bestFit="1" customWidth="1"/>
    <col min="84" max="84" width="10.5703125" customWidth="1"/>
  </cols>
  <sheetData>
    <row r="1" spans="1:84" ht="15.4" customHeight="1" x14ac:dyDescent="0.25">
      <c r="A1" s="1" t="s">
        <v>566</v>
      </c>
      <c r="Z1" s="2"/>
      <c r="AA1" s="3"/>
      <c r="BA1" s="84"/>
      <c r="BB1" s="4"/>
      <c r="BC1" s="4"/>
      <c r="BF1" s="4"/>
      <c r="BG1" s="4"/>
      <c r="BL1" s="4"/>
      <c r="BY1" s="4"/>
      <c r="BZ1" s="4"/>
      <c r="CA1" s="4"/>
      <c r="CB1" s="5"/>
      <c r="CC1" s="5"/>
      <c r="CD1" s="5"/>
      <c r="CE1" s="5"/>
      <c r="CF1" s="5"/>
    </row>
    <row r="2" spans="1:84" ht="15.75" x14ac:dyDescent="0.25">
      <c r="A2" s="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7"/>
      <c r="CB2" s="6"/>
      <c r="CC2" s="6"/>
      <c r="CD2" s="6"/>
      <c r="CE2" s="6"/>
      <c r="CF2" s="6"/>
    </row>
    <row r="3" spans="1:84" x14ac:dyDescent="0.25">
      <c r="A3" s="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76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81"/>
      <c r="AW3" s="78"/>
      <c r="AX3" s="78"/>
      <c r="AY3" s="78"/>
      <c r="AZ3" s="78"/>
      <c r="BA3" s="76"/>
      <c r="BB3" s="6"/>
      <c r="BC3" s="6"/>
      <c r="BD3" s="6"/>
      <c r="BE3" s="6"/>
      <c r="BF3" s="6"/>
      <c r="BG3" s="6"/>
      <c r="BH3" s="6"/>
      <c r="BI3" s="6"/>
      <c r="BJ3" s="85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7"/>
      <c r="CC3" s="7"/>
      <c r="CD3" s="7"/>
      <c r="CE3" s="7"/>
      <c r="CF3" s="7"/>
    </row>
    <row r="4" spans="1:84" x14ac:dyDescent="0.25">
      <c r="A4" s="75">
        <v>44362</v>
      </c>
      <c r="B4" s="8"/>
      <c r="C4" s="8"/>
      <c r="D4" s="8"/>
      <c r="E4" s="8"/>
      <c r="F4" s="8"/>
      <c r="G4" s="9"/>
      <c r="H4" s="9"/>
      <c r="I4" s="9"/>
      <c r="J4" s="9"/>
      <c r="K4" s="9"/>
      <c r="L4" s="9"/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9"/>
      <c r="Z4" s="77"/>
      <c r="AA4" s="79"/>
      <c r="AB4" s="79"/>
      <c r="AC4" s="79"/>
      <c r="AD4" s="79"/>
      <c r="AE4" s="79"/>
      <c r="AF4" s="82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83"/>
      <c r="AZ4" s="79"/>
      <c r="BA4" s="80"/>
      <c r="BB4" s="9"/>
      <c r="BC4" s="9"/>
      <c r="BD4" s="9"/>
      <c r="BE4" s="9"/>
      <c r="BF4" s="9"/>
      <c r="BG4" s="9"/>
      <c r="BH4" s="9"/>
      <c r="BI4" s="9"/>
      <c r="BJ4" s="86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0" t="s">
        <v>0</v>
      </c>
      <c r="CC4" s="91"/>
      <c r="CD4" s="91"/>
      <c r="CE4" s="91"/>
      <c r="CF4" s="92"/>
    </row>
    <row r="5" spans="1:84" ht="51.75" x14ac:dyDescent="0.25">
      <c r="A5" s="11" t="s">
        <v>1</v>
      </c>
      <c r="B5" s="12" t="s">
        <v>2</v>
      </c>
      <c r="C5" s="12" t="s">
        <v>3</v>
      </c>
      <c r="D5" s="11" t="s">
        <v>4</v>
      </c>
      <c r="E5" s="12" t="s">
        <v>5</v>
      </c>
      <c r="F5" s="12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4" t="s">
        <v>11</v>
      </c>
      <c r="L5" s="12" t="s">
        <v>12</v>
      </c>
      <c r="M5" s="13" t="s">
        <v>13</v>
      </c>
      <c r="N5" s="12" t="s">
        <v>14</v>
      </c>
      <c r="O5" s="12" t="s">
        <v>15</v>
      </c>
      <c r="P5" s="12" t="s">
        <v>16</v>
      </c>
      <c r="Q5" s="12" t="s">
        <v>17</v>
      </c>
      <c r="R5" s="12" t="s">
        <v>18</v>
      </c>
      <c r="S5" s="12" t="s">
        <v>19</v>
      </c>
      <c r="T5" s="12" t="s">
        <v>20</v>
      </c>
      <c r="U5" s="12" t="s">
        <v>21</v>
      </c>
      <c r="V5" s="12" t="s">
        <v>22</v>
      </c>
      <c r="W5" s="12" t="s">
        <v>23</v>
      </c>
      <c r="X5" s="14" t="s">
        <v>24</v>
      </c>
      <c r="Y5" s="15" t="s">
        <v>25</v>
      </c>
      <c r="Z5" s="16" t="s">
        <v>26</v>
      </c>
      <c r="AA5" s="12" t="s">
        <v>27</v>
      </c>
      <c r="AB5" s="12" t="s">
        <v>28</v>
      </c>
      <c r="AC5" s="12" t="s">
        <v>29</v>
      </c>
      <c r="AD5" s="17" t="s">
        <v>30</v>
      </c>
      <c r="AE5" s="17" t="s">
        <v>31</v>
      </c>
      <c r="AF5" s="18" t="s">
        <v>32</v>
      </c>
      <c r="AG5" s="12" t="s">
        <v>33</v>
      </c>
      <c r="AH5" s="12" t="s">
        <v>34</v>
      </c>
      <c r="AI5" s="12" t="s">
        <v>35</v>
      </c>
      <c r="AJ5" s="12" t="s">
        <v>36</v>
      </c>
      <c r="AK5" s="12" t="s">
        <v>37</v>
      </c>
      <c r="AL5" s="12" t="s">
        <v>38</v>
      </c>
      <c r="AM5" s="12" t="s">
        <v>39</v>
      </c>
      <c r="AN5" s="12" t="s">
        <v>40</v>
      </c>
      <c r="AO5" s="12" t="s">
        <v>41</v>
      </c>
      <c r="AP5" s="12" t="s">
        <v>42</v>
      </c>
      <c r="AQ5" s="12" t="s">
        <v>43</v>
      </c>
      <c r="AR5" s="12" t="s">
        <v>44</v>
      </c>
      <c r="AS5" s="12" t="s">
        <v>45</v>
      </c>
      <c r="AT5" s="12" t="s">
        <v>46</v>
      </c>
      <c r="AU5" s="12" t="s">
        <v>47</v>
      </c>
      <c r="AV5" s="14" t="s">
        <v>48</v>
      </c>
      <c r="AW5" s="15" t="s">
        <v>49</v>
      </c>
      <c r="AX5" s="12" t="s">
        <v>50</v>
      </c>
      <c r="AY5" s="19" t="s">
        <v>51</v>
      </c>
      <c r="AZ5" s="12" t="s">
        <v>556</v>
      </c>
      <c r="BA5" s="16" t="s">
        <v>52</v>
      </c>
      <c r="BB5" s="15" t="s">
        <v>53</v>
      </c>
      <c r="BC5" s="15" t="s">
        <v>54</v>
      </c>
      <c r="BD5" s="15" t="s">
        <v>55</v>
      </c>
      <c r="BE5" s="12" t="s">
        <v>56</v>
      </c>
      <c r="BF5" s="12" t="s">
        <v>57</v>
      </c>
      <c r="BG5" s="12" t="s">
        <v>58</v>
      </c>
      <c r="BH5" s="12" t="s">
        <v>59</v>
      </c>
      <c r="BI5" s="17" t="s">
        <v>60</v>
      </c>
      <c r="BJ5" s="20" t="s">
        <v>61</v>
      </c>
      <c r="BK5" s="12" t="s">
        <v>62</v>
      </c>
      <c r="BL5" s="12" t="s">
        <v>567</v>
      </c>
      <c r="BM5" s="12" t="s">
        <v>63</v>
      </c>
      <c r="BN5" s="12" t="s">
        <v>64</v>
      </c>
      <c r="BO5" s="12" t="s">
        <v>65</v>
      </c>
      <c r="BP5" s="12" t="s">
        <v>66</v>
      </c>
      <c r="BQ5" s="12" t="s">
        <v>67</v>
      </c>
      <c r="BR5" s="12" t="s">
        <v>68</v>
      </c>
      <c r="BS5" s="12" t="s">
        <v>69</v>
      </c>
      <c r="BT5" s="12" t="s">
        <v>70</v>
      </c>
      <c r="BU5" s="12" t="s">
        <v>71</v>
      </c>
      <c r="BV5" s="12" t="s">
        <v>72</v>
      </c>
      <c r="BW5" s="12" t="s">
        <v>73</v>
      </c>
      <c r="BX5" s="12" t="s">
        <v>74</v>
      </c>
      <c r="BY5" s="12" t="s">
        <v>568</v>
      </c>
      <c r="BZ5" s="12" t="s">
        <v>75</v>
      </c>
      <c r="CA5" s="12" t="s">
        <v>569</v>
      </c>
      <c r="CB5" s="11" t="s">
        <v>76</v>
      </c>
      <c r="CC5" s="11" t="s">
        <v>77</v>
      </c>
      <c r="CD5" s="11" t="s">
        <v>78</v>
      </c>
      <c r="CE5" s="21">
        <v>0</v>
      </c>
      <c r="CF5" s="12" t="s">
        <v>79</v>
      </c>
    </row>
    <row r="6" spans="1:84" ht="15.75" x14ac:dyDescent="0.25">
      <c r="A6" s="22"/>
      <c r="B6" s="23" t="s">
        <v>80</v>
      </c>
      <c r="C6" s="24"/>
      <c r="D6" s="24"/>
      <c r="E6" s="24"/>
      <c r="F6" s="25"/>
      <c r="G6" s="26">
        <f t="shared" ref="G6:Y6" si="0">SUM(G9:G178)</f>
        <v>5422917301.8550014</v>
      </c>
      <c r="H6" s="48">
        <f t="shared" si="0"/>
        <v>11877883.430000003</v>
      </c>
      <c r="I6" s="48">
        <f t="shared" si="0"/>
        <v>127713067.33000003</v>
      </c>
      <c r="J6" s="26">
        <f t="shared" si="0"/>
        <v>721303.80000000016</v>
      </c>
      <c r="K6" s="26">
        <f t="shared" si="0"/>
        <v>1505201.5999999999</v>
      </c>
      <c r="L6" s="26">
        <f t="shared" si="0"/>
        <v>5564734759.0149984</v>
      </c>
      <c r="M6" s="26">
        <f t="shared" si="0"/>
        <v>8842155.6999999993</v>
      </c>
      <c r="N6" s="26">
        <f t="shared" si="0"/>
        <v>1002934508.6399995</v>
      </c>
      <c r="O6" s="26">
        <f t="shared" si="0"/>
        <v>490008714.13999993</v>
      </c>
      <c r="P6" s="26">
        <f t="shared" si="0"/>
        <v>1422260510.5230005</v>
      </c>
      <c r="Q6" s="26">
        <f t="shared" si="0"/>
        <v>5720561.9300000016</v>
      </c>
      <c r="R6" s="26">
        <f t="shared" si="0"/>
        <v>301807128.08000016</v>
      </c>
      <c r="S6" s="26">
        <f t="shared" si="0"/>
        <v>1161846648.1099999</v>
      </c>
      <c r="T6" s="26">
        <f t="shared" si="0"/>
        <v>582271082.07999957</v>
      </c>
      <c r="U6" s="26">
        <f t="shared" si="0"/>
        <v>38567.160000000003</v>
      </c>
      <c r="V6" s="26">
        <f t="shared" si="0"/>
        <v>1097457.27</v>
      </c>
      <c r="W6" s="26">
        <f t="shared" si="0"/>
        <v>210448049.19999996</v>
      </c>
      <c r="X6" s="26">
        <f t="shared" si="0"/>
        <v>424446942.24900019</v>
      </c>
      <c r="Y6" s="26">
        <f t="shared" si="0"/>
        <v>5602880166.381999</v>
      </c>
      <c r="Z6" s="27" t="s">
        <v>81</v>
      </c>
      <c r="AA6" s="26">
        <f t="shared" ref="AA6:AX6" si="1">SUM(AA9:AA178)</f>
        <v>412474943.41899985</v>
      </c>
      <c r="AB6" s="26">
        <f t="shared" si="1"/>
        <v>0</v>
      </c>
      <c r="AC6" s="26">
        <f t="shared" si="1"/>
        <v>0</v>
      </c>
      <c r="AD6" s="26">
        <f t="shared" si="1"/>
        <v>166407.45999999909</v>
      </c>
      <c r="AE6" s="26">
        <f t="shared" si="1"/>
        <v>23186.190000000002</v>
      </c>
      <c r="AF6" s="26">
        <f t="shared" si="1"/>
        <v>189593.64999999918</v>
      </c>
      <c r="AG6" s="26">
        <f t="shared" si="1"/>
        <v>171728645.87</v>
      </c>
      <c r="AH6" s="26">
        <f t="shared" si="1"/>
        <v>13292826.635000017</v>
      </c>
      <c r="AI6" s="26">
        <f t="shared" si="1"/>
        <v>41673767.130000018</v>
      </c>
      <c r="AJ6" s="26">
        <f t="shared" si="1"/>
        <v>432607.5</v>
      </c>
      <c r="AK6" s="26">
        <f t="shared" si="1"/>
        <v>24934476.040000007</v>
      </c>
      <c r="AL6" s="26">
        <f t="shared" si="1"/>
        <v>3190258.3400000022</v>
      </c>
      <c r="AM6" s="26">
        <f t="shared" si="1"/>
        <v>13914261.9</v>
      </c>
      <c r="AN6" s="26">
        <f t="shared" si="1"/>
        <v>1740439</v>
      </c>
      <c r="AO6" s="26">
        <f t="shared" si="1"/>
        <v>1234100.0400000003</v>
      </c>
      <c r="AP6" s="26">
        <f t="shared" si="1"/>
        <v>2503173.7800000003</v>
      </c>
      <c r="AQ6" s="26">
        <f t="shared" si="1"/>
        <v>9010061.5439999998</v>
      </c>
      <c r="AR6" s="26">
        <f t="shared" si="1"/>
        <v>1181592.1400000001</v>
      </c>
      <c r="AS6" s="26">
        <f t="shared" si="1"/>
        <v>298636.12000000005</v>
      </c>
      <c r="AT6" s="26">
        <f t="shared" si="1"/>
        <v>3519273.7500000005</v>
      </c>
      <c r="AU6" s="26">
        <f t="shared" si="1"/>
        <v>4565877.0399999991</v>
      </c>
      <c r="AV6" s="26">
        <f t="shared" si="1"/>
        <v>13094301.07</v>
      </c>
      <c r="AW6" s="26">
        <f t="shared" si="1"/>
        <v>306326759.89899993</v>
      </c>
      <c r="AX6" s="26">
        <f t="shared" si="1"/>
        <v>1203622.6700000002</v>
      </c>
      <c r="AY6" s="26"/>
      <c r="AZ6" s="26">
        <f>SUM(AZ9:AZ178)</f>
        <v>23172.909999999996</v>
      </c>
      <c r="BA6" s="27" t="s">
        <v>81</v>
      </c>
      <c r="BB6" s="26">
        <f t="shared" ref="BB6:CF6" si="2">SUM(BB9:BB178)</f>
        <v>131291958.28</v>
      </c>
      <c r="BC6" s="26">
        <f t="shared" si="2"/>
        <v>368086462.93800002</v>
      </c>
      <c r="BD6" s="26">
        <f t="shared" si="2"/>
        <v>37930453.260000005</v>
      </c>
      <c r="BE6" s="26">
        <f t="shared" si="2"/>
        <v>1671.6480000021684</v>
      </c>
      <c r="BF6" s="26">
        <f t="shared" si="2"/>
        <v>147647051.25799993</v>
      </c>
      <c r="BG6" s="26">
        <f t="shared" si="2"/>
        <v>72158136.208249956</v>
      </c>
      <c r="BH6" s="26">
        <f t="shared" si="2"/>
        <v>0</v>
      </c>
      <c r="BI6" s="26">
        <f t="shared" si="2"/>
        <v>0</v>
      </c>
      <c r="BJ6" s="26">
        <f t="shared" si="2"/>
        <v>0</v>
      </c>
      <c r="BK6" s="26">
        <f t="shared" si="2"/>
        <v>0</v>
      </c>
      <c r="BL6" s="28">
        <f t="shared" si="2"/>
        <v>650641</v>
      </c>
      <c r="BM6" s="28">
        <f t="shared" si="2"/>
        <v>172939</v>
      </c>
      <c r="BN6" s="28">
        <f t="shared" si="2"/>
        <v>3773</v>
      </c>
      <c r="BO6" s="28">
        <f t="shared" si="2"/>
        <v>-2104</v>
      </c>
      <c r="BP6" s="28">
        <f t="shared" si="2"/>
        <v>-5471</v>
      </c>
      <c r="BQ6" s="28">
        <f t="shared" si="2"/>
        <v>-12632</v>
      </c>
      <c r="BR6" s="28">
        <f t="shared" si="2"/>
        <v>-58276</v>
      </c>
      <c r="BS6" s="28">
        <f t="shared" si="2"/>
        <v>-61972</v>
      </c>
      <c r="BT6" s="28">
        <f t="shared" si="2"/>
        <v>2679</v>
      </c>
      <c r="BU6" s="28">
        <f t="shared" si="2"/>
        <v>-391</v>
      </c>
      <c r="BV6" s="28">
        <f t="shared" si="2"/>
        <v>5117</v>
      </c>
      <c r="BW6" s="28">
        <f t="shared" si="2"/>
        <v>-97624</v>
      </c>
      <c r="BX6" s="28">
        <f t="shared" si="2"/>
        <v>-408</v>
      </c>
      <c r="BY6" s="28">
        <f t="shared" si="2"/>
        <v>596271</v>
      </c>
      <c r="BZ6" s="47">
        <f t="shared" si="2"/>
        <v>2828</v>
      </c>
      <c r="CA6" s="47">
        <f t="shared" si="2"/>
        <v>3161</v>
      </c>
      <c r="CB6" s="47">
        <f t="shared" si="2"/>
        <v>27494</v>
      </c>
      <c r="CC6" s="47">
        <f t="shared" si="2"/>
        <v>8684</v>
      </c>
      <c r="CD6" s="28">
        <f t="shared" si="2"/>
        <v>49572</v>
      </c>
      <c r="CE6" s="28">
        <f t="shared" si="2"/>
        <v>9657</v>
      </c>
      <c r="CF6" s="28">
        <f t="shared" si="2"/>
        <v>1651</v>
      </c>
    </row>
    <row r="7" spans="1:84" ht="31.5" x14ac:dyDescent="0.25">
      <c r="A7" s="22"/>
      <c r="B7" s="29" t="s">
        <v>82</v>
      </c>
      <c r="C7" s="30"/>
      <c r="D7" s="30"/>
      <c r="E7" s="30"/>
      <c r="F7" s="25"/>
      <c r="G7" s="26">
        <f t="shared" ref="G7:AX7" si="3">AVERAGE(G9:G178)</f>
        <v>31899513.540323537</v>
      </c>
      <c r="H7" s="26">
        <f t="shared" si="3"/>
        <v>69869.902529411789</v>
      </c>
      <c r="I7" s="26">
        <f t="shared" si="3"/>
        <v>751253.33723529428</v>
      </c>
      <c r="J7" s="26">
        <f t="shared" si="3"/>
        <v>4242.9635294117661</v>
      </c>
      <c r="K7" s="26">
        <f t="shared" si="3"/>
        <v>8854.1270588235293</v>
      </c>
      <c r="L7" s="26">
        <f t="shared" si="3"/>
        <v>32733733.876558814</v>
      </c>
      <c r="M7" s="26">
        <f t="shared" si="3"/>
        <v>52012.680588235293</v>
      </c>
      <c r="N7" s="26">
        <f t="shared" si="3"/>
        <v>5899614.7567058792</v>
      </c>
      <c r="O7" s="26">
        <f t="shared" si="3"/>
        <v>2882404.2008235292</v>
      </c>
      <c r="P7" s="26">
        <f t="shared" si="3"/>
        <v>8366238.2971941205</v>
      </c>
      <c r="Q7" s="26">
        <f t="shared" si="3"/>
        <v>33650.364294117659</v>
      </c>
      <c r="R7" s="26">
        <f t="shared" si="3"/>
        <v>1775336.0475294127</v>
      </c>
      <c r="S7" s="26">
        <f t="shared" si="3"/>
        <v>6834392.0477058813</v>
      </c>
      <c r="T7" s="26">
        <f t="shared" si="3"/>
        <v>3425124.0122352918</v>
      </c>
      <c r="U7" s="26">
        <f t="shared" si="3"/>
        <v>226.86564705882355</v>
      </c>
      <c r="V7" s="26">
        <f t="shared" si="3"/>
        <v>6455.6310000000003</v>
      </c>
      <c r="W7" s="26">
        <f t="shared" si="3"/>
        <v>1237929.7011764704</v>
      </c>
      <c r="X7" s="26">
        <f t="shared" si="3"/>
        <v>2496746.7191117657</v>
      </c>
      <c r="Y7" s="26">
        <f t="shared" si="3"/>
        <v>32958118.625776466</v>
      </c>
      <c r="Z7" s="31">
        <f t="shared" si="3"/>
        <v>9.1679890163128205E-2</v>
      </c>
      <c r="AA7" s="26">
        <f t="shared" si="3"/>
        <v>2426323.1965823523</v>
      </c>
      <c r="AB7" s="26">
        <f t="shared" si="3"/>
        <v>0</v>
      </c>
      <c r="AC7" s="26">
        <f t="shared" si="3"/>
        <v>0</v>
      </c>
      <c r="AD7" s="26">
        <f t="shared" si="3"/>
        <v>978.86741176470048</v>
      </c>
      <c r="AE7" s="26">
        <f t="shared" si="3"/>
        <v>136.3893529411765</v>
      </c>
      <c r="AF7" s="26">
        <f t="shared" si="3"/>
        <v>1115.2567647058775</v>
      </c>
      <c r="AG7" s="26">
        <f t="shared" si="3"/>
        <v>1010168.5051176471</v>
      </c>
      <c r="AH7" s="26">
        <f t="shared" si="3"/>
        <v>78193.097852941268</v>
      </c>
      <c r="AI7" s="26">
        <f t="shared" si="3"/>
        <v>245139.80664705893</v>
      </c>
      <c r="AJ7" s="26">
        <f t="shared" si="3"/>
        <v>2544.75</v>
      </c>
      <c r="AK7" s="26">
        <f t="shared" si="3"/>
        <v>146673.38847058828</v>
      </c>
      <c r="AL7" s="26">
        <f t="shared" si="3"/>
        <v>18766.225529411779</v>
      </c>
      <c r="AM7" s="26">
        <f t="shared" si="3"/>
        <v>81848.599411764706</v>
      </c>
      <c r="AN7" s="26">
        <f t="shared" si="3"/>
        <v>10237.876470588235</v>
      </c>
      <c r="AO7" s="26">
        <f t="shared" si="3"/>
        <v>7259.4120000000012</v>
      </c>
      <c r="AP7" s="26">
        <f t="shared" si="3"/>
        <v>14724.551647058825</v>
      </c>
      <c r="AQ7" s="26">
        <f t="shared" si="3"/>
        <v>53000.362023529407</v>
      </c>
      <c r="AR7" s="26">
        <f t="shared" si="3"/>
        <v>6950.5420000000004</v>
      </c>
      <c r="AS7" s="26">
        <f t="shared" si="3"/>
        <v>1756.6830588235298</v>
      </c>
      <c r="AT7" s="26">
        <f t="shared" si="3"/>
        <v>20701.61029411765</v>
      </c>
      <c r="AU7" s="26">
        <f t="shared" si="3"/>
        <v>26858.100235294114</v>
      </c>
      <c r="AV7" s="26">
        <f t="shared" si="3"/>
        <v>77025.300411764707</v>
      </c>
      <c r="AW7" s="26">
        <f t="shared" si="3"/>
        <v>1801922.1170529407</v>
      </c>
      <c r="AX7" s="26">
        <f t="shared" si="3"/>
        <v>7080.1333529411777</v>
      </c>
      <c r="AY7" s="31">
        <f>AX7/AW7</f>
        <v>3.9292116379151826E-3</v>
      </c>
      <c r="AZ7" s="26">
        <f t="shared" ref="AZ7:CF7" si="4">AVERAGE(AZ9:AZ178)</f>
        <v>136.31123529411764</v>
      </c>
      <c r="BA7" s="31">
        <f t="shared" si="4"/>
        <v>8.2207950562070767E-2</v>
      </c>
      <c r="BB7" s="26">
        <f t="shared" si="4"/>
        <v>772305.63694117649</v>
      </c>
      <c r="BC7" s="26">
        <f t="shared" si="4"/>
        <v>2165214.4878705884</v>
      </c>
      <c r="BD7" s="26">
        <f t="shared" si="4"/>
        <v>223120.31329411769</v>
      </c>
      <c r="BE7" s="26">
        <f t="shared" si="4"/>
        <v>9.8332235294245205</v>
      </c>
      <c r="BF7" s="26">
        <f t="shared" si="4"/>
        <v>868512.06622352893</v>
      </c>
      <c r="BG7" s="26">
        <f t="shared" si="4"/>
        <v>424459.62475441152</v>
      </c>
      <c r="BH7" s="26">
        <f t="shared" si="4"/>
        <v>0</v>
      </c>
      <c r="BI7" s="26">
        <f t="shared" si="4"/>
        <v>0</v>
      </c>
      <c r="BJ7" s="26">
        <f t="shared" si="4"/>
        <v>0</v>
      </c>
      <c r="BK7" s="26">
        <f t="shared" si="4"/>
        <v>0</v>
      </c>
      <c r="BL7" s="28">
        <f t="shared" si="4"/>
        <v>3827.3</v>
      </c>
      <c r="BM7" s="28">
        <f t="shared" si="4"/>
        <v>1017.2882352941176</v>
      </c>
      <c r="BN7" s="28">
        <f t="shared" si="4"/>
        <v>22.194117647058825</v>
      </c>
      <c r="BO7" s="28">
        <f t="shared" si="4"/>
        <v>-12.376470588235295</v>
      </c>
      <c r="BP7" s="28">
        <f t="shared" si="4"/>
        <v>-32.182352941176468</v>
      </c>
      <c r="BQ7" s="28">
        <f t="shared" si="4"/>
        <v>-74.305882352941182</v>
      </c>
      <c r="BR7" s="28">
        <f t="shared" si="4"/>
        <v>-342.8</v>
      </c>
      <c r="BS7" s="28">
        <f t="shared" si="4"/>
        <v>-364.54117647058825</v>
      </c>
      <c r="BT7" s="28">
        <f t="shared" si="4"/>
        <v>15.758823529411766</v>
      </c>
      <c r="BU7" s="28">
        <f t="shared" si="4"/>
        <v>-2.2999999999999998</v>
      </c>
      <c r="BV7" s="28">
        <f t="shared" si="4"/>
        <v>30.1</v>
      </c>
      <c r="BW7" s="28">
        <f t="shared" si="4"/>
        <v>-574.25882352941176</v>
      </c>
      <c r="BX7" s="28">
        <f t="shared" si="4"/>
        <v>-2.4</v>
      </c>
      <c r="BY7" s="28">
        <f t="shared" si="4"/>
        <v>3507.4764705882353</v>
      </c>
      <c r="BZ7" s="28">
        <f t="shared" si="4"/>
        <v>16.63529411764706</v>
      </c>
      <c r="CA7" s="28">
        <f t="shared" si="4"/>
        <v>18.594117647058823</v>
      </c>
      <c r="CB7" s="28">
        <f t="shared" si="4"/>
        <v>161.72941176470587</v>
      </c>
      <c r="CC7" s="28">
        <f t="shared" si="4"/>
        <v>51.082352941176474</v>
      </c>
      <c r="CD7" s="28">
        <f t="shared" si="4"/>
        <v>291.60000000000002</v>
      </c>
      <c r="CE7" s="28">
        <f t="shared" si="4"/>
        <v>56.805882352941175</v>
      </c>
      <c r="CF7" s="28">
        <f t="shared" si="4"/>
        <v>9.7117647058823522</v>
      </c>
    </row>
    <row r="8" spans="1:84" x14ac:dyDescent="0.25">
      <c r="A8" s="40"/>
      <c r="B8" s="40">
        <f>COUNTA(B9:B178)</f>
        <v>170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</row>
    <row r="9" spans="1:84" s="61" customFormat="1" ht="15.75" x14ac:dyDescent="0.25">
      <c r="A9" s="32">
        <v>1</v>
      </c>
      <c r="B9" s="33" t="s">
        <v>83</v>
      </c>
      <c r="C9" s="54" t="s">
        <v>84</v>
      </c>
      <c r="D9" s="34" t="s">
        <v>85</v>
      </c>
      <c r="E9" s="35" t="s">
        <v>86</v>
      </c>
      <c r="F9" s="34" t="s">
        <v>87</v>
      </c>
      <c r="G9" s="70">
        <v>25701775.809999999</v>
      </c>
      <c r="H9" s="70">
        <v>200597.88</v>
      </c>
      <c r="I9" s="70">
        <v>0</v>
      </c>
      <c r="J9" s="70">
        <v>0</v>
      </c>
      <c r="K9" s="71">
        <v>315.11</v>
      </c>
      <c r="L9" s="71">
        <v>25902688.800000001</v>
      </c>
      <c r="M9" s="71">
        <v>0</v>
      </c>
      <c r="N9" s="70">
        <v>0</v>
      </c>
      <c r="O9" s="70">
        <v>10490635.710000001</v>
      </c>
      <c r="P9" s="72">
        <v>1808876.93</v>
      </c>
      <c r="Q9" s="70">
        <v>0</v>
      </c>
      <c r="R9" s="70">
        <v>2549062.36</v>
      </c>
      <c r="S9" s="70">
        <v>6234946.5800000001</v>
      </c>
      <c r="T9" s="70">
        <v>2122565.0099999998</v>
      </c>
      <c r="U9" s="70">
        <v>0</v>
      </c>
      <c r="V9" s="70">
        <v>54294.54</v>
      </c>
      <c r="W9" s="70">
        <v>1429300.69</v>
      </c>
      <c r="X9" s="71">
        <v>2391903.2400000002</v>
      </c>
      <c r="Y9" s="71">
        <v>27081585.059999999</v>
      </c>
      <c r="Z9" s="60">
        <v>0.10119011992371539</v>
      </c>
      <c r="AA9" s="71">
        <v>2321117.62</v>
      </c>
      <c r="AB9" s="71">
        <v>0</v>
      </c>
      <c r="AC9" s="71">
        <v>0</v>
      </c>
      <c r="AD9" s="71">
        <v>315.11</v>
      </c>
      <c r="AE9" s="71">
        <v>0</v>
      </c>
      <c r="AF9" s="71">
        <f t="shared" ref="AF9:AF17" si="5">SUM(AD9:AE9)</f>
        <v>315.11</v>
      </c>
      <c r="AG9" s="71">
        <v>926770.62</v>
      </c>
      <c r="AH9" s="70">
        <v>71845.38</v>
      </c>
      <c r="AI9" s="70">
        <v>149581.93</v>
      </c>
      <c r="AJ9" s="71">
        <v>0</v>
      </c>
      <c r="AK9" s="70">
        <v>190710.43</v>
      </c>
      <c r="AL9" s="70">
        <v>32470.06</v>
      </c>
      <c r="AM9" s="70">
        <v>169522</v>
      </c>
      <c r="AN9" s="70">
        <v>8943</v>
      </c>
      <c r="AO9" s="70">
        <v>2112.5</v>
      </c>
      <c r="AP9" s="70">
        <v>0</v>
      </c>
      <c r="AQ9" s="70">
        <v>44621.77</v>
      </c>
      <c r="AR9" s="70">
        <v>6129.78</v>
      </c>
      <c r="AS9" s="70">
        <v>0</v>
      </c>
      <c r="AT9" s="70">
        <v>2519.02</v>
      </c>
      <c r="AU9" s="70">
        <v>25</v>
      </c>
      <c r="AV9" s="70">
        <v>34035.660000000003</v>
      </c>
      <c r="AW9" s="70">
        <v>1639287.15</v>
      </c>
      <c r="AX9" s="70">
        <v>0</v>
      </c>
      <c r="AY9" s="60">
        <f t="shared" ref="AY9:AY17" si="6">AX9/AW9</f>
        <v>0</v>
      </c>
      <c r="AZ9" s="71">
        <v>0</v>
      </c>
      <c r="BA9" s="60">
        <v>9.0309620516451014E-2</v>
      </c>
      <c r="BB9" s="58">
        <v>2289504.27</v>
      </c>
      <c r="BC9" s="58">
        <v>331560.03000000003</v>
      </c>
      <c r="BD9" s="59">
        <v>227883</v>
      </c>
      <c r="BE9" s="59">
        <v>0</v>
      </c>
      <c r="BF9" s="59">
        <v>1123165.29</v>
      </c>
      <c r="BG9" s="59">
        <v>713343.50250000099</v>
      </c>
      <c r="BH9" s="59">
        <v>0</v>
      </c>
      <c r="BI9" s="59">
        <v>0</v>
      </c>
      <c r="BJ9" s="59">
        <f t="shared" ref="BJ9:BJ17" si="7">SUM(BH9:BI9)</f>
        <v>0</v>
      </c>
      <c r="BK9" s="59">
        <v>0</v>
      </c>
      <c r="BL9" s="59">
        <v>3584</v>
      </c>
      <c r="BM9" s="59">
        <v>1007</v>
      </c>
      <c r="BN9" s="58">
        <v>122</v>
      </c>
      <c r="BO9" s="58">
        <v>0</v>
      </c>
      <c r="BP9" s="58">
        <v>-54</v>
      </c>
      <c r="BQ9" s="58">
        <v>-58</v>
      </c>
      <c r="BR9" s="58">
        <v>-625</v>
      </c>
      <c r="BS9" s="58">
        <v>-291</v>
      </c>
      <c r="BT9" s="58">
        <v>1</v>
      </c>
      <c r="BU9" s="58">
        <v>-3</v>
      </c>
      <c r="BV9" s="58">
        <v>-45</v>
      </c>
      <c r="BW9" s="58">
        <v>-579</v>
      </c>
      <c r="BX9" s="58">
        <v>-1</v>
      </c>
      <c r="BY9" s="58">
        <v>3058</v>
      </c>
      <c r="BZ9" s="58">
        <v>0</v>
      </c>
      <c r="CA9" s="58">
        <v>0</v>
      </c>
      <c r="CB9" s="58">
        <v>100</v>
      </c>
      <c r="CC9" s="58">
        <v>34</v>
      </c>
      <c r="CD9" s="58">
        <v>425</v>
      </c>
      <c r="CE9" s="58">
        <v>16</v>
      </c>
      <c r="CF9" s="58">
        <v>2</v>
      </c>
    </row>
    <row r="10" spans="1:84" s="61" customFormat="1" ht="15.75" x14ac:dyDescent="0.25">
      <c r="A10" s="32">
        <v>1</v>
      </c>
      <c r="B10" s="33" t="s">
        <v>88</v>
      </c>
      <c r="C10" s="54" t="s">
        <v>89</v>
      </c>
      <c r="D10" s="34" t="s">
        <v>90</v>
      </c>
      <c r="E10" s="35" t="s">
        <v>86</v>
      </c>
      <c r="F10" s="34" t="s">
        <v>91</v>
      </c>
      <c r="G10" s="70">
        <v>7285712.1799999997</v>
      </c>
      <c r="H10" s="70">
        <v>0</v>
      </c>
      <c r="I10" s="70">
        <v>0</v>
      </c>
      <c r="J10" s="70">
        <v>0</v>
      </c>
      <c r="K10" s="71">
        <v>0</v>
      </c>
      <c r="L10" s="71">
        <v>7285712.1799999997</v>
      </c>
      <c r="M10" s="71">
        <v>0</v>
      </c>
      <c r="N10" s="70">
        <v>476864.29</v>
      </c>
      <c r="O10" s="70">
        <v>1484953.33</v>
      </c>
      <c r="P10" s="72">
        <v>523957.94</v>
      </c>
      <c r="Q10" s="70">
        <v>4255.43</v>
      </c>
      <c r="R10" s="70">
        <v>540722.1</v>
      </c>
      <c r="S10" s="70">
        <v>2801526.8</v>
      </c>
      <c r="T10" s="70">
        <v>643444.82999999996</v>
      </c>
      <c r="U10" s="70">
        <v>0</v>
      </c>
      <c r="V10" s="70">
        <v>0</v>
      </c>
      <c r="W10" s="70">
        <v>281586.90000000002</v>
      </c>
      <c r="X10" s="71">
        <v>648322.54</v>
      </c>
      <c r="Y10" s="71">
        <v>7405634.1600000001</v>
      </c>
      <c r="Z10" s="60">
        <v>7.6391512078644863E-2</v>
      </c>
      <c r="AA10" s="71">
        <v>631372.54</v>
      </c>
      <c r="AB10" s="71">
        <v>0</v>
      </c>
      <c r="AC10" s="71">
        <v>0</v>
      </c>
      <c r="AD10" s="71">
        <v>0</v>
      </c>
      <c r="AE10" s="71">
        <v>0</v>
      </c>
      <c r="AF10" s="71">
        <f t="shared" si="5"/>
        <v>0</v>
      </c>
      <c r="AG10" s="71">
        <v>200943.82</v>
      </c>
      <c r="AH10" s="70">
        <v>16147.19</v>
      </c>
      <c r="AI10" s="70">
        <v>38361.57</v>
      </c>
      <c r="AJ10" s="71">
        <v>0</v>
      </c>
      <c r="AK10" s="70">
        <v>32550</v>
      </c>
      <c r="AL10" s="70">
        <v>3709.57</v>
      </c>
      <c r="AM10" s="70">
        <v>8864.6</v>
      </c>
      <c r="AN10" s="70">
        <v>8497</v>
      </c>
      <c r="AO10" s="70">
        <v>0</v>
      </c>
      <c r="AP10" s="70">
        <v>0</v>
      </c>
      <c r="AQ10" s="70">
        <v>8584.25</v>
      </c>
      <c r="AR10" s="70">
        <v>0</v>
      </c>
      <c r="AS10" s="70">
        <v>0</v>
      </c>
      <c r="AT10" s="70">
        <v>2113.39</v>
      </c>
      <c r="AU10" s="70">
        <v>4274.68</v>
      </c>
      <c r="AV10" s="70">
        <v>14182.460000000001</v>
      </c>
      <c r="AW10" s="70">
        <v>338228.53</v>
      </c>
      <c r="AX10" s="70">
        <v>0</v>
      </c>
      <c r="AY10" s="60">
        <f t="shared" si="6"/>
        <v>0</v>
      </c>
      <c r="AZ10" s="71">
        <v>0</v>
      </c>
      <c r="BA10" s="60">
        <v>8.66590011245819E-2</v>
      </c>
      <c r="BB10" s="58">
        <v>172140.95</v>
      </c>
      <c r="BC10" s="58">
        <v>384425.62</v>
      </c>
      <c r="BD10" s="59">
        <v>227883</v>
      </c>
      <c r="BE10" s="59">
        <v>0</v>
      </c>
      <c r="BF10" s="59">
        <v>193228.71</v>
      </c>
      <c r="BG10" s="59">
        <v>108671.5775</v>
      </c>
      <c r="BH10" s="59">
        <v>0</v>
      </c>
      <c r="BI10" s="59">
        <v>0</v>
      </c>
      <c r="BJ10" s="59">
        <f t="shared" si="7"/>
        <v>0</v>
      </c>
      <c r="BK10" s="59">
        <v>0</v>
      </c>
      <c r="BL10" s="59">
        <v>950</v>
      </c>
      <c r="BM10" s="59">
        <v>260</v>
      </c>
      <c r="BN10" s="58">
        <v>7</v>
      </c>
      <c r="BO10" s="58">
        <v>0</v>
      </c>
      <c r="BP10" s="58">
        <v>-24</v>
      </c>
      <c r="BQ10" s="58">
        <v>-16</v>
      </c>
      <c r="BR10" s="58">
        <v>-109</v>
      </c>
      <c r="BS10" s="58">
        <v>-80</v>
      </c>
      <c r="BT10" s="58">
        <v>1</v>
      </c>
      <c r="BU10" s="58">
        <v>0</v>
      </c>
      <c r="BV10" s="58">
        <v>12</v>
      </c>
      <c r="BW10" s="58">
        <v>-128</v>
      </c>
      <c r="BX10" s="58">
        <v>0</v>
      </c>
      <c r="BY10" s="58">
        <v>873</v>
      </c>
      <c r="BZ10" s="58">
        <v>2</v>
      </c>
      <c r="CA10" s="58">
        <v>10</v>
      </c>
      <c r="CB10" s="58">
        <v>49</v>
      </c>
      <c r="CC10" s="58">
        <v>13</v>
      </c>
      <c r="CD10" s="58">
        <v>44</v>
      </c>
      <c r="CE10" s="58">
        <v>0</v>
      </c>
      <c r="CF10" s="58">
        <v>4</v>
      </c>
    </row>
    <row r="11" spans="1:84" s="61" customFormat="1" ht="15.75" x14ac:dyDescent="0.25">
      <c r="A11" s="68">
        <v>1</v>
      </c>
      <c r="B11" s="66" t="s">
        <v>551</v>
      </c>
      <c r="C11" s="54" t="s">
        <v>552</v>
      </c>
      <c r="D11" s="34" t="s">
        <v>92</v>
      </c>
      <c r="E11" s="35" t="s">
        <v>86</v>
      </c>
      <c r="F11" s="34" t="s">
        <v>93</v>
      </c>
      <c r="G11" s="70">
        <v>6789583.0599999996</v>
      </c>
      <c r="H11" s="70">
        <v>0</v>
      </c>
      <c r="I11" s="70">
        <v>16963.169999999998</v>
      </c>
      <c r="J11" s="70">
        <v>0</v>
      </c>
      <c r="K11" s="71">
        <v>9700.06</v>
      </c>
      <c r="L11" s="71">
        <v>6816246.29</v>
      </c>
      <c r="M11" s="71">
        <v>0</v>
      </c>
      <c r="N11" s="70">
        <v>60602.37</v>
      </c>
      <c r="O11" s="70">
        <v>715340.5</v>
      </c>
      <c r="P11" s="72">
        <v>2178077.14</v>
      </c>
      <c r="Q11" s="70">
        <v>50815.08</v>
      </c>
      <c r="R11" s="70">
        <v>777847.99</v>
      </c>
      <c r="S11" s="70">
        <v>1280536.56</v>
      </c>
      <c r="T11" s="70">
        <v>959011.43</v>
      </c>
      <c r="U11" s="70">
        <v>0</v>
      </c>
      <c r="V11" s="70">
        <v>0</v>
      </c>
      <c r="W11" s="70">
        <v>174108.22</v>
      </c>
      <c r="X11" s="71">
        <v>647232.4</v>
      </c>
      <c r="Y11" s="71">
        <v>6843571.6900000004</v>
      </c>
      <c r="Z11" s="60">
        <v>0.22420010721542011</v>
      </c>
      <c r="AA11" s="71">
        <v>637532.34</v>
      </c>
      <c r="AB11" s="71">
        <v>0</v>
      </c>
      <c r="AC11" s="71">
        <v>0</v>
      </c>
      <c r="AD11" s="71">
        <v>9700.06</v>
      </c>
      <c r="AE11" s="71">
        <v>378.63</v>
      </c>
      <c r="AF11" s="71">
        <f t="shared" si="5"/>
        <v>10078.689999999999</v>
      </c>
      <c r="AG11" s="71">
        <v>189741.33</v>
      </c>
      <c r="AH11" s="70">
        <v>14840.66</v>
      </c>
      <c r="AI11" s="70">
        <v>22326.01</v>
      </c>
      <c r="AJ11" s="71">
        <v>0</v>
      </c>
      <c r="AK11" s="70">
        <v>46114.43</v>
      </c>
      <c r="AL11" s="70">
        <v>16024.95</v>
      </c>
      <c r="AM11" s="70">
        <v>37074.660000000003</v>
      </c>
      <c r="AN11" s="70">
        <v>8497</v>
      </c>
      <c r="AO11" s="70">
        <v>0</v>
      </c>
      <c r="AP11" s="70">
        <v>0</v>
      </c>
      <c r="AQ11" s="70">
        <v>10549.95</v>
      </c>
      <c r="AR11" s="70">
        <v>3353.41</v>
      </c>
      <c r="AS11" s="70">
        <v>0</v>
      </c>
      <c r="AT11" s="70">
        <v>0</v>
      </c>
      <c r="AU11" s="70">
        <v>0</v>
      </c>
      <c r="AV11" s="70">
        <v>34413.31</v>
      </c>
      <c r="AW11" s="70">
        <v>382935.71</v>
      </c>
      <c r="AX11" s="70">
        <v>0</v>
      </c>
      <c r="AY11" s="60">
        <f t="shared" si="6"/>
        <v>0</v>
      </c>
      <c r="AZ11" s="71">
        <v>0</v>
      </c>
      <c r="BA11" s="60">
        <v>9.3898599422981358E-2</v>
      </c>
      <c r="BB11" s="58">
        <v>253020.7</v>
      </c>
      <c r="BC11" s="58">
        <v>1269204.55</v>
      </c>
      <c r="BD11" s="59">
        <v>225020</v>
      </c>
      <c r="BE11" s="59">
        <v>0</v>
      </c>
      <c r="BF11" s="59">
        <v>97770.860000000102</v>
      </c>
      <c r="BG11" s="59">
        <v>2036.9325000001299</v>
      </c>
      <c r="BH11" s="59">
        <v>0</v>
      </c>
      <c r="BI11" s="59">
        <v>0</v>
      </c>
      <c r="BJ11" s="59">
        <f t="shared" si="7"/>
        <v>0</v>
      </c>
      <c r="BK11" s="59">
        <v>0</v>
      </c>
      <c r="BL11" s="59">
        <v>755</v>
      </c>
      <c r="BM11" s="59">
        <v>184</v>
      </c>
      <c r="BN11" s="58">
        <v>1</v>
      </c>
      <c r="BO11" s="58">
        <v>0</v>
      </c>
      <c r="BP11" s="58">
        <v>-17</v>
      </c>
      <c r="BQ11" s="58">
        <v>-11</v>
      </c>
      <c r="BR11" s="58">
        <v>-50</v>
      </c>
      <c r="BS11" s="58">
        <v>-28</v>
      </c>
      <c r="BT11" s="58">
        <v>8</v>
      </c>
      <c r="BU11" s="58">
        <v>0</v>
      </c>
      <c r="BV11" s="58">
        <v>2</v>
      </c>
      <c r="BW11" s="58">
        <v>-147</v>
      </c>
      <c r="BX11" s="58">
        <v>-2</v>
      </c>
      <c r="BY11" s="58">
        <v>695</v>
      </c>
      <c r="BZ11" s="58">
        <v>0</v>
      </c>
      <c r="CA11" s="58">
        <v>0</v>
      </c>
      <c r="CB11" s="58">
        <v>25</v>
      </c>
      <c r="CC11" s="58">
        <v>11</v>
      </c>
      <c r="CD11" s="58">
        <v>102</v>
      </c>
      <c r="CE11" s="58">
        <v>8</v>
      </c>
      <c r="CF11" s="58">
        <v>1</v>
      </c>
    </row>
    <row r="12" spans="1:84" s="49" customFormat="1" ht="15.75" x14ac:dyDescent="0.25">
      <c r="A12" s="42">
        <v>1</v>
      </c>
      <c r="B12" s="43" t="s">
        <v>94</v>
      </c>
      <c r="C12" s="56" t="s">
        <v>95</v>
      </c>
      <c r="D12" s="44" t="s">
        <v>96</v>
      </c>
      <c r="E12" s="45" t="s">
        <v>86</v>
      </c>
      <c r="F12" s="44" t="s">
        <v>87</v>
      </c>
      <c r="G12" s="70">
        <v>12909201.41</v>
      </c>
      <c r="H12" s="70">
        <v>0</v>
      </c>
      <c r="I12" s="70">
        <v>890.01</v>
      </c>
      <c r="J12" s="70">
        <v>2170.65</v>
      </c>
      <c r="K12" s="71">
        <v>3080.59</v>
      </c>
      <c r="L12" s="71">
        <v>12915342.66</v>
      </c>
      <c r="M12" s="71">
        <v>19536</v>
      </c>
      <c r="N12" s="70">
        <v>0</v>
      </c>
      <c r="O12" s="70">
        <v>5755868.9199999999</v>
      </c>
      <c r="P12" s="72">
        <v>721062.58</v>
      </c>
      <c r="Q12" s="70">
        <v>0</v>
      </c>
      <c r="R12" s="70">
        <v>944591.54</v>
      </c>
      <c r="S12" s="70">
        <v>3170651.88</v>
      </c>
      <c r="T12" s="70">
        <v>1184197.3400000001</v>
      </c>
      <c r="U12" s="70">
        <v>0</v>
      </c>
      <c r="V12" s="70">
        <v>0</v>
      </c>
      <c r="W12" s="70">
        <v>1146357.02</v>
      </c>
      <c r="X12" s="71">
        <v>1383052.24</v>
      </c>
      <c r="Y12" s="71">
        <v>14305781.52</v>
      </c>
      <c r="Z12" s="60">
        <v>0.23017479049465076</v>
      </c>
      <c r="AA12" s="71">
        <v>1290907.6399999999</v>
      </c>
      <c r="AB12" s="71">
        <v>0</v>
      </c>
      <c r="AC12" s="71">
        <v>0</v>
      </c>
      <c r="AD12" s="71">
        <v>3080.59</v>
      </c>
      <c r="AE12" s="71">
        <v>0</v>
      </c>
      <c r="AF12" s="71">
        <f t="shared" si="5"/>
        <v>3080.59</v>
      </c>
      <c r="AG12" s="71">
        <v>521447.21</v>
      </c>
      <c r="AH12" s="70">
        <v>41537.65</v>
      </c>
      <c r="AI12" s="70">
        <v>74839.58</v>
      </c>
      <c r="AJ12" s="71">
        <v>0</v>
      </c>
      <c r="AK12" s="70">
        <v>55318.46</v>
      </c>
      <c r="AL12" s="70">
        <v>7567.99</v>
      </c>
      <c r="AM12" s="70">
        <v>83947.47</v>
      </c>
      <c r="AN12" s="70">
        <v>8497</v>
      </c>
      <c r="AO12" s="70">
        <v>150</v>
      </c>
      <c r="AP12" s="70">
        <v>0</v>
      </c>
      <c r="AQ12" s="70">
        <v>7255.5399999999991</v>
      </c>
      <c r="AR12" s="70">
        <v>4488.17</v>
      </c>
      <c r="AS12" s="70">
        <v>0</v>
      </c>
      <c r="AT12" s="70">
        <v>738.4</v>
      </c>
      <c r="AU12" s="70">
        <v>0</v>
      </c>
      <c r="AV12" s="70">
        <v>41641.31</v>
      </c>
      <c r="AW12" s="70">
        <v>847428.78</v>
      </c>
      <c r="AX12" s="70">
        <v>0</v>
      </c>
      <c r="AY12" s="60">
        <f t="shared" si="6"/>
        <v>0</v>
      </c>
      <c r="AZ12" s="71">
        <v>0</v>
      </c>
      <c r="BA12" s="60">
        <v>9.9847927841857212E-2</v>
      </c>
      <c r="BB12" s="58">
        <v>2646015.89</v>
      </c>
      <c r="BC12" s="58">
        <v>325356.84000000003</v>
      </c>
      <c r="BD12" s="59">
        <v>227883</v>
      </c>
      <c r="BE12" s="59">
        <v>0</v>
      </c>
      <c r="BF12" s="59">
        <v>543790.14</v>
      </c>
      <c r="BG12" s="59">
        <v>331932.94500000001</v>
      </c>
      <c r="BH12" s="59">
        <v>0</v>
      </c>
      <c r="BI12" s="59">
        <v>0</v>
      </c>
      <c r="BJ12" s="59">
        <f t="shared" si="7"/>
        <v>0</v>
      </c>
      <c r="BK12" s="59">
        <v>0</v>
      </c>
      <c r="BL12" s="59">
        <v>1679</v>
      </c>
      <c r="BM12" s="59">
        <v>563</v>
      </c>
      <c r="BN12" s="58">
        <v>75</v>
      </c>
      <c r="BO12" s="58">
        <v>-1</v>
      </c>
      <c r="BP12" s="58">
        <v>-69</v>
      </c>
      <c r="BQ12" s="58">
        <v>-29</v>
      </c>
      <c r="BR12" s="58">
        <v>-382</v>
      </c>
      <c r="BS12" s="58">
        <v>-123</v>
      </c>
      <c r="BT12" s="58">
        <v>0</v>
      </c>
      <c r="BU12" s="58">
        <v>0</v>
      </c>
      <c r="BV12" s="58">
        <v>-43</v>
      </c>
      <c r="BW12" s="58">
        <v>-220</v>
      </c>
      <c r="BX12" s="58">
        <v>-6</v>
      </c>
      <c r="BY12" s="58">
        <v>1444</v>
      </c>
      <c r="BZ12" s="58">
        <v>1</v>
      </c>
      <c r="CA12" s="58">
        <v>0</v>
      </c>
      <c r="CB12" s="58">
        <v>60</v>
      </c>
      <c r="CC12" s="58">
        <v>21</v>
      </c>
      <c r="CD12" s="58">
        <v>135</v>
      </c>
      <c r="CE12" s="58">
        <v>4</v>
      </c>
      <c r="CF12" s="58">
        <v>6</v>
      </c>
    </row>
    <row r="13" spans="1:84" s="49" customFormat="1" ht="15.75" x14ac:dyDescent="0.25">
      <c r="A13" s="42">
        <v>1</v>
      </c>
      <c r="B13" s="43" t="s">
        <v>97</v>
      </c>
      <c r="C13" s="56" t="s">
        <v>98</v>
      </c>
      <c r="D13" s="44" t="s">
        <v>99</v>
      </c>
      <c r="E13" s="45" t="s">
        <v>86</v>
      </c>
      <c r="F13" s="44" t="s">
        <v>100</v>
      </c>
      <c r="G13" s="70">
        <v>7583136.96</v>
      </c>
      <c r="H13" s="70">
        <v>183929.15</v>
      </c>
      <c r="I13" s="70">
        <v>0</v>
      </c>
      <c r="J13" s="70">
        <v>0</v>
      </c>
      <c r="K13" s="71">
        <v>0</v>
      </c>
      <c r="L13" s="71">
        <v>7767066.1100000003</v>
      </c>
      <c r="M13" s="71">
        <v>0</v>
      </c>
      <c r="N13" s="70">
        <v>0</v>
      </c>
      <c r="O13" s="70">
        <v>2295231.2200000002</v>
      </c>
      <c r="P13" s="72">
        <v>791801.9</v>
      </c>
      <c r="Q13" s="70">
        <v>0</v>
      </c>
      <c r="R13" s="70">
        <v>722099.53</v>
      </c>
      <c r="S13" s="70">
        <v>2381706.1800000002</v>
      </c>
      <c r="T13" s="70">
        <v>705807.51</v>
      </c>
      <c r="U13" s="70">
        <v>0</v>
      </c>
      <c r="V13" s="70">
        <v>0</v>
      </c>
      <c r="W13" s="70">
        <v>345630.66</v>
      </c>
      <c r="X13" s="71">
        <v>774396.61</v>
      </c>
      <c r="Y13" s="71">
        <v>8016673.6100000003</v>
      </c>
      <c r="Z13" s="60">
        <v>0.16827932342653898</v>
      </c>
      <c r="AA13" s="71">
        <v>766931.61</v>
      </c>
      <c r="AB13" s="71">
        <v>0</v>
      </c>
      <c r="AC13" s="71">
        <v>0</v>
      </c>
      <c r="AD13" s="71">
        <v>0</v>
      </c>
      <c r="AE13" s="71">
        <v>84.03</v>
      </c>
      <c r="AF13" s="71">
        <f t="shared" si="5"/>
        <v>84.03</v>
      </c>
      <c r="AG13" s="71">
        <v>249145.06</v>
      </c>
      <c r="AH13" s="70">
        <v>20101.02</v>
      </c>
      <c r="AI13" s="70">
        <v>72483.67</v>
      </c>
      <c r="AJ13" s="71">
        <v>0</v>
      </c>
      <c r="AK13" s="70">
        <v>43335.74</v>
      </c>
      <c r="AL13" s="70">
        <v>4150.2299999999996</v>
      </c>
      <c r="AM13" s="70">
        <v>34132.449999999997</v>
      </c>
      <c r="AN13" s="70">
        <v>8497</v>
      </c>
      <c r="AO13" s="70">
        <v>1500</v>
      </c>
      <c r="AP13" s="70">
        <v>0</v>
      </c>
      <c r="AQ13" s="70">
        <v>29122.35</v>
      </c>
      <c r="AR13" s="70">
        <v>1300</v>
      </c>
      <c r="AS13" s="70">
        <v>0</v>
      </c>
      <c r="AT13" s="70">
        <v>5723.11</v>
      </c>
      <c r="AU13" s="70">
        <v>9062.32</v>
      </c>
      <c r="AV13" s="70">
        <v>12917.07</v>
      </c>
      <c r="AW13" s="70">
        <v>491470.02</v>
      </c>
      <c r="AX13" s="70">
        <v>0</v>
      </c>
      <c r="AY13" s="60">
        <f t="shared" si="6"/>
        <v>0</v>
      </c>
      <c r="AZ13" s="71">
        <v>0</v>
      </c>
      <c r="BA13" s="60">
        <v>0.10113645764878813</v>
      </c>
      <c r="BB13" s="58">
        <v>251435.43</v>
      </c>
      <c r="BC13" s="58">
        <v>1055601.2</v>
      </c>
      <c r="BD13" s="59">
        <v>227883</v>
      </c>
      <c r="BE13" s="59">
        <v>0</v>
      </c>
      <c r="BF13" s="59">
        <v>93180.429999999906</v>
      </c>
      <c r="BG13" s="59">
        <v>0</v>
      </c>
      <c r="BH13" s="59">
        <v>0</v>
      </c>
      <c r="BI13" s="59">
        <v>0</v>
      </c>
      <c r="BJ13" s="59">
        <f t="shared" si="7"/>
        <v>0</v>
      </c>
      <c r="BK13" s="59">
        <v>0</v>
      </c>
      <c r="BL13" s="59">
        <v>1001</v>
      </c>
      <c r="BM13" s="59">
        <v>296</v>
      </c>
      <c r="BN13" s="58">
        <v>0</v>
      </c>
      <c r="BO13" s="58">
        <v>0</v>
      </c>
      <c r="BP13" s="58">
        <v>-23</v>
      </c>
      <c r="BQ13" s="58">
        <v>-28</v>
      </c>
      <c r="BR13" s="58">
        <v>-78</v>
      </c>
      <c r="BS13" s="58">
        <v>-93</v>
      </c>
      <c r="BT13" s="58">
        <v>0</v>
      </c>
      <c r="BU13" s="58">
        <v>0</v>
      </c>
      <c r="BV13" s="58">
        <v>0</v>
      </c>
      <c r="BW13" s="58">
        <v>-224</v>
      </c>
      <c r="BX13" s="58">
        <v>0</v>
      </c>
      <c r="BY13" s="58">
        <v>851</v>
      </c>
      <c r="BZ13" s="58">
        <v>0</v>
      </c>
      <c r="CA13" s="58">
        <v>91</v>
      </c>
      <c r="CB13" s="58">
        <v>54</v>
      </c>
      <c r="CC13" s="58">
        <v>26</v>
      </c>
      <c r="CD13" s="58">
        <v>142</v>
      </c>
      <c r="CE13" s="58">
        <v>0</v>
      </c>
      <c r="CF13" s="58">
        <v>2</v>
      </c>
    </row>
    <row r="14" spans="1:84" s="49" customFormat="1" ht="15.75" x14ac:dyDescent="0.25">
      <c r="A14" s="42">
        <v>2</v>
      </c>
      <c r="B14" s="43" t="s">
        <v>101</v>
      </c>
      <c r="C14" s="56" t="s">
        <v>102</v>
      </c>
      <c r="D14" s="44" t="s">
        <v>103</v>
      </c>
      <c r="E14" s="45" t="s">
        <v>104</v>
      </c>
      <c r="F14" s="44" t="s">
        <v>105</v>
      </c>
      <c r="G14" s="70">
        <v>14090511.119999999</v>
      </c>
      <c r="H14" s="70">
        <v>0</v>
      </c>
      <c r="I14" s="70">
        <v>325449.67000000004</v>
      </c>
      <c r="J14" s="70">
        <v>0</v>
      </c>
      <c r="K14" s="71">
        <v>0</v>
      </c>
      <c r="L14" s="71">
        <v>14415960.789999999</v>
      </c>
      <c r="M14" s="71">
        <v>0</v>
      </c>
      <c r="N14" s="70">
        <v>199182.39</v>
      </c>
      <c r="O14" s="70">
        <v>1693309.04</v>
      </c>
      <c r="P14" s="72">
        <v>3567645.74</v>
      </c>
      <c r="Q14" s="70">
        <v>0</v>
      </c>
      <c r="R14" s="70">
        <v>1168950.3400000001</v>
      </c>
      <c r="S14" s="70">
        <v>3528428.69</v>
      </c>
      <c r="T14" s="70">
        <v>1898713.86</v>
      </c>
      <c r="U14" s="70">
        <v>0</v>
      </c>
      <c r="V14" s="70">
        <v>0</v>
      </c>
      <c r="W14" s="70">
        <v>565435.92000000004</v>
      </c>
      <c r="X14" s="71">
        <v>1324726.6399999999</v>
      </c>
      <c r="Y14" s="71">
        <v>13946392.619999999</v>
      </c>
      <c r="Z14" s="60">
        <v>0.338011404230736</v>
      </c>
      <c r="AA14" s="71">
        <v>1324726.6399999999</v>
      </c>
      <c r="AB14" s="71">
        <v>0</v>
      </c>
      <c r="AC14" s="71">
        <v>0</v>
      </c>
      <c r="AD14" s="71">
        <v>0</v>
      </c>
      <c r="AE14" s="71">
        <v>185.43</v>
      </c>
      <c r="AF14" s="71">
        <f t="shared" si="5"/>
        <v>185.43</v>
      </c>
      <c r="AG14" s="71">
        <v>467636.78</v>
      </c>
      <c r="AH14" s="70">
        <v>38479.78</v>
      </c>
      <c r="AI14" s="70">
        <v>117710.65</v>
      </c>
      <c r="AJ14" s="71">
        <v>0</v>
      </c>
      <c r="AK14" s="70">
        <v>54325.84</v>
      </c>
      <c r="AL14" s="70">
        <v>37068.300000000003</v>
      </c>
      <c r="AM14" s="70">
        <v>86490.92</v>
      </c>
      <c r="AN14" s="70">
        <v>9450</v>
      </c>
      <c r="AO14" s="70">
        <v>354.6</v>
      </c>
      <c r="AP14" s="70">
        <v>0</v>
      </c>
      <c r="AQ14" s="70">
        <v>26393.96</v>
      </c>
      <c r="AR14" s="70">
        <v>5161.9799999999996</v>
      </c>
      <c r="AS14" s="70">
        <v>0</v>
      </c>
      <c r="AT14" s="70">
        <v>10684.32</v>
      </c>
      <c r="AU14" s="70">
        <v>9862.0300000000007</v>
      </c>
      <c r="AV14" s="70">
        <v>51359.74</v>
      </c>
      <c r="AW14" s="70">
        <v>914978.9</v>
      </c>
      <c r="AX14" s="70">
        <v>0</v>
      </c>
      <c r="AY14" s="60">
        <f t="shared" si="6"/>
        <v>0</v>
      </c>
      <c r="AZ14" s="71">
        <v>0</v>
      </c>
      <c r="BA14" s="60">
        <v>9.401551361182986E-2</v>
      </c>
      <c r="BB14" s="58">
        <v>1091304.75</v>
      </c>
      <c r="BC14" s="58">
        <v>3671448.7</v>
      </c>
      <c r="BD14" s="59">
        <v>227883</v>
      </c>
      <c r="BE14" s="59">
        <v>5.8207660913467401E-11</v>
      </c>
      <c r="BF14" s="59">
        <v>490702.06</v>
      </c>
      <c r="BG14" s="59">
        <v>261957.33499999999</v>
      </c>
      <c r="BH14" s="59">
        <v>0</v>
      </c>
      <c r="BI14" s="59">
        <v>0</v>
      </c>
      <c r="BJ14" s="59">
        <f t="shared" si="7"/>
        <v>0</v>
      </c>
      <c r="BK14" s="59">
        <v>0</v>
      </c>
      <c r="BL14" s="59">
        <v>1946</v>
      </c>
      <c r="BM14" s="59">
        <v>486</v>
      </c>
      <c r="BN14" s="58">
        <v>22</v>
      </c>
      <c r="BO14" s="58">
        <v>0</v>
      </c>
      <c r="BP14" s="58">
        <v>-18</v>
      </c>
      <c r="BQ14" s="58">
        <v>-68</v>
      </c>
      <c r="BR14" s="58">
        <v>-87</v>
      </c>
      <c r="BS14" s="58">
        <v>-164</v>
      </c>
      <c r="BT14" s="58">
        <v>0</v>
      </c>
      <c r="BU14" s="58">
        <v>0</v>
      </c>
      <c r="BV14" s="58">
        <v>0</v>
      </c>
      <c r="BW14" s="58">
        <v>-293</v>
      </c>
      <c r="BX14" s="58">
        <v>0</v>
      </c>
      <c r="BY14" s="58">
        <v>1824</v>
      </c>
      <c r="BZ14" s="58">
        <v>75</v>
      </c>
      <c r="CA14" s="58">
        <v>0</v>
      </c>
      <c r="CB14" s="58">
        <v>85</v>
      </c>
      <c r="CC14" s="58">
        <v>27</v>
      </c>
      <c r="CD14" s="58">
        <v>140</v>
      </c>
      <c r="CE14" s="58">
        <v>24</v>
      </c>
      <c r="CF14" s="58">
        <v>15</v>
      </c>
    </row>
    <row r="15" spans="1:84" s="49" customFormat="1" ht="15.75" x14ac:dyDescent="0.25">
      <c r="A15" s="42">
        <v>2</v>
      </c>
      <c r="B15" s="43" t="s">
        <v>106</v>
      </c>
      <c r="C15" s="56" t="s">
        <v>107</v>
      </c>
      <c r="D15" s="44" t="s">
        <v>108</v>
      </c>
      <c r="E15" s="45" t="s">
        <v>109</v>
      </c>
      <c r="F15" s="44" t="s">
        <v>105</v>
      </c>
      <c r="G15" s="70">
        <v>27048416.379999999</v>
      </c>
      <c r="H15" s="70">
        <v>3800</v>
      </c>
      <c r="I15" s="70">
        <v>355</v>
      </c>
      <c r="J15" s="70">
        <v>0</v>
      </c>
      <c r="K15" s="71">
        <v>6763.01</v>
      </c>
      <c r="L15" s="71">
        <v>27059334.390000001</v>
      </c>
      <c r="M15" s="71">
        <v>0</v>
      </c>
      <c r="N15" s="70">
        <v>0</v>
      </c>
      <c r="O15" s="70">
        <v>7872345.6900000004</v>
      </c>
      <c r="P15" s="72">
        <v>1534577.69</v>
      </c>
      <c r="Q15" s="70">
        <v>0</v>
      </c>
      <c r="R15" s="70">
        <v>1258041.03</v>
      </c>
      <c r="S15" s="70">
        <v>5934398.3300000001</v>
      </c>
      <c r="T15" s="70">
        <v>966678.19</v>
      </c>
      <c r="U15" s="70">
        <v>0</v>
      </c>
      <c r="V15" s="70">
        <v>0</v>
      </c>
      <c r="W15" s="70">
        <v>8425959.4299999997</v>
      </c>
      <c r="X15" s="71">
        <v>1879192.58</v>
      </c>
      <c r="Y15" s="71">
        <v>27871192.940000001</v>
      </c>
      <c r="Z15" s="60">
        <v>0.33923358888939953</v>
      </c>
      <c r="AA15" s="71">
        <v>1872429.57</v>
      </c>
      <c r="AB15" s="71">
        <v>0</v>
      </c>
      <c r="AC15" s="71">
        <v>0</v>
      </c>
      <c r="AD15" s="71">
        <v>6763.01</v>
      </c>
      <c r="AE15" s="71">
        <v>246.38</v>
      </c>
      <c r="AF15" s="71">
        <f t="shared" si="5"/>
        <v>7009.39</v>
      </c>
      <c r="AG15" s="71">
        <v>659985.80000000005</v>
      </c>
      <c r="AH15" s="70">
        <v>50818.19</v>
      </c>
      <c r="AI15" s="70">
        <v>149005.34</v>
      </c>
      <c r="AJ15" s="71">
        <v>0</v>
      </c>
      <c r="AK15" s="70">
        <v>66180.13</v>
      </c>
      <c r="AL15" s="70">
        <v>45444.31</v>
      </c>
      <c r="AM15" s="70">
        <v>119780.34</v>
      </c>
      <c r="AN15" s="70">
        <v>14902</v>
      </c>
      <c r="AO15" s="70">
        <v>3324.6</v>
      </c>
      <c r="AP15" s="70">
        <v>0</v>
      </c>
      <c r="AQ15" s="70">
        <v>13784.6</v>
      </c>
      <c r="AR15" s="70">
        <v>6685.37</v>
      </c>
      <c r="AS15" s="70">
        <v>0</v>
      </c>
      <c r="AT15" s="70">
        <v>11830.45</v>
      </c>
      <c r="AU15" s="70">
        <v>0</v>
      </c>
      <c r="AV15" s="70">
        <v>44174.020000000004</v>
      </c>
      <c r="AW15" s="70">
        <v>1185915.1499999999</v>
      </c>
      <c r="AX15" s="70">
        <v>0</v>
      </c>
      <c r="AY15" s="60">
        <f t="shared" si="6"/>
        <v>0</v>
      </c>
      <c r="AZ15" s="71">
        <v>0</v>
      </c>
      <c r="BA15" s="60">
        <v>6.9225108919297118E-2</v>
      </c>
      <c r="BB15" s="58">
        <v>9050519.4100000001</v>
      </c>
      <c r="BC15" s="58">
        <v>126501.04</v>
      </c>
      <c r="BD15" s="59">
        <v>227883</v>
      </c>
      <c r="BE15" s="59">
        <v>2.91038304567337E-11</v>
      </c>
      <c r="BF15" s="59">
        <v>641806.12999999896</v>
      </c>
      <c r="BG15" s="59">
        <v>345327.34249999898</v>
      </c>
      <c r="BH15" s="59">
        <v>0</v>
      </c>
      <c r="BI15" s="59">
        <v>0</v>
      </c>
      <c r="BJ15" s="59">
        <f t="shared" si="7"/>
        <v>0</v>
      </c>
      <c r="BK15" s="59">
        <v>0</v>
      </c>
      <c r="BL15" s="59">
        <v>2796</v>
      </c>
      <c r="BM15" s="59">
        <v>1546</v>
      </c>
      <c r="BN15" s="58">
        <v>4</v>
      </c>
      <c r="BO15" s="58">
        <v>0</v>
      </c>
      <c r="BP15" s="58">
        <v>-47</v>
      </c>
      <c r="BQ15" s="58">
        <v>-14</v>
      </c>
      <c r="BR15" s="58">
        <v>-2215</v>
      </c>
      <c r="BS15" s="58">
        <v>-126</v>
      </c>
      <c r="BT15" s="58">
        <v>0</v>
      </c>
      <c r="BU15" s="58">
        <v>0</v>
      </c>
      <c r="BV15" s="58">
        <v>-5</v>
      </c>
      <c r="BW15" s="58">
        <v>-255</v>
      </c>
      <c r="BX15" s="58">
        <v>0</v>
      </c>
      <c r="BY15" s="58">
        <v>1684</v>
      </c>
      <c r="BZ15" s="58">
        <v>0</v>
      </c>
      <c r="CA15" s="58">
        <v>19</v>
      </c>
      <c r="CB15" s="58">
        <v>130</v>
      </c>
      <c r="CC15" s="58">
        <v>23</v>
      </c>
      <c r="CD15" s="58">
        <v>72</v>
      </c>
      <c r="CE15" s="58">
        <v>0</v>
      </c>
      <c r="CF15" s="58">
        <v>29</v>
      </c>
    </row>
    <row r="16" spans="1:84" s="49" customFormat="1" ht="15.75" x14ac:dyDescent="0.25">
      <c r="A16" s="42">
        <v>2</v>
      </c>
      <c r="B16" s="43" t="s">
        <v>110</v>
      </c>
      <c r="C16" s="56" t="s">
        <v>111</v>
      </c>
      <c r="D16" s="44" t="s">
        <v>112</v>
      </c>
      <c r="E16" s="45" t="s">
        <v>109</v>
      </c>
      <c r="F16" s="44" t="s">
        <v>105</v>
      </c>
      <c r="G16" s="70">
        <v>23272314.039999999</v>
      </c>
      <c r="H16" s="70">
        <v>0</v>
      </c>
      <c r="I16" s="70">
        <v>29539.79</v>
      </c>
      <c r="J16" s="70">
        <v>0</v>
      </c>
      <c r="K16" s="71">
        <v>2610.33</v>
      </c>
      <c r="L16" s="71">
        <v>23304464.16</v>
      </c>
      <c r="M16" s="71">
        <v>0</v>
      </c>
      <c r="N16" s="70">
        <v>0</v>
      </c>
      <c r="O16" s="70">
        <v>8564985.3699999992</v>
      </c>
      <c r="P16" s="72">
        <v>2110090.67</v>
      </c>
      <c r="Q16" s="70">
        <v>0</v>
      </c>
      <c r="R16" s="70">
        <v>823492.18</v>
      </c>
      <c r="S16" s="70">
        <v>5013997.1900000004</v>
      </c>
      <c r="T16" s="70">
        <v>1189963.42</v>
      </c>
      <c r="U16" s="70">
        <v>0</v>
      </c>
      <c r="V16" s="70">
        <v>0</v>
      </c>
      <c r="W16" s="70">
        <v>6057782.4299999997</v>
      </c>
      <c r="X16" s="71">
        <v>1766729.6800000002</v>
      </c>
      <c r="Y16" s="71">
        <v>25527040.940000001</v>
      </c>
      <c r="Z16" s="60">
        <v>0.19980381160239791</v>
      </c>
      <c r="AA16" s="71">
        <v>1764119.35</v>
      </c>
      <c r="AB16" s="71">
        <v>0</v>
      </c>
      <c r="AC16" s="71">
        <v>0</v>
      </c>
      <c r="AD16" s="71">
        <v>2610.33</v>
      </c>
      <c r="AE16" s="71">
        <v>0</v>
      </c>
      <c r="AF16" s="71">
        <f t="shared" si="5"/>
        <v>2610.33</v>
      </c>
      <c r="AG16" s="71">
        <v>581208.91</v>
      </c>
      <c r="AH16" s="70">
        <v>47904.56</v>
      </c>
      <c r="AI16" s="70">
        <v>99549.78</v>
      </c>
      <c r="AJ16" s="71">
        <v>0</v>
      </c>
      <c r="AK16" s="70">
        <v>84389.28</v>
      </c>
      <c r="AL16" s="70">
        <v>48541.3</v>
      </c>
      <c r="AM16" s="70">
        <v>59405.91</v>
      </c>
      <c r="AN16" s="70">
        <v>9338</v>
      </c>
      <c r="AO16" s="70">
        <v>3215.16</v>
      </c>
      <c r="AP16" s="70">
        <v>0</v>
      </c>
      <c r="AQ16" s="70">
        <v>40000.67</v>
      </c>
      <c r="AR16" s="70">
        <v>4705.3</v>
      </c>
      <c r="AS16" s="70">
        <v>0</v>
      </c>
      <c r="AT16" s="70">
        <v>10524.02</v>
      </c>
      <c r="AU16" s="70">
        <v>90</v>
      </c>
      <c r="AV16" s="70">
        <v>73891.490000000005</v>
      </c>
      <c r="AW16" s="70">
        <v>1062764.3799999999</v>
      </c>
      <c r="AX16" s="70">
        <v>0</v>
      </c>
      <c r="AY16" s="60">
        <f t="shared" si="6"/>
        <v>0</v>
      </c>
      <c r="AZ16" s="71">
        <v>0</v>
      </c>
      <c r="BA16" s="60">
        <v>7.5803349291689096E-2</v>
      </c>
      <c r="BB16" s="58">
        <v>3964006.94</v>
      </c>
      <c r="BC16" s="58">
        <v>685890.11</v>
      </c>
      <c r="BD16" s="59">
        <v>227883</v>
      </c>
      <c r="BE16" s="59">
        <v>0</v>
      </c>
      <c r="BF16" s="59">
        <v>590510.41</v>
      </c>
      <c r="BG16" s="59">
        <v>324819.315</v>
      </c>
      <c r="BH16" s="59">
        <v>0</v>
      </c>
      <c r="BI16" s="59">
        <v>0</v>
      </c>
      <c r="BJ16" s="59">
        <f t="shared" si="7"/>
        <v>0</v>
      </c>
      <c r="BK16" s="59">
        <v>0</v>
      </c>
      <c r="BL16" s="59">
        <v>1879</v>
      </c>
      <c r="BM16" s="59">
        <v>1622</v>
      </c>
      <c r="BN16" s="58">
        <v>17</v>
      </c>
      <c r="BO16" s="58">
        <v>-98</v>
      </c>
      <c r="BP16" s="58">
        <v>-42</v>
      </c>
      <c r="BQ16" s="58">
        <v>-10</v>
      </c>
      <c r="BR16" s="58">
        <v>-1774</v>
      </c>
      <c r="BS16" s="58">
        <v>-180</v>
      </c>
      <c r="BT16" s="58">
        <v>3</v>
      </c>
      <c r="BU16" s="58">
        <v>0</v>
      </c>
      <c r="BV16" s="58">
        <v>-28</v>
      </c>
      <c r="BW16" s="58">
        <v>-175</v>
      </c>
      <c r="BX16" s="58">
        <v>0</v>
      </c>
      <c r="BY16" s="58">
        <v>1214</v>
      </c>
      <c r="BZ16" s="58">
        <v>2</v>
      </c>
      <c r="CA16" s="58">
        <v>28</v>
      </c>
      <c r="CB16" s="58">
        <v>122</v>
      </c>
      <c r="CC16" s="58">
        <v>8</v>
      </c>
      <c r="CD16" s="58">
        <v>21</v>
      </c>
      <c r="CE16" s="58">
        <v>0</v>
      </c>
      <c r="CF16" s="58">
        <v>24</v>
      </c>
    </row>
    <row r="17" spans="1:84" s="61" customFormat="1" ht="15.6" customHeight="1" x14ac:dyDescent="0.25">
      <c r="A17" s="32">
        <v>2</v>
      </c>
      <c r="B17" s="33" t="s">
        <v>545</v>
      </c>
      <c r="C17" s="54" t="s">
        <v>557</v>
      </c>
      <c r="D17" s="34" t="s">
        <v>128</v>
      </c>
      <c r="E17" s="34"/>
      <c r="F17" s="34" t="s">
        <v>129</v>
      </c>
      <c r="G17" s="70">
        <v>18266000.050000001</v>
      </c>
      <c r="H17" s="70">
        <v>0</v>
      </c>
      <c r="I17" s="70">
        <v>463752.84</v>
      </c>
      <c r="J17" s="70">
        <v>2886.88</v>
      </c>
      <c r="K17" s="71">
        <v>0</v>
      </c>
      <c r="L17" s="71">
        <v>18732639.77</v>
      </c>
      <c r="M17" s="71">
        <v>35891.01</v>
      </c>
      <c r="N17" s="70">
        <v>18548.43</v>
      </c>
      <c r="O17" s="70">
        <v>4747338.57</v>
      </c>
      <c r="P17" s="72">
        <v>2817310.41</v>
      </c>
      <c r="Q17" s="70">
        <v>0</v>
      </c>
      <c r="R17" s="70">
        <v>1268882.3600000001</v>
      </c>
      <c r="S17" s="70">
        <v>5194876.8899999997</v>
      </c>
      <c r="T17" s="70">
        <v>924650.12</v>
      </c>
      <c r="U17" s="70">
        <v>0</v>
      </c>
      <c r="V17" s="70">
        <v>0</v>
      </c>
      <c r="W17" s="70">
        <v>1994046.63</v>
      </c>
      <c r="X17" s="71">
        <v>1663192.46</v>
      </c>
      <c r="Y17" s="71">
        <v>18628845.870000001</v>
      </c>
      <c r="Z17" s="60">
        <v>0.18038418323556282</v>
      </c>
      <c r="AA17" s="71">
        <v>1643518.31</v>
      </c>
      <c r="AB17" s="71">
        <v>0</v>
      </c>
      <c r="AC17" s="71">
        <v>0</v>
      </c>
      <c r="AD17" s="71">
        <v>0</v>
      </c>
      <c r="AE17" s="71">
        <v>0</v>
      </c>
      <c r="AF17" s="71">
        <f t="shared" si="5"/>
        <v>0</v>
      </c>
      <c r="AG17" s="71">
        <v>606880.78</v>
      </c>
      <c r="AH17" s="70">
        <v>42725.38</v>
      </c>
      <c r="AI17" s="70">
        <v>161033.91</v>
      </c>
      <c r="AJ17" s="71">
        <v>0</v>
      </c>
      <c r="AK17" s="70">
        <v>82922.45</v>
      </c>
      <c r="AL17" s="70">
        <v>44722.25</v>
      </c>
      <c r="AM17" s="70">
        <v>62339.49</v>
      </c>
      <c r="AN17" s="70">
        <v>8596</v>
      </c>
      <c r="AO17" s="70">
        <v>3484.1</v>
      </c>
      <c r="AP17" s="70">
        <v>0</v>
      </c>
      <c r="AQ17" s="70">
        <v>28767.739999999998</v>
      </c>
      <c r="AR17" s="70">
        <v>3260.65</v>
      </c>
      <c r="AS17" s="70">
        <v>0</v>
      </c>
      <c r="AT17" s="70">
        <v>8110.72</v>
      </c>
      <c r="AU17" s="70">
        <v>20043</v>
      </c>
      <c r="AV17" s="70">
        <v>29250.48</v>
      </c>
      <c r="AW17" s="70">
        <v>1102136.95</v>
      </c>
      <c r="AX17" s="70">
        <v>0</v>
      </c>
      <c r="AY17" s="60">
        <f t="shared" si="6"/>
        <v>0</v>
      </c>
      <c r="AZ17" s="71">
        <v>0</v>
      </c>
      <c r="BA17" s="60">
        <v>8.98004640401351E-2</v>
      </c>
      <c r="BB17" s="58">
        <v>1851020.47</v>
      </c>
      <c r="BC17" s="58">
        <v>1443877.03</v>
      </c>
      <c r="BD17" s="59">
        <v>225020</v>
      </c>
      <c r="BE17" s="59">
        <v>0</v>
      </c>
      <c r="BF17" s="59">
        <v>527091.13</v>
      </c>
      <c r="BG17" s="59">
        <v>251556.89249999999</v>
      </c>
      <c r="BH17" s="59">
        <v>0</v>
      </c>
      <c r="BI17" s="59">
        <v>0</v>
      </c>
      <c r="BJ17" s="59">
        <f t="shared" si="7"/>
        <v>0</v>
      </c>
      <c r="BK17" s="59">
        <v>0</v>
      </c>
      <c r="BL17" s="59">
        <v>2026</v>
      </c>
      <c r="BM17" s="59">
        <v>675</v>
      </c>
      <c r="BN17" s="58">
        <v>18</v>
      </c>
      <c r="BO17" s="58">
        <v>-73</v>
      </c>
      <c r="BP17" s="58">
        <v>-33</v>
      </c>
      <c r="BQ17" s="58">
        <v>-23</v>
      </c>
      <c r="BR17" s="58">
        <v>-447</v>
      </c>
      <c r="BS17" s="58">
        <v>-96</v>
      </c>
      <c r="BT17" s="58">
        <v>0</v>
      </c>
      <c r="BU17" s="58">
        <v>0</v>
      </c>
      <c r="BV17" s="58">
        <v>0</v>
      </c>
      <c r="BW17" s="58">
        <v>-231</v>
      </c>
      <c r="BX17" s="58">
        <v>-1</v>
      </c>
      <c r="BY17" s="58">
        <v>1815</v>
      </c>
      <c r="BZ17" s="58">
        <v>1</v>
      </c>
      <c r="CA17" s="58">
        <v>0</v>
      </c>
      <c r="CB17" s="58">
        <v>122</v>
      </c>
      <c r="CC17" s="58">
        <v>13</v>
      </c>
      <c r="CD17" s="58">
        <v>35</v>
      </c>
      <c r="CE17" s="58">
        <v>35</v>
      </c>
      <c r="CF17" s="58">
        <v>19</v>
      </c>
    </row>
    <row r="18" spans="1:84" s="61" customFormat="1" ht="15.6" customHeight="1" x14ac:dyDescent="0.25">
      <c r="A18" s="32">
        <v>2</v>
      </c>
      <c r="B18" s="69" t="s">
        <v>574</v>
      </c>
      <c r="C18" s="54" t="s">
        <v>573</v>
      </c>
      <c r="D18" s="34" t="s">
        <v>114</v>
      </c>
      <c r="E18" s="34" t="s">
        <v>115</v>
      </c>
      <c r="F18" s="34" t="s">
        <v>105</v>
      </c>
      <c r="G18" s="65">
        <v>13676301</v>
      </c>
      <c r="H18" s="65">
        <v>85060</v>
      </c>
      <c r="I18" s="65">
        <v>78893</v>
      </c>
      <c r="J18" s="65">
        <v>0</v>
      </c>
      <c r="K18" s="65">
        <v>0</v>
      </c>
      <c r="L18" s="65">
        <v>13840254</v>
      </c>
      <c r="M18" s="65">
        <v>0</v>
      </c>
      <c r="N18" s="65">
        <v>0</v>
      </c>
      <c r="O18" s="65">
        <v>1700585</v>
      </c>
      <c r="P18" s="65">
        <v>4938086</v>
      </c>
      <c r="Q18" s="65">
        <v>0</v>
      </c>
      <c r="R18" s="65">
        <v>869320</v>
      </c>
      <c r="S18" s="65">
        <v>3583537</v>
      </c>
      <c r="T18" s="65">
        <v>802020</v>
      </c>
      <c r="U18" s="65">
        <v>0</v>
      </c>
      <c r="V18" s="65">
        <v>0</v>
      </c>
      <c r="W18" s="65">
        <v>460704</v>
      </c>
      <c r="X18" s="65">
        <v>1369002</v>
      </c>
      <c r="Y18" s="65">
        <v>13723253</v>
      </c>
      <c r="Z18" s="67">
        <v>3.5000000000000003E-2</v>
      </c>
      <c r="AA18" s="65">
        <v>1368622</v>
      </c>
      <c r="AB18" s="65">
        <v>0</v>
      </c>
      <c r="AC18" s="65">
        <v>0</v>
      </c>
      <c r="AD18" s="65">
        <v>0</v>
      </c>
      <c r="AE18" s="65">
        <v>73</v>
      </c>
      <c r="AF18" s="65">
        <v>73</v>
      </c>
      <c r="AG18" s="65">
        <v>491371</v>
      </c>
      <c r="AH18" s="65">
        <v>39550</v>
      </c>
      <c r="AI18" s="65">
        <v>70517</v>
      </c>
      <c r="AJ18" s="72">
        <v>0</v>
      </c>
      <c r="AK18" s="65">
        <v>63240</v>
      </c>
      <c r="AL18" s="65">
        <v>53998</v>
      </c>
      <c r="AM18" s="65">
        <v>69748</v>
      </c>
      <c r="AN18" s="65">
        <v>13452</v>
      </c>
      <c r="AO18" s="65">
        <v>28590</v>
      </c>
      <c r="AP18" s="65">
        <v>2009</v>
      </c>
      <c r="AQ18" s="65">
        <v>37908</v>
      </c>
      <c r="AR18" s="65">
        <v>800</v>
      </c>
      <c r="AS18" s="65">
        <v>0</v>
      </c>
      <c r="AT18" s="65">
        <v>1517</v>
      </c>
      <c r="AU18" s="65">
        <v>11899</v>
      </c>
      <c r="AV18" s="65">
        <v>65404</v>
      </c>
      <c r="AW18" s="65">
        <v>950001</v>
      </c>
      <c r="AX18" s="65">
        <v>0</v>
      </c>
      <c r="AY18" s="67">
        <v>0</v>
      </c>
      <c r="AZ18" s="65">
        <v>0</v>
      </c>
      <c r="BA18" s="67">
        <v>0.1</v>
      </c>
      <c r="BB18" s="65">
        <v>321696</v>
      </c>
      <c r="BC18" s="65">
        <v>153254</v>
      </c>
      <c r="BD18" s="65">
        <v>225265</v>
      </c>
      <c r="BE18" s="65">
        <v>0</v>
      </c>
      <c r="BF18" s="65">
        <v>620838</v>
      </c>
      <c r="BG18" s="65">
        <v>383338</v>
      </c>
      <c r="BH18" s="65">
        <v>0</v>
      </c>
      <c r="BI18" s="65">
        <v>0</v>
      </c>
      <c r="BJ18" s="65">
        <v>0</v>
      </c>
      <c r="BK18" s="65">
        <v>0</v>
      </c>
      <c r="BL18" s="65">
        <v>1814</v>
      </c>
      <c r="BM18" s="65">
        <v>565</v>
      </c>
      <c r="BN18" s="65">
        <v>26</v>
      </c>
      <c r="BO18" s="65">
        <v>-2</v>
      </c>
      <c r="BP18" s="65">
        <v>-18</v>
      </c>
      <c r="BQ18" s="65">
        <v>-31</v>
      </c>
      <c r="BR18" s="65">
        <v>-296</v>
      </c>
      <c r="BS18" s="65">
        <v>-121</v>
      </c>
      <c r="BT18" s="65">
        <v>0</v>
      </c>
      <c r="BU18" s="65">
        <v>0</v>
      </c>
      <c r="BV18" s="65">
        <v>0</v>
      </c>
      <c r="BW18" s="65">
        <v>-304</v>
      </c>
      <c r="BX18" s="65">
        <v>-3</v>
      </c>
      <c r="BY18" s="65">
        <v>1630</v>
      </c>
      <c r="BZ18" s="65">
        <v>14</v>
      </c>
      <c r="CA18" s="65">
        <v>0</v>
      </c>
      <c r="CB18" s="65">
        <v>73</v>
      </c>
      <c r="CC18" s="65">
        <v>12</v>
      </c>
      <c r="CD18" s="65">
        <v>209</v>
      </c>
      <c r="CE18" s="65">
        <v>3</v>
      </c>
      <c r="CF18" s="65">
        <v>8</v>
      </c>
    </row>
    <row r="19" spans="1:84" s="61" customFormat="1" ht="15.6" customHeight="1" x14ac:dyDescent="0.25">
      <c r="A19" s="32">
        <v>2</v>
      </c>
      <c r="B19" s="33" t="s">
        <v>558</v>
      </c>
      <c r="C19" s="54" t="s">
        <v>547</v>
      </c>
      <c r="D19" s="34" t="s">
        <v>119</v>
      </c>
      <c r="E19" s="34" t="s">
        <v>120</v>
      </c>
      <c r="F19" s="34" t="s">
        <v>105</v>
      </c>
      <c r="G19" s="70">
        <v>23976473.239999998</v>
      </c>
      <c r="H19" s="70">
        <v>-1583.2</v>
      </c>
      <c r="I19" s="70">
        <v>0</v>
      </c>
      <c r="J19" s="70">
        <v>0</v>
      </c>
      <c r="K19" s="71">
        <v>5712.35</v>
      </c>
      <c r="L19" s="71">
        <v>23980602.390000001</v>
      </c>
      <c r="M19" s="71">
        <v>0</v>
      </c>
      <c r="N19" s="70">
        <v>0</v>
      </c>
      <c r="O19" s="70">
        <v>5549942.2999999998</v>
      </c>
      <c r="P19" s="72">
        <v>2005344.7</v>
      </c>
      <c r="Q19" s="70">
        <v>0</v>
      </c>
      <c r="R19" s="70">
        <v>2298512.46</v>
      </c>
      <c r="S19" s="70">
        <v>5977512.9699999997</v>
      </c>
      <c r="T19" s="70">
        <v>2969418.45</v>
      </c>
      <c r="U19" s="70">
        <v>0</v>
      </c>
      <c r="V19" s="70">
        <v>7023.34</v>
      </c>
      <c r="W19" s="70">
        <v>3725202.53</v>
      </c>
      <c r="X19" s="71">
        <v>1977987.4600000002</v>
      </c>
      <c r="Y19" s="71">
        <v>24510944.210000001</v>
      </c>
      <c r="Z19" s="60">
        <v>0.36219276148972074</v>
      </c>
      <c r="AA19" s="71">
        <v>1972275.11</v>
      </c>
      <c r="AB19" s="71">
        <v>0</v>
      </c>
      <c r="AC19" s="71">
        <v>0</v>
      </c>
      <c r="AD19" s="71">
        <v>5712.35</v>
      </c>
      <c r="AE19" s="71">
        <v>0</v>
      </c>
      <c r="AF19" s="71">
        <f t="shared" ref="AF19:AF29" si="8">SUM(AD19:AE19)</f>
        <v>5712.35</v>
      </c>
      <c r="AG19" s="71">
        <v>950653.6</v>
      </c>
      <c r="AH19" s="70">
        <v>79901.490000000005</v>
      </c>
      <c r="AI19" s="70">
        <v>151990.74</v>
      </c>
      <c r="AJ19" s="71">
        <v>0</v>
      </c>
      <c r="AK19" s="70">
        <v>187229.81</v>
      </c>
      <c r="AL19" s="70">
        <v>56625.38</v>
      </c>
      <c r="AM19" s="70">
        <v>130121.75</v>
      </c>
      <c r="AN19" s="70">
        <v>19957</v>
      </c>
      <c r="AO19" s="70">
        <v>1657.6</v>
      </c>
      <c r="AP19" s="70">
        <v>0</v>
      </c>
      <c r="AQ19" s="70">
        <v>27978.58</v>
      </c>
      <c r="AR19" s="70">
        <v>12372.05</v>
      </c>
      <c r="AS19" s="70">
        <v>0</v>
      </c>
      <c r="AT19" s="70">
        <v>9564.17</v>
      </c>
      <c r="AU19" s="70">
        <v>0</v>
      </c>
      <c r="AV19" s="70">
        <v>35985.25</v>
      </c>
      <c r="AW19" s="70">
        <v>1664037.42</v>
      </c>
      <c r="AX19" s="70">
        <v>0</v>
      </c>
      <c r="AY19" s="60">
        <f t="shared" ref="AY19:AY29" si="9">AX19/AW19</f>
        <v>0</v>
      </c>
      <c r="AZ19" s="71">
        <v>0</v>
      </c>
      <c r="BA19" s="60">
        <v>8.2258766343902889E-2</v>
      </c>
      <c r="BB19" s="58">
        <v>8381655.8200000003</v>
      </c>
      <c r="BC19" s="58">
        <v>301875.81</v>
      </c>
      <c r="BD19" s="59">
        <v>225016</v>
      </c>
      <c r="BE19" s="59">
        <v>0</v>
      </c>
      <c r="BF19" s="59">
        <v>387580.31</v>
      </c>
      <c r="BG19" s="59">
        <v>0</v>
      </c>
      <c r="BH19" s="59">
        <v>0</v>
      </c>
      <c r="BI19" s="59">
        <v>0</v>
      </c>
      <c r="BJ19" s="59">
        <f t="shared" ref="BJ19:BJ29" si="10">SUM(BH19:BI19)</f>
        <v>0</v>
      </c>
      <c r="BK19" s="59">
        <v>0</v>
      </c>
      <c r="BL19" s="59">
        <v>4015</v>
      </c>
      <c r="BM19" s="59">
        <v>1108</v>
      </c>
      <c r="BN19" s="58">
        <v>102</v>
      </c>
      <c r="BO19" s="58">
        <v>-95</v>
      </c>
      <c r="BP19" s="58">
        <v>-105</v>
      </c>
      <c r="BQ19" s="58">
        <v>-50</v>
      </c>
      <c r="BR19" s="58">
        <v>-999</v>
      </c>
      <c r="BS19" s="58">
        <v>-138</v>
      </c>
      <c r="BT19" s="58">
        <v>3</v>
      </c>
      <c r="BU19" s="58">
        <v>-3</v>
      </c>
      <c r="BV19" s="58">
        <v>-83</v>
      </c>
      <c r="BW19" s="58">
        <v>-644</v>
      </c>
      <c r="BX19" s="58">
        <v>0</v>
      </c>
      <c r="BY19" s="58">
        <v>3111</v>
      </c>
      <c r="BZ19" s="58">
        <v>18</v>
      </c>
      <c r="CA19" s="58">
        <v>14</v>
      </c>
      <c r="CB19" s="58">
        <v>139</v>
      </c>
      <c r="CC19" s="58">
        <v>40</v>
      </c>
      <c r="CD19" s="58">
        <v>435</v>
      </c>
      <c r="CE19" s="58">
        <v>1</v>
      </c>
      <c r="CF19" s="58">
        <v>29</v>
      </c>
    </row>
    <row r="20" spans="1:84" s="61" customFormat="1" ht="15.6" customHeight="1" x14ac:dyDescent="0.25">
      <c r="A20" s="32">
        <v>2</v>
      </c>
      <c r="B20" s="33" t="s">
        <v>116</v>
      </c>
      <c r="C20" s="54" t="s">
        <v>117</v>
      </c>
      <c r="D20" s="34" t="s">
        <v>118</v>
      </c>
      <c r="E20" s="34" t="s">
        <v>115</v>
      </c>
      <c r="F20" s="34" t="s">
        <v>105</v>
      </c>
      <c r="G20" s="70">
        <v>9681368.9700000007</v>
      </c>
      <c r="H20" s="70">
        <v>7803.25</v>
      </c>
      <c r="I20" s="70">
        <v>119330.09</v>
      </c>
      <c r="J20" s="70">
        <v>0</v>
      </c>
      <c r="K20" s="71">
        <v>0</v>
      </c>
      <c r="L20" s="71">
        <v>9808502.3100000005</v>
      </c>
      <c r="M20" s="71">
        <v>0</v>
      </c>
      <c r="N20" s="70">
        <v>248255.79</v>
      </c>
      <c r="O20" s="70">
        <v>1069312.57</v>
      </c>
      <c r="P20" s="72">
        <v>2690944.81</v>
      </c>
      <c r="Q20" s="70">
        <v>0</v>
      </c>
      <c r="R20" s="70">
        <v>685274.03</v>
      </c>
      <c r="S20" s="70">
        <v>3224569.49</v>
      </c>
      <c r="T20" s="70">
        <v>504131.06</v>
      </c>
      <c r="U20" s="70">
        <v>0</v>
      </c>
      <c r="V20" s="70">
        <v>0</v>
      </c>
      <c r="W20" s="70">
        <v>300532.59000000003</v>
      </c>
      <c r="X20" s="71">
        <v>976344.85</v>
      </c>
      <c r="Y20" s="71">
        <v>9699365.1899999995</v>
      </c>
      <c r="Z20" s="60">
        <v>8.1463207493694123E-2</v>
      </c>
      <c r="AA20" s="71">
        <v>963110.36</v>
      </c>
      <c r="AB20" s="71">
        <v>0</v>
      </c>
      <c r="AC20" s="71">
        <v>0</v>
      </c>
      <c r="AD20" s="71">
        <v>0</v>
      </c>
      <c r="AE20" s="71">
        <v>0</v>
      </c>
      <c r="AF20" s="71">
        <f t="shared" si="8"/>
        <v>0</v>
      </c>
      <c r="AG20" s="71">
        <v>291024.7</v>
      </c>
      <c r="AH20" s="70">
        <v>22241.88</v>
      </c>
      <c r="AI20" s="70">
        <v>45529.64</v>
      </c>
      <c r="AJ20" s="71">
        <v>0</v>
      </c>
      <c r="AK20" s="70">
        <v>55223.18</v>
      </c>
      <c r="AL20" s="70">
        <v>37150</v>
      </c>
      <c r="AM20" s="70">
        <v>47968.04</v>
      </c>
      <c r="AN20" s="70">
        <v>5016</v>
      </c>
      <c r="AO20" s="70">
        <v>15909.49</v>
      </c>
      <c r="AP20" s="70">
        <v>0</v>
      </c>
      <c r="AQ20" s="70">
        <v>45940.25</v>
      </c>
      <c r="AR20" s="70">
        <v>4968.8500000000004</v>
      </c>
      <c r="AS20" s="70">
        <v>0</v>
      </c>
      <c r="AT20" s="70">
        <v>9357.16</v>
      </c>
      <c r="AU20" s="70">
        <v>15580.05</v>
      </c>
      <c r="AV20" s="70">
        <v>62398.62</v>
      </c>
      <c r="AW20" s="70">
        <v>658307.86</v>
      </c>
      <c r="AX20" s="70">
        <v>0</v>
      </c>
      <c r="AY20" s="60">
        <f t="shared" si="9"/>
        <v>0</v>
      </c>
      <c r="AZ20" s="71">
        <v>0</v>
      </c>
      <c r="BA20" s="60">
        <v>9.9480803074898191E-2</v>
      </c>
      <c r="BB20" s="58">
        <v>461261.31</v>
      </c>
      <c r="BC20" s="58">
        <v>328049.74</v>
      </c>
      <c r="BD20" s="59">
        <v>227662.2</v>
      </c>
      <c r="BE20" s="59">
        <v>0</v>
      </c>
      <c r="BF20" s="59">
        <v>319045.38</v>
      </c>
      <c r="BG20" s="59">
        <v>154468.41500000001</v>
      </c>
      <c r="BH20" s="59">
        <v>0</v>
      </c>
      <c r="BI20" s="59">
        <v>0</v>
      </c>
      <c r="BJ20" s="59">
        <f t="shared" si="10"/>
        <v>0</v>
      </c>
      <c r="BK20" s="59">
        <v>0</v>
      </c>
      <c r="BL20" s="59">
        <v>1099</v>
      </c>
      <c r="BM20" s="59">
        <v>196</v>
      </c>
      <c r="BN20" s="58">
        <v>8</v>
      </c>
      <c r="BO20" s="58">
        <v>-4</v>
      </c>
      <c r="BP20" s="58">
        <v>-7</v>
      </c>
      <c r="BQ20" s="58">
        <v>-19</v>
      </c>
      <c r="BR20" s="58">
        <v>-65</v>
      </c>
      <c r="BS20" s="58">
        <v>-50</v>
      </c>
      <c r="BT20" s="58">
        <v>0</v>
      </c>
      <c r="BU20" s="58">
        <v>-4</v>
      </c>
      <c r="BV20" s="58">
        <v>0</v>
      </c>
      <c r="BW20" s="58">
        <v>-186</v>
      </c>
      <c r="BX20" s="58">
        <v>-1</v>
      </c>
      <c r="BY20" s="58">
        <v>967</v>
      </c>
      <c r="BZ20" s="58">
        <v>5</v>
      </c>
      <c r="CA20" s="58">
        <v>0</v>
      </c>
      <c r="CB20" s="58">
        <v>72</v>
      </c>
      <c r="CC20" s="58">
        <v>30</v>
      </c>
      <c r="CD20" s="58">
        <v>109</v>
      </c>
      <c r="CE20" s="58">
        <v>5</v>
      </c>
      <c r="CF20" s="58">
        <v>0</v>
      </c>
    </row>
    <row r="21" spans="1:84" s="49" customFormat="1" ht="15.6" customHeight="1" x14ac:dyDescent="0.25">
      <c r="A21" s="38">
        <v>2</v>
      </c>
      <c r="B21" s="50" t="s">
        <v>121</v>
      </c>
      <c r="C21" s="56" t="s">
        <v>122</v>
      </c>
      <c r="D21" s="41" t="s">
        <v>123</v>
      </c>
      <c r="E21" s="41" t="s">
        <v>86</v>
      </c>
      <c r="F21" s="41" t="s">
        <v>124</v>
      </c>
      <c r="G21" s="70">
        <v>3824392.32</v>
      </c>
      <c r="H21" s="70">
        <v>585360.96</v>
      </c>
      <c r="I21" s="70">
        <v>10728.26</v>
      </c>
      <c r="J21" s="70">
        <v>0</v>
      </c>
      <c r="K21" s="71">
        <v>0</v>
      </c>
      <c r="L21" s="71">
        <v>4420481.54</v>
      </c>
      <c r="M21" s="71">
        <v>0</v>
      </c>
      <c r="N21" s="70">
        <v>1552407.72</v>
      </c>
      <c r="O21" s="70">
        <v>375729.21</v>
      </c>
      <c r="P21" s="72">
        <v>813928.1</v>
      </c>
      <c r="Q21" s="70">
        <v>3911.67</v>
      </c>
      <c r="R21" s="70">
        <v>270076.7</v>
      </c>
      <c r="S21" s="70">
        <v>563923.81000000006</v>
      </c>
      <c r="T21" s="70">
        <v>153476.68</v>
      </c>
      <c r="U21" s="70">
        <v>0</v>
      </c>
      <c r="V21" s="70">
        <v>0</v>
      </c>
      <c r="W21" s="70">
        <v>344860.68</v>
      </c>
      <c r="X21" s="71">
        <v>310607.39999999997</v>
      </c>
      <c r="Y21" s="71">
        <v>4388921.97</v>
      </c>
      <c r="Z21" s="60">
        <v>7.9389436952808173E-2</v>
      </c>
      <c r="AA21" s="71">
        <v>309942.99</v>
      </c>
      <c r="AB21" s="71">
        <v>0</v>
      </c>
      <c r="AC21" s="71">
        <v>0</v>
      </c>
      <c r="AD21" s="71">
        <v>0</v>
      </c>
      <c r="AE21" s="71">
        <v>16.149999999999999</v>
      </c>
      <c r="AF21" s="71">
        <f t="shared" si="8"/>
        <v>16.149999999999999</v>
      </c>
      <c r="AG21" s="71">
        <v>93109.119999999995</v>
      </c>
      <c r="AH21" s="70">
        <v>7686.41</v>
      </c>
      <c r="AI21" s="70">
        <v>32341.08</v>
      </c>
      <c r="AJ21" s="71">
        <v>0</v>
      </c>
      <c r="AK21" s="70">
        <v>12819</v>
      </c>
      <c r="AL21" s="70">
        <v>18569.75</v>
      </c>
      <c r="AM21" s="70">
        <v>16894.8</v>
      </c>
      <c r="AN21" s="70">
        <v>1761</v>
      </c>
      <c r="AO21" s="70">
        <v>415</v>
      </c>
      <c r="AP21" s="70">
        <v>0</v>
      </c>
      <c r="AQ21" s="70">
        <v>6622.3099999999995</v>
      </c>
      <c r="AR21" s="70">
        <v>-613.30999999999995</v>
      </c>
      <c r="AS21" s="70">
        <v>0</v>
      </c>
      <c r="AT21" s="70">
        <v>0</v>
      </c>
      <c r="AU21" s="70">
        <v>4800</v>
      </c>
      <c r="AV21" s="70">
        <v>12147.55</v>
      </c>
      <c r="AW21" s="70">
        <v>206552.71</v>
      </c>
      <c r="AX21" s="70">
        <v>54810.32</v>
      </c>
      <c r="AY21" s="60">
        <f t="shared" si="9"/>
        <v>0.26535754481265339</v>
      </c>
      <c r="AZ21" s="71">
        <v>0</v>
      </c>
      <c r="BA21" s="60">
        <v>8.1043722522693484E-2</v>
      </c>
      <c r="BB21" s="58">
        <v>30616.240000000002</v>
      </c>
      <c r="BC21" s="58">
        <v>319471.59000000003</v>
      </c>
      <c r="BD21" s="59">
        <v>107700</v>
      </c>
      <c r="BE21" s="59">
        <v>0</v>
      </c>
      <c r="BF21" s="59">
        <v>22900.97</v>
      </c>
      <c r="BG21" s="59">
        <v>0</v>
      </c>
      <c r="BH21" s="59">
        <v>0</v>
      </c>
      <c r="BI21" s="59">
        <v>0</v>
      </c>
      <c r="BJ21" s="59">
        <f t="shared" si="10"/>
        <v>0</v>
      </c>
      <c r="BK21" s="59">
        <v>0</v>
      </c>
      <c r="BL21" s="59">
        <v>391</v>
      </c>
      <c r="BM21" s="59">
        <v>81</v>
      </c>
      <c r="BN21" s="58">
        <v>0</v>
      </c>
      <c r="BO21" s="58">
        <v>0</v>
      </c>
      <c r="BP21" s="58">
        <v>-4</v>
      </c>
      <c r="BQ21" s="58">
        <v>-9</v>
      </c>
      <c r="BR21" s="58">
        <v>-13</v>
      </c>
      <c r="BS21" s="58">
        <v>-9</v>
      </c>
      <c r="BT21" s="58">
        <v>0</v>
      </c>
      <c r="BU21" s="58">
        <v>0</v>
      </c>
      <c r="BV21" s="58">
        <v>-11</v>
      </c>
      <c r="BW21" s="58">
        <v>-90</v>
      </c>
      <c r="BX21" s="58">
        <v>-3</v>
      </c>
      <c r="BY21" s="58">
        <v>333</v>
      </c>
      <c r="BZ21" s="58">
        <v>4</v>
      </c>
      <c r="CA21" s="58">
        <v>0</v>
      </c>
      <c r="CB21" s="58">
        <v>11</v>
      </c>
      <c r="CC21" s="58">
        <v>8</v>
      </c>
      <c r="CD21" s="58">
        <v>49</v>
      </c>
      <c r="CE21" s="58">
        <v>10</v>
      </c>
      <c r="CF21" s="58">
        <v>12</v>
      </c>
    </row>
    <row r="22" spans="1:84" s="61" customFormat="1" ht="15.6" customHeight="1" x14ac:dyDescent="0.25">
      <c r="A22" s="32">
        <v>2</v>
      </c>
      <c r="B22" s="33" t="s">
        <v>125</v>
      </c>
      <c r="C22" s="54" t="s">
        <v>126</v>
      </c>
      <c r="D22" s="34" t="s">
        <v>127</v>
      </c>
      <c r="E22" s="34" t="s">
        <v>104</v>
      </c>
      <c r="F22" s="34" t="s">
        <v>105</v>
      </c>
      <c r="G22" s="70">
        <v>14572640</v>
      </c>
      <c r="H22" s="70">
        <v>312.85000000000002</v>
      </c>
      <c r="I22" s="70">
        <v>173687.49</v>
      </c>
      <c r="J22" s="70">
        <v>0</v>
      </c>
      <c r="K22" s="71">
        <v>0</v>
      </c>
      <c r="L22" s="71">
        <v>14746640.34</v>
      </c>
      <c r="M22" s="71">
        <v>0</v>
      </c>
      <c r="N22" s="70">
        <v>386984.9</v>
      </c>
      <c r="O22" s="70">
        <v>1602388.92</v>
      </c>
      <c r="P22" s="72">
        <v>3497099.01</v>
      </c>
      <c r="Q22" s="70">
        <v>0</v>
      </c>
      <c r="R22" s="70">
        <v>1058209.42</v>
      </c>
      <c r="S22" s="70">
        <v>4866496.5999999996</v>
      </c>
      <c r="T22" s="70">
        <v>1710114.67</v>
      </c>
      <c r="U22" s="70">
        <v>0</v>
      </c>
      <c r="V22" s="70">
        <v>0</v>
      </c>
      <c r="W22" s="70">
        <v>337609.4</v>
      </c>
      <c r="X22" s="71">
        <v>1421778.56</v>
      </c>
      <c r="Y22" s="71">
        <v>14880681.48</v>
      </c>
      <c r="Z22" s="60">
        <v>3.501518293871396E-2</v>
      </c>
      <c r="AA22" s="71">
        <v>1416342.62</v>
      </c>
      <c r="AB22" s="71">
        <v>0</v>
      </c>
      <c r="AC22" s="71">
        <v>0</v>
      </c>
      <c r="AD22" s="71">
        <v>0</v>
      </c>
      <c r="AE22" s="71">
        <v>206.12</v>
      </c>
      <c r="AF22" s="71">
        <f t="shared" si="8"/>
        <v>206.12</v>
      </c>
      <c r="AG22" s="71">
        <v>543287.46</v>
      </c>
      <c r="AH22" s="70">
        <v>41486.28</v>
      </c>
      <c r="AI22" s="70">
        <v>121618.09</v>
      </c>
      <c r="AJ22" s="71">
        <v>0</v>
      </c>
      <c r="AK22" s="70">
        <v>85126.98</v>
      </c>
      <c r="AL22" s="70">
        <v>34825.01</v>
      </c>
      <c r="AM22" s="70">
        <v>106667.7</v>
      </c>
      <c r="AN22" s="70">
        <v>9828</v>
      </c>
      <c r="AO22" s="70">
        <v>27845.52</v>
      </c>
      <c r="AP22" s="70">
        <v>0</v>
      </c>
      <c r="AQ22" s="70">
        <v>26891</v>
      </c>
      <c r="AR22" s="70">
        <v>6300.96</v>
      </c>
      <c r="AS22" s="70">
        <v>0</v>
      </c>
      <c r="AT22" s="70">
        <v>4824.84</v>
      </c>
      <c r="AU22" s="70">
        <v>12000</v>
      </c>
      <c r="AV22" s="70">
        <v>25596.2</v>
      </c>
      <c r="AW22" s="70">
        <v>1046298.04</v>
      </c>
      <c r="AX22" s="70">
        <v>0</v>
      </c>
      <c r="AY22" s="60">
        <f t="shared" si="9"/>
        <v>0</v>
      </c>
      <c r="AZ22" s="71">
        <v>189.53</v>
      </c>
      <c r="BA22" s="60">
        <v>9.7191903457438056E-2</v>
      </c>
      <c r="BB22" s="58">
        <v>337507.2</v>
      </c>
      <c r="BC22" s="58">
        <v>172767.41</v>
      </c>
      <c r="BD22" s="59">
        <v>227883</v>
      </c>
      <c r="BE22" s="59">
        <v>5.8207660913467401E-11</v>
      </c>
      <c r="BF22" s="59">
        <v>359326.76</v>
      </c>
      <c r="BG22" s="59">
        <v>97752.249999999607</v>
      </c>
      <c r="BH22" s="59">
        <v>0</v>
      </c>
      <c r="BI22" s="59">
        <v>0</v>
      </c>
      <c r="BJ22" s="59">
        <f t="shared" si="10"/>
        <v>0</v>
      </c>
      <c r="BK22" s="59">
        <v>0</v>
      </c>
      <c r="BL22" s="59">
        <v>2075</v>
      </c>
      <c r="BM22" s="59">
        <v>535</v>
      </c>
      <c r="BN22" s="58">
        <v>13</v>
      </c>
      <c r="BO22" s="58">
        <v>-2</v>
      </c>
      <c r="BP22" s="58">
        <v>-15</v>
      </c>
      <c r="BQ22" s="58">
        <v>-54</v>
      </c>
      <c r="BR22" s="58">
        <v>-75</v>
      </c>
      <c r="BS22" s="58">
        <v>-109</v>
      </c>
      <c r="BT22" s="58">
        <v>0</v>
      </c>
      <c r="BU22" s="58">
        <v>0</v>
      </c>
      <c r="BV22" s="58">
        <v>0</v>
      </c>
      <c r="BW22" s="58">
        <v>-370</v>
      </c>
      <c r="BX22" s="58">
        <v>0</v>
      </c>
      <c r="BY22" s="58">
        <v>1998</v>
      </c>
      <c r="BZ22" s="58">
        <v>4</v>
      </c>
      <c r="CA22" s="58">
        <v>0</v>
      </c>
      <c r="CB22" s="58">
        <v>77</v>
      </c>
      <c r="CC22" s="58">
        <v>40</v>
      </c>
      <c r="CD22" s="58">
        <v>244</v>
      </c>
      <c r="CE22" s="58">
        <v>0</v>
      </c>
      <c r="CF22" s="58">
        <v>14</v>
      </c>
    </row>
    <row r="23" spans="1:84" s="61" customFormat="1" ht="15.6" customHeight="1" x14ac:dyDescent="0.25">
      <c r="A23" s="32">
        <v>3</v>
      </c>
      <c r="B23" s="33" t="s">
        <v>130</v>
      </c>
      <c r="C23" s="54" t="s">
        <v>131</v>
      </c>
      <c r="D23" s="34" t="s">
        <v>132</v>
      </c>
      <c r="E23" s="34" t="s">
        <v>86</v>
      </c>
      <c r="F23" s="34" t="s">
        <v>133</v>
      </c>
      <c r="G23" s="70">
        <v>39436699.039999999</v>
      </c>
      <c r="H23" s="70">
        <v>0</v>
      </c>
      <c r="I23" s="70">
        <v>1045635.27</v>
      </c>
      <c r="J23" s="70">
        <v>0</v>
      </c>
      <c r="K23" s="71">
        <v>0</v>
      </c>
      <c r="L23" s="71">
        <v>40482334.310000002</v>
      </c>
      <c r="M23" s="71">
        <v>0</v>
      </c>
      <c r="N23" s="70">
        <v>429194.7</v>
      </c>
      <c r="O23" s="70">
        <v>9881840.7100000009</v>
      </c>
      <c r="P23" s="72">
        <v>5990752.5599999996</v>
      </c>
      <c r="Q23" s="70">
        <v>17578.509999999998</v>
      </c>
      <c r="R23" s="70">
        <v>2163760.34</v>
      </c>
      <c r="S23" s="70">
        <v>8976563.4299999997</v>
      </c>
      <c r="T23" s="70">
        <v>7071239.0199999996</v>
      </c>
      <c r="U23" s="70">
        <v>0</v>
      </c>
      <c r="V23" s="70">
        <v>0</v>
      </c>
      <c r="W23" s="70">
        <v>1943000.7</v>
      </c>
      <c r="X23" s="71">
        <v>3564566.58</v>
      </c>
      <c r="Y23" s="71">
        <v>40038496.549999997</v>
      </c>
      <c r="Z23" s="60">
        <v>0.16975299943866703</v>
      </c>
      <c r="AA23" s="71">
        <v>3076004.72</v>
      </c>
      <c r="AB23" s="71">
        <v>0</v>
      </c>
      <c r="AC23" s="71">
        <v>0</v>
      </c>
      <c r="AD23" s="71">
        <v>0</v>
      </c>
      <c r="AE23" s="71">
        <v>388.18</v>
      </c>
      <c r="AF23" s="71">
        <f t="shared" si="8"/>
        <v>388.18</v>
      </c>
      <c r="AG23" s="71">
        <v>1522792.82</v>
      </c>
      <c r="AH23" s="70">
        <v>118098.81</v>
      </c>
      <c r="AI23" s="70">
        <v>440158.51</v>
      </c>
      <c r="AJ23" s="71">
        <v>0</v>
      </c>
      <c r="AK23" s="70">
        <v>257242</v>
      </c>
      <c r="AL23" s="70">
        <v>7402.91</v>
      </c>
      <c r="AM23" s="70">
        <v>125000.17</v>
      </c>
      <c r="AN23" s="70">
        <v>9725</v>
      </c>
      <c r="AO23" s="70">
        <v>1640.5</v>
      </c>
      <c r="AP23" s="70">
        <v>0</v>
      </c>
      <c r="AQ23" s="70">
        <v>63945.16</v>
      </c>
      <c r="AR23" s="70">
        <v>7284.88</v>
      </c>
      <c r="AS23" s="70">
        <v>840</v>
      </c>
      <c r="AT23" s="70">
        <v>19298.28</v>
      </c>
      <c r="AU23" s="70">
        <v>26487.040000000001</v>
      </c>
      <c r="AV23" s="70">
        <v>86836.49</v>
      </c>
      <c r="AW23" s="70">
        <v>2686752.57</v>
      </c>
      <c r="AX23" s="70">
        <v>0</v>
      </c>
      <c r="AY23" s="60">
        <f t="shared" si="9"/>
        <v>0</v>
      </c>
      <c r="AZ23" s="71">
        <v>0</v>
      </c>
      <c r="BA23" s="60">
        <v>7.7998534230262498E-2</v>
      </c>
      <c r="BB23" s="58">
        <v>1907537.67</v>
      </c>
      <c r="BC23" s="58">
        <v>4786960.28</v>
      </c>
      <c r="BD23" s="59">
        <v>227879</v>
      </c>
      <c r="BE23" s="59">
        <v>0</v>
      </c>
      <c r="BF23" s="59">
        <v>601352.94999999995</v>
      </c>
      <c r="BG23" s="59">
        <v>0</v>
      </c>
      <c r="BH23" s="59">
        <v>0</v>
      </c>
      <c r="BI23" s="59">
        <v>0</v>
      </c>
      <c r="BJ23" s="59">
        <f t="shared" si="10"/>
        <v>0</v>
      </c>
      <c r="BK23" s="59">
        <v>0</v>
      </c>
      <c r="BL23" s="59">
        <v>6535</v>
      </c>
      <c r="BM23" s="59">
        <v>1701</v>
      </c>
      <c r="BN23" s="58">
        <v>79</v>
      </c>
      <c r="BO23" s="58">
        <v>-287</v>
      </c>
      <c r="BP23" s="58">
        <v>-65</v>
      </c>
      <c r="BQ23" s="58">
        <v>-128</v>
      </c>
      <c r="BR23" s="58">
        <v>-693</v>
      </c>
      <c r="BS23" s="58">
        <v>-517</v>
      </c>
      <c r="BT23" s="58">
        <v>2</v>
      </c>
      <c r="BU23" s="58">
        <v>-2</v>
      </c>
      <c r="BV23" s="58">
        <v>20</v>
      </c>
      <c r="BW23" s="58">
        <v>-801</v>
      </c>
      <c r="BX23" s="58">
        <v>-1</v>
      </c>
      <c r="BY23" s="58">
        <v>5843</v>
      </c>
      <c r="BZ23" s="58">
        <v>3</v>
      </c>
      <c r="CA23" s="58">
        <v>58</v>
      </c>
      <c r="CB23" s="58">
        <v>235</v>
      </c>
      <c r="CC23" s="58">
        <v>57</v>
      </c>
      <c r="CD23" s="58">
        <v>439</v>
      </c>
      <c r="CE23" s="58">
        <v>84</v>
      </c>
      <c r="CF23" s="58">
        <v>47</v>
      </c>
    </row>
    <row r="24" spans="1:84" s="61" customFormat="1" ht="15.6" customHeight="1" x14ac:dyDescent="0.25">
      <c r="A24" s="32">
        <v>3</v>
      </c>
      <c r="B24" s="33" t="s">
        <v>134</v>
      </c>
      <c r="C24" s="54" t="s">
        <v>135</v>
      </c>
      <c r="D24" s="34" t="s">
        <v>136</v>
      </c>
      <c r="E24" s="34" t="s">
        <v>137</v>
      </c>
      <c r="F24" s="34" t="s">
        <v>138</v>
      </c>
      <c r="G24" s="70">
        <v>36688900.409999996</v>
      </c>
      <c r="H24" s="70">
        <v>0</v>
      </c>
      <c r="I24" s="70">
        <v>231074.42</v>
      </c>
      <c r="J24" s="70">
        <v>0</v>
      </c>
      <c r="K24" s="71">
        <v>0</v>
      </c>
      <c r="L24" s="71">
        <v>36919974.829999998</v>
      </c>
      <c r="M24" s="71">
        <v>0</v>
      </c>
      <c r="N24" s="70">
        <v>4130713.71</v>
      </c>
      <c r="O24" s="70">
        <v>5676490.2000000002</v>
      </c>
      <c r="P24" s="72">
        <v>4393098.71</v>
      </c>
      <c r="Q24" s="70">
        <v>0</v>
      </c>
      <c r="R24" s="70">
        <v>3075111.07</v>
      </c>
      <c r="S24" s="70">
        <v>9492202.0999999996</v>
      </c>
      <c r="T24" s="70">
        <v>5575603.8300000001</v>
      </c>
      <c r="U24" s="70">
        <v>0</v>
      </c>
      <c r="V24" s="70">
        <v>0</v>
      </c>
      <c r="W24" s="70">
        <v>943045.46</v>
      </c>
      <c r="X24" s="71">
        <v>3040296.73</v>
      </c>
      <c r="Y24" s="71">
        <v>36326561.810000002</v>
      </c>
      <c r="Z24" s="60">
        <v>0.11423661143187694</v>
      </c>
      <c r="AA24" s="71">
        <v>3040271.73</v>
      </c>
      <c r="AB24" s="71">
        <v>0</v>
      </c>
      <c r="AC24" s="71">
        <v>0</v>
      </c>
      <c r="AD24" s="71">
        <v>0</v>
      </c>
      <c r="AE24" s="71">
        <v>0</v>
      </c>
      <c r="AF24" s="71">
        <f t="shared" si="8"/>
        <v>0</v>
      </c>
      <c r="AG24" s="71">
        <v>1289130.06</v>
      </c>
      <c r="AH24" s="70">
        <v>101371.11</v>
      </c>
      <c r="AI24" s="70">
        <v>301650.67</v>
      </c>
      <c r="AJ24" s="71">
        <v>0</v>
      </c>
      <c r="AK24" s="70">
        <v>130758.46</v>
      </c>
      <c r="AL24" s="70">
        <v>5433.85</v>
      </c>
      <c r="AM24" s="70">
        <v>68028.960000000006</v>
      </c>
      <c r="AN24" s="70">
        <v>9725</v>
      </c>
      <c r="AO24" s="70">
        <v>0</v>
      </c>
      <c r="AP24" s="70">
        <v>0</v>
      </c>
      <c r="AQ24" s="70">
        <v>45079.72</v>
      </c>
      <c r="AR24" s="70">
        <v>4615.95</v>
      </c>
      <c r="AS24" s="70">
        <v>0</v>
      </c>
      <c r="AT24" s="70">
        <v>16726.490000000002</v>
      </c>
      <c r="AU24" s="70">
        <v>41756.959999999999</v>
      </c>
      <c r="AV24" s="70">
        <v>69901.990000000005</v>
      </c>
      <c r="AW24" s="70">
        <v>2084179.22</v>
      </c>
      <c r="AX24" s="70">
        <v>0</v>
      </c>
      <c r="AY24" s="60">
        <f t="shared" si="9"/>
        <v>0</v>
      </c>
      <c r="AZ24" s="71">
        <v>0</v>
      </c>
      <c r="BA24" s="60">
        <v>8.2866253717741228E-2</v>
      </c>
      <c r="BB24" s="58">
        <v>1483878.5</v>
      </c>
      <c r="BC24" s="58">
        <v>2707337.16</v>
      </c>
      <c r="BD24" s="59">
        <v>227883</v>
      </c>
      <c r="BE24" s="59">
        <v>0</v>
      </c>
      <c r="BF24" s="59">
        <v>1080051.9890000001</v>
      </c>
      <c r="BG24" s="59">
        <v>559007.18400000106</v>
      </c>
      <c r="BH24" s="59">
        <v>0</v>
      </c>
      <c r="BI24" s="59">
        <v>0</v>
      </c>
      <c r="BJ24" s="59">
        <f t="shared" si="10"/>
        <v>0</v>
      </c>
      <c r="BK24" s="59">
        <v>0</v>
      </c>
      <c r="BL24" s="59">
        <v>5710</v>
      </c>
      <c r="BM24" s="59">
        <v>1406</v>
      </c>
      <c r="BN24" s="58">
        <v>37</v>
      </c>
      <c r="BO24" s="58">
        <v>-38</v>
      </c>
      <c r="BP24" s="58">
        <v>-57</v>
      </c>
      <c r="BQ24" s="58">
        <v>-83</v>
      </c>
      <c r="BR24" s="58">
        <v>-407</v>
      </c>
      <c r="BS24" s="58">
        <v>-379</v>
      </c>
      <c r="BT24" s="58">
        <v>28</v>
      </c>
      <c r="BU24" s="58">
        <v>0</v>
      </c>
      <c r="BV24" s="58">
        <v>36</v>
      </c>
      <c r="BW24" s="58">
        <v>-870</v>
      </c>
      <c r="BX24" s="58">
        <v>-2</v>
      </c>
      <c r="BY24" s="58">
        <v>5381</v>
      </c>
      <c r="BZ24" s="58">
        <v>8</v>
      </c>
      <c r="CA24" s="58">
        <v>203</v>
      </c>
      <c r="CB24" s="58">
        <v>156</v>
      </c>
      <c r="CC24" s="58">
        <v>76</v>
      </c>
      <c r="CD24" s="58">
        <v>546</v>
      </c>
      <c r="CE24" s="58">
        <v>56</v>
      </c>
      <c r="CF24" s="58">
        <v>36</v>
      </c>
    </row>
    <row r="25" spans="1:84" s="61" customFormat="1" ht="15.6" customHeight="1" x14ac:dyDescent="0.25">
      <c r="A25" s="32">
        <v>3</v>
      </c>
      <c r="B25" s="33" t="s">
        <v>139</v>
      </c>
      <c r="C25" s="54" t="s">
        <v>140</v>
      </c>
      <c r="D25" s="34" t="s">
        <v>141</v>
      </c>
      <c r="E25" s="34" t="s">
        <v>86</v>
      </c>
      <c r="F25" s="34" t="s">
        <v>133</v>
      </c>
      <c r="G25" s="70">
        <v>44884095.619999997</v>
      </c>
      <c r="H25" s="70">
        <v>0</v>
      </c>
      <c r="I25" s="70">
        <v>1398578.9</v>
      </c>
      <c r="J25" s="70">
        <v>0</v>
      </c>
      <c r="K25" s="71">
        <v>1155.05</v>
      </c>
      <c r="L25" s="71">
        <v>46283829.57</v>
      </c>
      <c r="M25" s="71">
        <v>0</v>
      </c>
      <c r="N25" s="70">
        <v>2600812.44</v>
      </c>
      <c r="O25" s="70">
        <v>16544005.16</v>
      </c>
      <c r="P25" s="72">
        <v>3936521.17</v>
      </c>
      <c r="Q25" s="70">
        <v>0</v>
      </c>
      <c r="R25" s="70">
        <v>2710013.33</v>
      </c>
      <c r="S25" s="70">
        <v>10731580.630000001</v>
      </c>
      <c r="T25" s="70">
        <v>5994832.3600000003</v>
      </c>
      <c r="U25" s="70">
        <v>0</v>
      </c>
      <c r="V25" s="70">
        <v>0</v>
      </c>
      <c r="W25" s="70">
        <v>2751326.06</v>
      </c>
      <c r="X25" s="71">
        <v>3245261.4299999997</v>
      </c>
      <c r="Y25" s="71">
        <v>48514352.579999998</v>
      </c>
      <c r="Z25" s="60">
        <v>0.11747429211095621</v>
      </c>
      <c r="AA25" s="71">
        <v>3002510.53</v>
      </c>
      <c r="AB25" s="71">
        <v>0</v>
      </c>
      <c r="AC25" s="71">
        <v>0</v>
      </c>
      <c r="AD25" s="71">
        <v>1155.05</v>
      </c>
      <c r="AE25" s="71">
        <v>0</v>
      </c>
      <c r="AF25" s="71">
        <f t="shared" si="8"/>
        <v>1155.05</v>
      </c>
      <c r="AG25" s="71">
        <v>1202923.4099999999</v>
      </c>
      <c r="AH25" s="70">
        <v>94291.3</v>
      </c>
      <c r="AI25" s="70">
        <v>295683.28000000003</v>
      </c>
      <c r="AJ25" s="71">
        <v>0</v>
      </c>
      <c r="AK25" s="70">
        <v>141460.49</v>
      </c>
      <c r="AL25" s="70">
        <v>3578.4</v>
      </c>
      <c r="AM25" s="70">
        <v>139783.07999999999</v>
      </c>
      <c r="AN25" s="70">
        <v>9725</v>
      </c>
      <c r="AO25" s="70">
        <v>5493</v>
      </c>
      <c r="AP25" s="70">
        <v>0</v>
      </c>
      <c r="AQ25" s="70">
        <v>48604.19</v>
      </c>
      <c r="AR25" s="70">
        <v>3933.6</v>
      </c>
      <c r="AS25" s="70">
        <v>0</v>
      </c>
      <c r="AT25" s="70">
        <v>13368.45</v>
      </c>
      <c r="AU25" s="70">
        <v>0</v>
      </c>
      <c r="AV25" s="70">
        <v>78981.899999999994</v>
      </c>
      <c r="AW25" s="70">
        <v>2037826.1</v>
      </c>
      <c r="AX25" s="70">
        <v>0</v>
      </c>
      <c r="AY25" s="60">
        <f t="shared" si="9"/>
        <v>0</v>
      </c>
      <c r="AZ25" s="71">
        <v>0</v>
      </c>
      <c r="BA25" s="60">
        <v>6.6894753888326206E-2</v>
      </c>
      <c r="BB25" s="58">
        <v>902346.77</v>
      </c>
      <c r="BC25" s="58">
        <v>4370380.59</v>
      </c>
      <c r="BD25" s="59">
        <v>227883</v>
      </c>
      <c r="BE25" s="59">
        <v>0</v>
      </c>
      <c r="BF25" s="59">
        <v>1085524.45</v>
      </c>
      <c r="BG25" s="59">
        <v>576067.92000000004</v>
      </c>
      <c r="BH25" s="59">
        <v>0</v>
      </c>
      <c r="BI25" s="59">
        <v>0</v>
      </c>
      <c r="BJ25" s="59">
        <f t="shared" si="10"/>
        <v>0</v>
      </c>
      <c r="BK25" s="59">
        <v>0</v>
      </c>
      <c r="BL25" s="59">
        <v>5246</v>
      </c>
      <c r="BM25" s="59">
        <v>1476</v>
      </c>
      <c r="BN25" s="58">
        <v>181</v>
      </c>
      <c r="BO25" s="58">
        <v>-172</v>
      </c>
      <c r="BP25" s="58">
        <v>-66</v>
      </c>
      <c r="BQ25" s="58">
        <v>-112</v>
      </c>
      <c r="BR25" s="58">
        <v>-679</v>
      </c>
      <c r="BS25" s="58">
        <v>-729</v>
      </c>
      <c r="BT25" s="58">
        <v>0</v>
      </c>
      <c r="BU25" s="58">
        <v>-1</v>
      </c>
      <c r="BV25" s="58">
        <v>87</v>
      </c>
      <c r="BW25" s="58">
        <v>-801</v>
      </c>
      <c r="BX25" s="58">
        <v>-1</v>
      </c>
      <c r="BY25" s="58">
        <v>4429</v>
      </c>
      <c r="BZ25" s="58">
        <v>7</v>
      </c>
      <c r="CA25" s="58">
        <v>131</v>
      </c>
      <c r="CB25" s="58">
        <v>317</v>
      </c>
      <c r="CC25" s="58">
        <v>53</v>
      </c>
      <c r="CD25" s="58">
        <v>382</v>
      </c>
      <c r="CE25" s="58">
        <v>2</v>
      </c>
      <c r="CF25" s="58">
        <v>46</v>
      </c>
    </row>
    <row r="26" spans="1:84" s="61" customFormat="1" ht="15.6" customHeight="1" x14ac:dyDescent="0.25">
      <c r="A26" s="32">
        <v>3</v>
      </c>
      <c r="B26" s="33" t="s">
        <v>142</v>
      </c>
      <c r="C26" s="54" t="s">
        <v>111</v>
      </c>
      <c r="D26" s="34" t="s">
        <v>143</v>
      </c>
      <c r="E26" s="34" t="s">
        <v>86</v>
      </c>
      <c r="F26" s="34" t="s">
        <v>144</v>
      </c>
      <c r="G26" s="70">
        <v>16434712.119999999</v>
      </c>
      <c r="H26" s="70">
        <v>115326.17</v>
      </c>
      <c r="I26" s="70">
        <v>0</v>
      </c>
      <c r="J26" s="70">
        <v>0</v>
      </c>
      <c r="K26" s="71">
        <v>0</v>
      </c>
      <c r="L26" s="71">
        <v>16550038.289999999</v>
      </c>
      <c r="M26" s="71">
        <v>0</v>
      </c>
      <c r="N26" s="70">
        <v>0</v>
      </c>
      <c r="O26" s="70">
        <v>3106292.17</v>
      </c>
      <c r="P26" s="72">
        <v>6114454.5300000003</v>
      </c>
      <c r="Q26" s="70">
        <v>0</v>
      </c>
      <c r="R26" s="70">
        <v>1885845.9</v>
      </c>
      <c r="S26" s="70">
        <v>1863248.63</v>
      </c>
      <c r="T26" s="70">
        <v>2094018.47</v>
      </c>
      <c r="U26" s="70">
        <v>0</v>
      </c>
      <c r="V26" s="70">
        <v>0</v>
      </c>
      <c r="W26" s="70">
        <v>387843.3</v>
      </c>
      <c r="X26" s="71">
        <v>1325963.21</v>
      </c>
      <c r="Y26" s="71">
        <v>16777666.210000001</v>
      </c>
      <c r="Z26" s="60">
        <v>0.10690943664275958</v>
      </c>
      <c r="AA26" s="71">
        <v>1325963.21</v>
      </c>
      <c r="AB26" s="71">
        <v>0</v>
      </c>
      <c r="AC26" s="71">
        <v>0</v>
      </c>
      <c r="AD26" s="71">
        <v>0</v>
      </c>
      <c r="AE26" s="71">
        <v>0</v>
      </c>
      <c r="AF26" s="71">
        <f t="shared" si="8"/>
        <v>0</v>
      </c>
      <c r="AG26" s="71">
        <v>398701.43</v>
      </c>
      <c r="AH26" s="70">
        <v>31155.81</v>
      </c>
      <c r="AI26" s="70">
        <v>73158.13</v>
      </c>
      <c r="AJ26" s="71">
        <v>0</v>
      </c>
      <c r="AK26" s="70">
        <v>70671.009999999995</v>
      </c>
      <c r="AL26" s="70">
        <v>43692.85</v>
      </c>
      <c r="AM26" s="70">
        <v>88234.85</v>
      </c>
      <c r="AN26" s="70">
        <v>9725</v>
      </c>
      <c r="AO26" s="70">
        <v>4235.96</v>
      </c>
      <c r="AP26" s="70">
        <v>0</v>
      </c>
      <c r="AQ26" s="70">
        <v>27092.13</v>
      </c>
      <c r="AR26" s="70">
        <v>4540.95</v>
      </c>
      <c r="AS26" s="70">
        <v>0</v>
      </c>
      <c r="AT26" s="70">
        <v>3710</v>
      </c>
      <c r="AU26" s="70">
        <v>10483.969999999999</v>
      </c>
      <c r="AV26" s="70">
        <v>33931.32</v>
      </c>
      <c r="AW26" s="70">
        <v>799333.41</v>
      </c>
      <c r="AX26" s="70">
        <v>0</v>
      </c>
      <c r="AY26" s="60">
        <f t="shared" si="9"/>
        <v>0</v>
      </c>
      <c r="AZ26" s="71">
        <v>0</v>
      </c>
      <c r="BA26" s="60">
        <v>8.0680647176435E-2</v>
      </c>
      <c r="BB26" s="58">
        <v>272728.62</v>
      </c>
      <c r="BC26" s="58">
        <v>1496626.65</v>
      </c>
      <c r="BD26" s="59">
        <v>227883</v>
      </c>
      <c r="BE26" s="59">
        <v>2.91038304567337E-11</v>
      </c>
      <c r="BF26" s="59">
        <v>484703.36</v>
      </c>
      <c r="BG26" s="59">
        <v>284870.00750000001</v>
      </c>
      <c r="BH26" s="59">
        <v>0</v>
      </c>
      <c r="BI26" s="59">
        <v>0</v>
      </c>
      <c r="BJ26" s="59">
        <f t="shared" si="10"/>
        <v>0</v>
      </c>
      <c r="BK26" s="59">
        <v>0</v>
      </c>
      <c r="BL26" s="59">
        <v>2749</v>
      </c>
      <c r="BM26" s="59">
        <v>528</v>
      </c>
      <c r="BN26" s="58">
        <v>40</v>
      </c>
      <c r="BO26" s="58">
        <v>-51</v>
      </c>
      <c r="BP26" s="58">
        <v>-12</v>
      </c>
      <c r="BQ26" s="58">
        <v>-24</v>
      </c>
      <c r="BR26" s="58">
        <v>-139</v>
      </c>
      <c r="BS26" s="58">
        <v>-159</v>
      </c>
      <c r="BT26" s="58">
        <v>8</v>
      </c>
      <c r="BU26" s="58">
        <v>0</v>
      </c>
      <c r="BV26" s="58">
        <v>-9</v>
      </c>
      <c r="BW26" s="58">
        <v>-285</v>
      </c>
      <c r="BX26" s="58">
        <v>-1</v>
      </c>
      <c r="BY26" s="58">
        <v>2645</v>
      </c>
      <c r="BZ26" s="58">
        <v>27</v>
      </c>
      <c r="CA26" s="58">
        <v>260</v>
      </c>
      <c r="CB26" s="58">
        <v>45</v>
      </c>
      <c r="CC26" s="58">
        <v>23</v>
      </c>
      <c r="CD26" s="58">
        <v>166</v>
      </c>
      <c r="CE26" s="58">
        <v>46</v>
      </c>
      <c r="CF26" s="58">
        <v>5</v>
      </c>
    </row>
    <row r="27" spans="1:84" s="61" customFormat="1" ht="15.6" customHeight="1" x14ac:dyDescent="0.25">
      <c r="A27" s="32">
        <v>3</v>
      </c>
      <c r="B27" s="33" t="s">
        <v>145</v>
      </c>
      <c r="C27" s="54" t="s">
        <v>146</v>
      </c>
      <c r="D27" s="34" t="s">
        <v>147</v>
      </c>
      <c r="E27" s="34" t="s">
        <v>109</v>
      </c>
      <c r="F27" s="34" t="s">
        <v>138</v>
      </c>
      <c r="G27" s="70">
        <v>36346989.549999997</v>
      </c>
      <c r="H27" s="70">
        <v>0.1</v>
      </c>
      <c r="I27" s="70">
        <v>765276.41999999993</v>
      </c>
      <c r="J27" s="70">
        <v>0</v>
      </c>
      <c r="K27" s="71">
        <v>5333.22</v>
      </c>
      <c r="L27" s="71">
        <v>37117599.289999999</v>
      </c>
      <c r="M27" s="71">
        <v>0</v>
      </c>
      <c r="N27" s="70">
        <v>0</v>
      </c>
      <c r="O27" s="70">
        <v>9011595.4399999995</v>
      </c>
      <c r="P27" s="72">
        <v>7723579.8499999996</v>
      </c>
      <c r="Q27" s="70">
        <v>14367.99</v>
      </c>
      <c r="R27" s="70">
        <v>2941355.63</v>
      </c>
      <c r="S27" s="70">
        <v>8286728.2999999998</v>
      </c>
      <c r="T27" s="70">
        <v>4749648.6900000004</v>
      </c>
      <c r="U27" s="70">
        <v>0</v>
      </c>
      <c r="V27" s="70">
        <v>0</v>
      </c>
      <c r="W27" s="70">
        <v>1907147.99</v>
      </c>
      <c r="X27" s="71">
        <v>3064002.54</v>
      </c>
      <c r="Y27" s="71">
        <v>37698426.43</v>
      </c>
      <c r="Z27" s="60">
        <v>0.2140936450290048</v>
      </c>
      <c r="AA27" s="71">
        <v>3058669.32</v>
      </c>
      <c r="AB27" s="71">
        <v>0</v>
      </c>
      <c r="AC27" s="71">
        <v>0</v>
      </c>
      <c r="AD27" s="71">
        <v>5333.22</v>
      </c>
      <c r="AE27" s="71">
        <v>0</v>
      </c>
      <c r="AF27" s="71">
        <f t="shared" si="8"/>
        <v>5333.22</v>
      </c>
      <c r="AG27" s="71">
        <v>1348666.75</v>
      </c>
      <c r="AH27" s="70">
        <v>109586.57</v>
      </c>
      <c r="AI27" s="70">
        <v>373139.1</v>
      </c>
      <c r="AJ27" s="71">
        <v>0</v>
      </c>
      <c r="AK27" s="70">
        <v>229193.67</v>
      </c>
      <c r="AL27" s="70">
        <v>22616.36</v>
      </c>
      <c r="AM27" s="70">
        <v>147468.19</v>
      </c>
      <c r="AN27" s="70">
        <v>9725</v>
      </c>
      <c r="AO27" s="70">
        <v>5210</v>
      </c>
      <c r="AP27" s="70">
        <v>0</v>
      </c>
      <c r="AQ27" s="70">
        <v>44371.47</v>
      </c>
      <c r="AR27" s="70">
        <v>5582.19</v>
      </c>
      <c r="AS27" s="70">
        <v>0</v>
      </c>
      <c r="AT27" s="70">
        <v>32739.83</v>
      </c>
      <c r="AU27" s="70">
        <v>0</v>
      </c>
      <c r="AV27" s="70">
        <v>65787.83</v>
      </c>
      <c r="AW27" s="70">
        <v>2394086.96</v>
      </c>
      <c r="AX27" s="70">
        <v>0</v>
      </c>
      <c r="AY27" s="60">
        <f t="shared" si="9"/>
        <v>0</v>
      </c>
      <c r="AZ27" s="71">
        <v>0</v>
      </c>
      <c r="BA27" s="60">
        <v>8.415192999113183E-2</v>
      </c>
      <c r="BB27" s="58">
        <v>3371000.84</v>
      </c>
      <c r="BC27" s="58">
        <v>4410658.66</v>
      </c>
      <c r="BD27" s="59">
        <v>227883</v>
      </c>
      <c r="BE27" s="59">
        <v>2.91038304567337E-11</v>
      </c>
      <c r="BF27" s="59">
        <v>1367626.54</v>
      </c>
      <c r="BG27" s="59">
        <v>769104.8</v>
      </c>
      <c r="BH27" s="59">
        <v>0</v>
      </c>
      <c r="BI27" s="59">
        <v>0</v>
      </c>
      <c r="BJ27" s="59">
        <f t="shared" si="10"/>
        <v>0</v>
      </c>
      <c r="BK27" s="59">
        <v>0</v>
      </c>
      <c r="BL27" s="59">
        <v>4840</v>
      </c>
      <c r="BM27" s="59">
        <v>1267</v>
      </c>
      <c r="BN27" s="58">
        <v>101</v>
      </c>
      <c r="BO27" s="58">
        <v>-59</v>
      </c>
      <c r="BP27" s="58">
        <v>-32</v>
      </c>
      <c r="BQ27" s="58">
        <v>-32</v>
      </c>
      <c r="BR27" s="58">
        <v>-834</v>
      </c>
      <c r="BS27" s="58">
        <v>-521</v>
      </c>
      <c r="BT27" s="58">
        <v>21</v>
      </c>
      <c r="BU27" s="58">
        <v>0</v>
      </c>
      <c r="BV27" s="58">
        <v>907</v>
      </c>
      <c r="BW27" s="58">
        <v>-627</v>
      </c>
      <c r="BX27" s="58">
        <v>-3</v>
      </c>
      <c r="BY27" s="58">
        <v>5028</v>
      </c>
      <c r="BZ27" s="58">
        <v>9</v>
      </c>
      <c r="CA27" s="58">
        <v>97</v>
      </c>
      <c r="CB27" s="58">
        <v>175</v>
      </c>
      <c r="CC27" s="58">
        <v>41</v>
      </c>
      <c r="CD27" s="58">
        <v>336</v>
      </c>
      <c r="CE27" s="58">
        <v>38</v>
      </c>
      <c r="CF27" s="58">
        <v>29</v>
      </c>
    </row>
    <row r="28" spans="1:84" s="61" customFormat="1" ht="15.6" customHeight="1" x14ac:dyDescent="0.25">
      <c r="A28" s="32">
        <v>3</v>
      </c>
      <c r="B28" s="33" t="s">
        <v>149</v>
      </c>
      <c r="C28" s="54" t="s">
        <v>113</v>
      </c>
      <c r="D28" s="34" t="s">
        <v>150</v>
      </c>
      <c r="E28" s="34" t="s">
        <v>86</v>
      </c>
      <c r="F28" s="34" t="s">
        <v>133</v>
      </c>
      <c r="G28" s="70">
        <v>47184414.079999998</v>
      </c>
      <c r="H28" s="70">
        <v>0</v>
      </c>
      <c r="I28" s="70">
        <v>1891104.58</v>
      </c>
      <c r="J28" s="70">
        <v>0</v>
      </c>
      <c r="K28" s="71">
        <v>6175.66</v>
      </c>
      <c r="L28" s="71">
        <v>49081694.32</v>
      </c>
      <c r="M28" s="71">
        <v>0</v>
      </c>
      <c r="N28" s="70">
        <v>168494.09</v>
      </c>
      <c r="O28" s="70">
        <v>14470293.52</v>
      </c>
      <c r="P28" s="72">
        <v>5517412.8200000003</v>
      </c>
      <c r="Q28" s="70">
        <v>0</v>
      </c>
      <c r="R28" s="70">
        <v>3104130.03</v>
      </c>
      <c r="S28" s="70">
        <v>13637438.710000001</v>
      </c>
      <c r="T28" s="70">
        <v>6583484.5700000003</v>
      </c>
      <c r="U28" s="70">
        <v>0</v>
      </c>
      <c r="V28" s="70">
        <v>0</v>
      </c>
      <c r="W28" s="70">
        <v>2957476.05</v>
      </c>
      <c r="X28" s="71">
        <v>4095815.1500000004</v>
      </c>
      <c r="Y28" s="71">
        <v>50534544.939999998</v>
      </c>
      <c r="Z28" s="60">
        <v>0.20675746833391662</v>
      </c>
      <c r="AA28" s="71">
        <v>4089639.49</v>
      </c>
      <c r="AB28" s="71">
        <v>0</v>
      </c>
      <c r="AC28" s="71">
        <v>0</v>
      </c>
      <c r="AD28" s="71">
        <v>6175.66</v>
      </c>
      <c r="AE28" s="71">
        <v>0</v>
      </c>
      <c r="AF28" s="71">
        <f t="shared" si="8"/>
        <v>6175.66</v>
      </c>
      <c r="AG28" s="71">
        <v>1680418.61</v>
      </c>
      <c r="AH28" s="70">
        <v>138217.95000000001</v>
      </c>
      <c r="AI28" s="70">
        <v>415777.3</v>
      </c>
      <c r="AJ28" s="71">
        <v>0</v>
      </c>
      <c r="AK28" s="70">
        <v>221292.1</v>
      </c>
      <c r="AL28" s="70">
        <v>7757.93</v>
      </c>
      <c r="AM28" s="70">
        <v>89907.53</v>
      </c>
      <c r="AN28" s="70">
        <v>9725</v>
      </c>
      <c r="AO28" s="70">
        <v>9761.48</v>
      </c>
      <c r="AP28" s="70">
        <v>0</v>
      </c>
      <c r="AQ28" s="70">
        <v>59147.39</v>
      </c>
      <c r="AR28" s="70">
        <v>15723.53</v>
      </c>
      <c r="AS28" s="70">
        <v>0</v>
      </c>
      <c r="AT28" s="70">
        <v>157339.44</v>
      </c>
      <c r="AU28" s="70">
        <v>0</v>
      </c>
      <c r="AV28" s="70">
        <v>145818.73000000001</v>
      </c>
      <c r="AW28" s="70">
        <v>2950886.99</v>
      </c>
      <c r="AX28" s="70">
        <v>0</v>
      </c>
      <c r="AY28" s="60">
        <f t="shared" si="9"/>
        <v>0</v>
      </c>
      <c r="AZ28" s="71">
        <v>0</v>
      </c>
      <c r="BA28" s="60">
        <v>8.6673524928509618E-2</v>
      </c>
      <c r="BB28" s="58">
        <v>1023568.34</v>
      </c>
      <c r="BC28" s="58">
        <v>8732161.6600000001</v>
      </c>
      <c r="BD28" s="59">
        <v>227883</v>
      </c>
      <c r="BE28" s="59">
        <v>0</v>
      </c>
      <c r="BF28" s="59">
        <v>1831092.56</v>
      </c>
      <c r="BG28" s="59">
        <v>1093370.8125</v>
      </c>
      <c r="BH28" s="59">
        <v>0</v>
      </c>
      <c r="BI28" s="59">
        <v>0</v>
      </c>
      <c r="BJ28" s="59">
        <f t="shared" si="10"/>
        <v>0</v>
      </c>
      <c r="BK28" s="59">
        <v>0</v>
      </c>
      <c r="BL28" s="59">
        <v>6559</v>
      </c>
      <c r="BM28" s="59">
        <v>1764</v>
      </c>
      <c r="BN28" s="58">
        <v>56</v>
      </c>
      <c r="BO28" s="58">
        <v>-5</v>
      </c>
      <c r="BP28" s="58">
        <v>-66</v>
      </c>
      <c r="BQ28" s="58">
        <v>-138</v>
      </c>
      <c r="BR28" s="58">
        <v>-869</v>
      </c>
      <c r="BS28" s="58">
        <v>-793</v>
      </c>
      <c r="BT28" s="58">
        <v>0</v>
      </c>
      <c r="BU28" s="58">
        <v>-1</v>
      </c>
      <c r="BV28" s="58">
        <v>-7</v>
      </c>
      <c r="BW28" s="58">
        <v>-892</v>
      </c>
      <c r="BX28" s="58">
        <v>-2</v>
      </c>
      <c r="BY28" s="58">
        <v>5606</v>
      </c>
      <c r="BZ28" s="58">
        <v>23</v>
      </c>
      <c r="CA28" s="58">
        <v>67</v>
      </c>
      <c r="CB28" s="58">
        <v>358</v>
      </c>
      <c r="CC28" s="58">
        <v>78</v>
      </c>
      <c r="CD28" s="58">
        <v>376</v>
      </c>
      <c r="CE28" s="58">
        <v>44</v>
      </c>
      <c r="CF28" s="58">
        <v>34</v>
      </c>
    </row>
    <row r="29" spans="1:84" s="61" customFormat="1" ht="15.6" customHeight="1" x14ac:dyDescent="0.25">
      <c r="A29" s="32">
        <v>3</v>
      </c>
      <c r="B29" s="33" t="s">
        <v>570</v>
      </c>
      <c r="C29" s="54" t="s">
        <v>537</v>
      </c>
      <c r="D29" s="34" t="s">
        <v>148</v>
      </c>
      <c r="E29" s="34" t="s">
        <v>109</v>
      </c>
      <c r="F29" s="34" t="s">
        <v>138</v>
      </c>
      <c r="G29" s="70">
        <v>21308521.390000001</v>
      </c>
      <c r="H29" s="70">
        <v>0</v>
      </c>
      <c r="I29" s="70">
        <v>259798.94</v>
      </c>
      <c r="J29" s="70">
        <v>0</v>
      </c>
      <c r="K29" s="71">
        <v>2051.61</v>
      </c>
      <c r="L29" s="71">
        <v>21570371.940000001</v>
      </c>
      <c r="M29" s="71">
        <v>0</v>
      </c>
      <c r="N29" s="70">
        <v>0</v>
      </c>
      <c r="O29" s="70">
        <v>5189217.97</v>
      </c>
      <c r="P29" s="72">
        <v>3355733.31</v>
      </c>
      <c r="Q29" s="70">
        <v>0</v>
      </c>
      <c r="R29" s="70">
        <v>1716765.32</v>
      </c>
      <c r="S29" s="70">
        <v>5441019.9800000004</v>
      </c>
      <c r="T29" s="70">
        <v>3327081.33</v>
      </c>
      <c r="U29" s="70">
        <v>0</v>
      </c>
      <c r="V29" s="70">
        <v>0</v>
      </c>
      <c r="W29" s="70">
        <v>1111407.8600000001</v>
      </c>
      <c r="X29" s="71">
        <v>1993105.11</v>
      </c>
      <c r="Y29" s="71">
        <v>22134330.879999999</v>
      </c>
      <c r="Z29" s="60">
        <v>0.15303699493341522</v>
      </c>
      <c r="AA29" s="71">
        <v>1991053.5</v>
      </c>
      <c r="AB29" s="71">
        <v>0</v>
      </c>
      <c r="AC29" s="71">
        <v>0</v>
      </c>
      <c r="AD29" s="71">
        <v>2051.61</v>
      </c>
      <c r="AE29" s="71">
        <v>0</v>
      </c>
      <c r="AF29" s="71">
        <f t="shared" si="8"/>
        <v>2051.61</v>
      </c>
      <c r="AG29" s="71">
        <v>835189.6</v>
      </c>
      <c r="AH29" s="70">
        <v>69239.81</v>
      </c>
      <c r="AI29" s="70">
        <v>118076.32</v>
      </c>
      <c r="AJ29" s="71">
        <v>0</v>
      </c>
      <c r="AK29" s="70">
        <v>129839.32</v>
      </c>
      <c r="AL29" s="70">
        <v>6059.74</v>
      </c>
      <c r="AM29" s="70">
        <v>86549.759999999995</v>
      </c>
      <c r="AN29" s="70">
        <v>9725</v>
      </c>
      <c r="AO29" s="70">
        <v>1966.38</v>
      </c>
      <c r="AP29" s="70">
        <v>0</v>
      </c>
      <c r="AQ29" s="70">
        <v>32371.29</v>
      </c>
      <c r="AR29" s="70">
        <v>1890.88</v>
      </c>
      <c r="AS29" s="70">
        <v>0</v>
      </c>
      <c r="AT29" s="70">
        <v>9892.2099999999991</v>
      </c>
      <c r="AU29" s="70">
        <v>0</v>
      </c>
      <c r="AV29" s="70">
        <v>59484.42</v>
      </c>
      <c r="AW29" s="70">
        <v>1360284.73</v>
      </c>
      <c r="AX29" s="70">
        <v>0</v>
      </c>
      <c r="AY29" s="60">
        <f t="shared" si="9"/>
        <v>0</v>
      </c>
      <c r="AZ29" s="71">
        <v>0</v>
      </c>
      <c r="BA29" s="60">
        <v>9.3439308319834574E-2</v>
      </c>
      <c r="BB29" s="58">
        <v>2398745.2799999998</v>
      </c>
      <c r="BC29" s="58">
        <v>862246.8</v>
      </c>
      <c r="BD29" s="59">
        <v>225020</v>
      </c>
      <c r="BE29" s="59">
        <v>0</v>
      </c>
      <c r="BF29" s="59">
        <v>681344.45</v>
      </c>
      <c r="BG29" s="59">
        <v>341273.26750000002</v>
      </c>
      <c r="BH29" s="59">
        <v>0</v>
      </c>
      <c r="BI29" s="59">
        <v>0</v>
      </c>
      <c r="BJ29" s="59">
        <f t="shared" si="10"/>
        <v>0</v>
      </c>
      <c r="BK29" s="59">
        <v>0</v>
      </c>
      <c r="BL29" s="59">
        <v>3004</v>
      </c>
      <c r="BM29" s="59">
        <v>1083</v>
      </c>
      <c r="BN29" s="58">
        <v>20</v>
      </c>
      <c r="BO29" s="58">
        <v>-13</v>
      </c>
      <c r="BP29" s="58">
        <v>-40</v>
      </c>
      <c r="BQ29" s="58">
        <v>-28</v>
      </c>
      <c r="BR29" s="58">
        <v>-609</v>
      </c>
      <c r="BS29" s="58">
        <v>-304</v>
      </c>
      <c r="BT29" s="58">
        <v>19</v>
      </c>
      <c r="BU29" s="58">
        <v>-9</v>
      </c>
      <c r="BV29" s="58">
        <v>544</v>
      </c>
      <c r="BW29" s="58">
        <v>-374</v>
      </c>
      <c r="BX29" s="58">
        <v>-2</v>
      </c>
      <c r="BY29" s="58">
        <v>3291</v>
      </c>
      <c r="BZ29" s="58">
        <v>3</v>
      </c>
      <c r="CA29" s="58">
        <v>143</v>
      </c>
      <c r="CB29" s="58">
        <v>107</v>
      </c>
      <c r="CC29" s="58">
        <v>27</v>
      </c>
      <c r="CD29" s="58">
        <v>218</v>
      </c>
      <c r="CE29" s="58">
        <v>3</v>
      </c>
      <c r="CF29" s="58">
        <v>18</v>
      </c>
    </row>
    <row r="30" spans="1:84" s="49" customFormat="1" ht="15.6" customHeight="1" x14ac:dyDescent="0.25">
      <c r="A30" s="38">
        <v>3</v>
      </c>
      <c r="B30" s="50" t="s">
        <v>151</v>
      </c>
      <c r="C30" s="56" t="s">
        <v>152</v>
      </c>
      <c r="D30" s="41" t="s">
        <v>153</v>
      </c>
      <c r="E30" s="41" t="s">
        <v>115</v>
      </c>
      <c r="F30" s="41" t="s">
        <v>138</v>
      </c>
      <c r="G30" s="70">
        <v>105964023.89</v>
      </c>
      <c r="H30" s="70">
        <v>6154.92</v>
      </c>
      <c r="I30" s="70">
        <v>653754.13</v>
      </c>
      <c r="J30" s="70">
        <v>66893.73</v>
      </c>
      <c r="K30" s="71">
        <v>0</v>
      </c>
      <c r="L30" s="71">
        <v>106690826.67</v>
      </c>
      <c r="M30" s="71">
        <v>1438406.84</v>
      </c>
      <c r="N30" s="70">
        <v>46854348.789999999</v>
      </c>
      <c r="O30" s="70">
        <v>5262431.91</v>
      </c>
      <c r="P30" s="72">
        <v>20437370.199999999</v>
      </c>
      <c r="Q30" s="70">
        <v>74665.100000000006</v>
      </c>
      <c r="R30" s="70">
        <v>6170235.46</v>
      </c>
      <c r="S30" s="70">
        <v>14765476.609999999</v>
      </c>
      <c r="T30" s="70">
        <v>6446180.9500000002</v>
      </c>
      <c r="U30" s="70">
        <v>0</v>
      </c>
      <c r="V30" s="70">
        <v>0</v>
      </c>
      <c r="W30" s="70">
        <v>3195560.82</v>
      </c>
      <c r="X30" s="71">
        <v>6409265.7199999997</v>
      </c>
      <c r="Y30" s="71">
        <v>109615535.56</v>
      </c>
      <c r="Z30" s="60">
        <v>0.10096515501010223</v>
      </c>
      <c r="AA30" s="71">
        <v>6159448.2699999996</v>
      </c>
      <c r="AB30" s="71">
        <v>0</v>
      </c>
      <c r="AC30" s="71">
        <v>0</v>
      </c>
      <c r="AD30" s="71">
        <v>0</v>
      </c>
      <c r="AE30" s="71">
        <v>5958.31</v>
      </c>
      <c r="AF30" s="71">
        <f>SUM(AD30:AE30)</f>
        <v>5958.31</v>
      </c>
      <c r="AG30" s="71">
        <v>2205519.52</v>
      </c>
      <c r="AH30" s="70">
        <v>193183.49</v>
      </c>
      <c r="AI30" s="70">
        <v>557825.77</v>
      </c>
      <c r="AJ30" s="71">
        <v>0</v>
      </c>
      <c r="AK30" s="70">
        <v>520395.17</v>
      </c>
      <c r="AL30" s="70">
        <v>8870.44</v>
      </c>
      <c r="AM30" s="70">
        <v>141617.54999999999</v>
      </c>
      <c r="AN30" s="70">
        <v>9725</v>
      </c>
      <c r="AO30" s="70">
        <v>93</v>
      </c>
      <c r="AP30" s="70">
        <v>0</v>
      </c>
      <c r="AQ30" s="70">
        <v>168211.89</v>
      </c>
      <c r="AR30" s="70">
        <v>9551.89</v>
      </c>
      <c r="AS30" s="70">
        <v>0</v>
      </c>
      <c r="AT30" s="70">
        <v>26025.040000000001</v>
      </c>
      <c r="AU30" s="70">
        <v>48400.92</v>
      </c>
      <c r="AV30" s="70">
        <v>156495.18</v>
      </c>
      <c r="AW30" s="70">
        <v>4045914.86</v>
      </c>
      <c r="AX30" s="70">
        <v>0</v>
      </c>
      <c r="AY30" s="60">
        <f>AX30/AW30</f>
        <v>0</v>
      </c>
      <c r="AZ30" s="71">
        <v>0</v>
      </c>
      <c r="BA30" s="60">
        <v>5.7349244594699124E-2</v>
      </c>
      <c r="BB30" s="58">
        <v>779356.12</v>
      </c>
      <c r="BC30" s="58">
        <v>9919939.4100000001</v>
      </c>
      <c r="BD30" s="59">
        <v>227883</v>
      </c>
      <c r="BE30" s="59">
        <v>2.91038304567337E-11</v>
      </c>
      <c r="BF30" s="59">
        <v>3430539.71</v>
      </c>
      <c r="BG30" s="59">
        <v>2419060.9950000001</v>
      </c>
      <c r="BH30" s="59">
        <v>0</v>
      </c>
      <c r="BI30" s="59">
        <v>0</v>
      </c>
      <c r="BJ30" s="59">
        <f>SUM(BH30:BI30)</f>
        <v>0</v>
      </c>
      <c r="BK30" s="59">
        <v>0</v>
      </c>
      <c r="BL30" s="59">
        <v>6673</v>
      </c>
      <c r="BM30" s="59">
        <v>1619</v>
      </c>
      <c r="BN30" s="58">
        <v>0</v>
      </c>
      <c r="BO30" s="58">
        <v>0</v>
      </c>
      <c r="BP30" s="58">
        <v>-26</v>
      </c>
      <c r="BQ30" s="58">
        <v>-146</v>
      </c>
      <c r="BR30" s="58">
        <v>-265</v>
      </c>
      <c r="BS30" s="58">
        <v>-779</v>
      </c>
      <c r="BT30" s="58">
        <v>33</v>
      </c>
      <c r="BU30" s="58">
        <v>0</v>
      </c>
      <c r="BV30" s="58">
        <v>1250</v>
      </c>
      <c r="BW30" s="58">
        <v>-1061</v>
      </c>
      <c r="BX30" s="58">
        <v>-7</v>
      </c>
      <c r="BY30" s="58">
        <v>7291</v>
      </c>
      <c r="BZ30" s="58">
        <v>9</v>
      </c>
      <c r="CA30" s="58">
        <v>0</v>
      </c>
      <c r="CB30" s="58">
        <v>284</v>
      </c>
      <c r="CC30" s="58">
        <v>82</v>
      </c>
      <c r="CD30" s="58">
        <v>541</v>
      </c>
      <c r="CE30" s="58">
        <v>120</v>
      </c>
      <c r="CF30" s="58">
        <v>32</v>
      </c>
    </row>
    <row r="31" spans="1:84" s="61" customFormat="1" ht="15.6" customHeight="1" x14ac:dyDescent="0.25">
      <c r="A31" s="32">
        <v>4</v>
      </c>
      <c r="B31" s="33" t="s">
        <v>154</v>
      </c>
      <c r="C31" s="54" t="s">
        <v>155</v>
      </c>
      <c r="D31" s="34" t="s">
        <v>156</v>
      </c>
      <c r="E31" s="34" t="s">
        <v>109</v>
      </c>
      <c r="F31" s="34" t="s">
        <v>157</v>
      </c>
      <c r="G31" s="70">
        <v>33972802.119999997</v>
      </c>
      <c r="H31" s="70">
        <v>0</v>
      </c>
      <c r="I31" s="70">
        <v>447808.9</v>
      </c>
      <c r="J31" s="70">
        <v>0</v>
      </c>
      <c r="K31" s="71">
        <v>0</v>
      </c>
      <c r="L31" s="71">
        <v>34420611.020000003</v>
      </c>
      <c r="M31" s="71">
        <v>0</v>
      </c>
      <c r="N31" s="70">
        <v>113105.83</v>
      </c>
      <c r="O31" s="70">
        <v>2755579.17</v>
      </c>
      <c r="P31" s="72">
        <v>10191316.66</v>
      </c>
      <c r="Q31" s="70">
        <v>246261.4</v>
      </c>
      <c r="R31" s="70">
        <v>2636501.7799999998</v>
      </c>
      <c r="S31" s="70">
        <v>9552361.0899999999</v>
      </c>
      <c r="T31" s="70">
        <v>6515316.7699999996</v>
      </c>
      <c r="U31" s="70">
        <v>0</v>
      </c>
      <c r="V31" s="70">
        <v>0</v>
      </c>
      <c r="W31" s="70">
        <v>742495.18</v>
      </c>
      <c r="X31" s="71">
        <v>2574197.2799999998</v>
      </c>
      <c r="Y31" s="71">
        <v>35327135.159999996</v>
      </c>
      <c r="Z31" s="60">
        <v>6.7722325696694702E-2</v>
      </c>
      <c r="AA31" s="71">
        <v>2569348.21</v>
      </c>
      <c r="AB31" s="71">
        <v>0</v>
      </c>
      <c r="AC31" s="71">
        <v>0</v>
      </c>
      <c r="AD31" s="71">
        <v>0</v>
      </c>
      <c r="AE31" s="71">
        <v>355.92</v>
      </c>
      <c r="AF31" s="71">
        <f>SUM(AD31:AE31)</f>
        <v>355.92</v>
      </c>
      <c r="AG31" s="71">
        <v>855788.32</v>
      </c>
      <c r="AH31" s="70">
        <v>63305.89</v>
      </c>
      <c r="AI31" s="70">
        <v>242124.14</v>
      </c>
      <c r="AJ31" s="71">
        <v>0</v>
      </c>
      <c r="AK31" s="70">
        <v>136340.67000000001</v>
      </c>
      <c r="AL31" s="70">
        <v>40408.83</v>
      </c>
      <c r="AM31" s="70">
        <v>124135.79</v>
      </c>
      <c r="AN31" s="70">
        <v>10500</v>
      </c>
      <c r="AO31" s="70">
        <v>0</v>
      </c>
      <c r="AP31" s="70">
        <v>0</v>
      </c>
      <c r="AQ31" s="70">
        <v>50736.38</v>
      </c>
      <c r="AR31" s="70">
        <v>4569.6899999999996</v>
      </c>
      <c r="AS31" s="70">
        <v>0</v>
      </c>
      <c r="AT31" s="70">
        <v>13034.15</v>
      </c>
      <c r="AU31" s="70">
        <v>63605.68</v>
      </c>
      <c r="AV31" s="70">
        <v>55572.21</v>
      </c>
      <c r="AW31" s="70">
        <v>1660121.75</v>
      </c>
      <c r="AX31" s="70">
        <v>0</v>
      </c>
      <c r="AY31" s="60">
        <f>AX31/AW31</f>
        <v>0</v>
      </c>
      <c r="AZ31" s="71">
        <v>0</v>
      </c>
      <c r="BA31" s="60">
        <v>7.5629563935422597E-2</v>
      </c>
      <c r="BB31" s="58">
        <v>526758.66</v>
      </c>
      <c r="BC31" s="58">
        <v>1773958.51</v>
      </c>
      <c r="BD31" s="59">
        <v>227883</v>
      </c>
      <c r="BE31" s="59">
        <v>0</v>
      </c>
      <c r="BF31" s="59">
        <v>1047496.865</v>
      </c>
      <c r="BG31" s="59">
        <v>632466.42749999894</v>
      </c>
      <c r="BH31" s="59">
        <v>0</v>
      </c>
      <c r="BI31" s="59">
        <v>0</v>
      </c>
      <c r="BJ31" s="59">
        <f>SUM(BH31:BI31)</f>
        <v>0</v>
      </c>
      <c r="BK31" s="59">
        <v>0</v>
      </c>
      <c r="BL31" s="59">
        <v>4998</v>
      </c>
      <c r="BM31" s="59">
        <v>1284</v>
      </c>
      <c r="BN31" s="58">
        <v>0</v>
      </c>
      <c r="BO31" s="58">
        <v>0</v>
      </c>
      <c r="BP31" s="58">
        <v>-37</v>
      </c>
      <c r="BQ31" s="58">
        <v>-149</v>
      </c>
      <c r="BR31" s="58">
        <v>-193</v>
      </c>
      <c r="BS31" s="58">
        <v>-468</v>
      </c>
      <c r="BT31" s="58">
        <v>0</v>
      </c>
      <c r="BU31" s="58">
        <v>0</v>
      </c>
      <c r="BV31" s="58">
        <v>0</v>
      </c>
      <c r="BW31" s="58">
        <v>-875</v>
      </c>
      <c r="BX31" s="58">
        <v>0</v>
      </c>
      <c r="BY31" s="58">
        <v>4560</v>
      </c>
      <c r="BZ31" s="58">
        <v>9</v>
      </c>
      <c r="CA31" s="58">
        <v>48</v>
      </c>
      <c r="CB31" s="58">
        <v>215</v>
      </c>
      <c r="CC31" s="58">
        <v>90</v>
      </c>
      <c r="CD31" s="58">
        <v>570</v>
      </c>
      <c r="CE31" s="58">
        <v>2</v>
      </c>
      <c r="CF31" s="58">
        <v>4</v>
      </c>
    </row>
    <row r="32" spans="1:84" s="61" customFormat="1" ht="15.6" customHeight="1" x14ac:dyDescent="0.25">
      <c r="A32" s="32">
        <v>4</v>
      </c>
      <c r="B32" s="33" t="s">
        <v>158</v>
      </c>
      <c r="C32" s="54" t="s">
        <v>159</v>
      </c>
      <c r="D32" s="34" t="s">
        <v>160</v>
      </c>
      <c r="E32" s="34" t="s">
        <v>115</v>
      </c>
      <c r="F32" s="34" t="s">
        <v>157</v>
      </c>
      <c r="G32" s="70">
        <v>33978086.920000002</v>
      </c>
      <c r="H32" s="70">
        <v>0</v>
      </c>
      <c r="I32" s="70">
        <v>629420.40999999992</v>
      </c>
      <c r="J32" s="70">
        <v>0</v>
      </c>
      <c r="K32" s="71">
        <v>0</v>
      </c>
      <c r="L32" s="71">
        <v>34607507.329999998</v>
      </c>
      <c r="M32" s="71">
        <v>0</v>
      </c>
      <c r="N32" s="70">
        <v>2788590.57</v>
      </c>
      <c r="O32" s="70">
        <v>2255857.2599999998</v>
      </c>
      <c r="P32" s="72">
        <v>8752875.2799999993</v>
      </c>
      <c r="Q32" s="70">
        <v>0</v>
      </c>
      <c r="R32" s="70">
        <v>1978827.74</v>
      </c>
      <c r="S32" s="70">
        <v>10808349.529999999</v>
      </c>
      <c r="T32" s="70">
        <v>4622746.7300000004</v>
      </c>
      <c r="U32" s="70">
        <v>0</v>
      </c>
      <c r="V32" s="70">
        <v>0</v>
      </c>
      <c r="W32" s="70">
        <v>716900.63</v>
      </c>
      <c r="X32" s="71">
        <v>2641073.2599999998</v>
      </c>
      <c r="Y32" s="71">
        <v>34565221</v>
      </c>
      <c r="Z32" s="60">
        <v>4.9417407576635861E-2</v>
      </c>
      <c r="AA32" s="71">
        <v>2641073.2599999998</v>
      </c>
      <c r="AB32" s="71">
        <v>0</v>
      </c>
      <c r="AC32" s="71">
        <v>0</v>
      </c>
      <c r="AD32" s="71">
        <v>0</v>
      </c>
      <c r="AE32" s="71">
        <v>0</v>
      </c>
      <c r="AF32" s="71">
        <f>SUM(AD32:AE32)</f>
        <v>0</v>
      </c>
      <c r="AG32" s="71">
        <v>1012649.48</v>
      </c>
      <c r="AH32" s="70">
        <v>76086.8</v>
      </c>
      <c r="AI32" s="70">
        <v>261908.57</v>
      </c>
      <c r="AJ32" s="71">
        <v>613.4</v>
      </c>
      <c r="AK32" s="70">
        <v>135939.78</v>
      </c>
      <c r="AL32" s="70">
        <v>5330.8</v>
      </c>
      <c r="AM32" s="70">
        <v>97948.06</v>
      </c>
      <c r="AN32" s="70">
        <v>9800</v>
      </c>
      <c r="AO32" s="70">
        <v>0</v>
      </c>
      <c r="AP32" s="70">
        <v>0</v>
      </c>
      <c r="AQ32" s="70">
        <v>50672.51</v>
      </c>
      <c r="AR32" s="70">
        <v>9154.34</v>
      </c>
      <c r="AS32" s="70">
        <v>1785</v>
      </c>
      <c r="AT32" s="70">
        <v>30232.83</v>
      </c>
      <c r="AU32" s="70">
        <v>44620.99</v>
      </c>
      <c r="AV32" s="70">
        <v>123583.22</v>
      </c>
      <c r="AW32" s="70">
        <v>1860325.78</v>
      </c>
      <c r="AX32" s="70">
        <v>0</v>
      </c>
      <c r="AY32" s="60">
        <f>AX32/AW32</f>
        <v>0</v>
      </c>
      <c r="AZ32" s="71">
        <v>0</v>
      </c>
      <c r="BA32" s="60">
        <v>7.77287216381045E-2</v>
      </c>
      <c r="BB32" s="58">
        <v>211623.77</v>
      </c>
      <c r="BC32" s="58">
        <v>1467485.2</v>
      </c>
      <c r="BD32" s="59">
        <v>227873.84</v>
      </c>
      <c r="BE32" s="59">
        <v>0</v>
      </c>
      <c r="BF32" s="59">
        <v>1050253.1299999999</v>
      </c>
      <c r="BG32" s="59">
        <v>585171.68499999901</v>
      </c>
      <c r="BH32" s="59">
        <v>0</v>
      </c>
      <c r="BI32" s="59">
        <v>0</v>
      </c>
      <c r="BJ32" s="59">
        <f>SUM(BH32:BI32)</f>
        <v>0</v>
      </c>
      <c r="BK32" s="59">
        <v>0</v>
      </c>
      <c r="BL32" s="59">
        <v>4764</v>
      </c>
      <c r="BM32" s="59">
        <v>1069</v>
      </c>
      <c r="BN32" s="58">
        <v>1</v>
      </c>
      <c r="BO32" s="58">
        <v>0</v>
      </c>
      <c r="BP32" s="58">
        <v>-39</v>
      </c>
      <c r="BQ32" s="58">
        <v>-65</v>
      </c>
      <c r="BR32" s="58">
        <v>-160</v>
      </c>
      <c r="BS32" s="58">
        <v>-223</v>
      </c>
      <c r="BT32" s="58">
        <v>8</v>
      </c>
      <c r="BU32" s="58">
        <v>0</v>
      </c>
      <c r="BV32" s="58">
        <v>-14</v>
      </c>
      <c r="BW32" s="58">
        <v>-710</v>
      </c>
      <c r="BX32" s="58">
        <v>-5</v>
      </c>
      <c r="BY32" s="58">
        <v>4626</v>
      </c>
      <c r="BZ32" s="58">
        <v>47</v>
      </c>
      <c r="CA32" s="58">
        <v>0</v>
      </c>
      <c r="CB32" s="58">
        <v>253</v>
      </c>
      <c r="CC32" s="58">
        <v>95</v>
      </c>
      <c r="CD32" s="58">
        <v>350</v>
      </c>
      <c r="CE32" s="58">
        <v>5</v>
      </c>
      <c r="CF32" s="58">
        <v>11</v>
      </c>
    </row>
    <row r="33" spans="1:84" s="49" customFormat="1" ht="15.6" customHeight="1" x14ac:dyDescent="0.25">
      <c r="A33" s="38">
        <v>4</v>
      </c>
      <c r="B33" s="50" t="s">
        <v>161</v>
      </c>
      <c r="C33" s="56" t="s">
        <v>162</v>
      </c>
      <c r="D33" s="41" t="s">
        <v>163</v>
      </c>
      <c r="E33" s="41" t="s">
        <v>86</v>
      </c>
      <c r="F33" s="41" t="s">
        <v>164</v>
      </c>
      <c r="G33" s="70">
        <v>21538218.579999998</v>
      </c>
      <c r="H33" s="70">
        <v>0</v>
      </c>
      <c r="I33" s="70">
        <v>1031831.2</v>
      </c>
      <c r="J33" s="70">
        <v>0</v>
      </c>
      <c r="K33" s="71">
        <v>0</v>
      </c>
      <c r="L33" s="71">
        <v>22570049.780000001</v>
      </c>
      <c r="M33" s="71">
        <v>0</v>
      </c>
      <c r="N33" s="70">
        <v>0</v>
      </c>
      <c r="O33" s="70">
        <v>5778012.3799999999</v>
      </c>
      <c r="P33" s="72">
        <v>1963381.76</v>
      </c>
      <c r="Q33" s="70">
        <v>0</v>
      </c>
      <c r="R33" s="70">
        <v>2481431.83</v>
      </c>
      <c r="S33" s="70">
        <v>6615697.1299999999</v>
      </c>
      <c r="T33" s="70">
        <v>2368143.2400000002</v>
      </c>
      <c r="U33" s="70">
        <v>0</v>
      </c>
      <c r="V33" s="70">
        <v>0</v>
      </c>
      <c r="W33" s="70">
        <v>1621255.39</v>
      </c>
      <c r="X33" s="71">
        <v>1359384.7999999998</v>
      </c>
      <c r="Y33" s="71">
        <v>22187306.530000001</v>
      </c>
      <c r="Z33" s="60">
        <v>0.12034470633550419</v>
      </c>
      <c r="AA33" s="71">
        <v>1358241.67</v>
      </c>
      <c r="AB33" s="71">
        <v>0</v>
      </c>
      <c r="AC33" s="71">
        <v>0</v>
      </c>
      <c r="AD33" s="71">
        <v>0</v>
      </c>
      <c r="AE33" s="71">
        <v>0</v>
      </c>
      <c r="AF33" s="71">
        <f>SUM(AD33:AE33)</f>
        <v>0</v>
      </c>
      <c r="AG33" s="71">
        <v>503375.5</v>
      </c>
      <c r="AH33" s="70">
        <v>33410.68</v>
      </c>
      <c r="AI33" s="70">
        <v>111567.79</v>
      </c>
      <c r="AJ33" s="71">
        <v>0</v>
      </c>
      <c r="AK33" s="70">
        <v>100599.53</v>
      </c>
      <c r="AL33" s="70">
        <v>47380.69</v>
      </c>
      <c r="AM33" s="70">
        <v>59040.4</v>
      </c>
      <c r="AN33" s="70">
        <v>8918</v>
      </c>
      <c r="AO33" s="70">
        <v>0</v>
      </c>
      <c r="AP33" s="70">
        <v>0</v>
      </c>
      <c r="AQ33" s="70">
        <v>36588.699999999997</v>
      </c>
      <c r="AR33" s="70">
        <v>0</v>
      </c>
      <c r="AS33" s="70">
        <v>0</v>
      </c>
      <c r="AT33" s="70">
        <v>31159.37</v>
      </c>
      <c r="AU33" s="70">
        <v>30236.97</v>
      </c>
      <c r="AV33" s="70">
        <v>35309.21</v>
      </c>
      <c r="AW33" s="70">
        <v>997586.84</v>
      </c>
      <c r="AX33" s="70">
        <v>0</v>
      </c>
      <c r="AY33" s="60">
        <f>AX33/AW33</f>
        <v>0</v>
      </c>
      <c r="AZ33" s="71">
        <v>0</v>
      </c>
      <c r="BA33" s="60">
        <v>6.3061931744960498E-2</v>
      </c>
      <c r="BB33" s="58">
        <v>1785007.21</v>
      </c>
      <c r="BC33" s="58">
        <v>807003.38</v>
      </c>
      <c r="BD33" s="59">
        <v>227883</v>
      </c>
      <c r="BE33" s="59">
        <v>0</v>
      </c>
      <c r="BF33" s="59">
        <v>366063</v>
      </c>
      <c r="BG33" s="59">
        <v>116666.289999999</v>
      </c>
      <c r="BH33" s="59">
        <v>0</v>
      </c>
      <c r="BI33" s="59">
        <v>0</v>
      </c>
      <c r="BJ33" s="59">
        <f>SUM(BH33:BI33)</f>
        <v>0</v>
      </c>
      <c r="BK33" s="59">
        <v>0</v>
      </c>
      <c r="BL33" s="59">
        <v>2788</v>
      </c>
      <c r="BM33" s="59">
        <v>938</v>
      </c>
      <c r="BN33" s="58">
        <v>52</v>
      </c>
      <c r="BO33" s="58">
        <v>0</v>
      </c>
      <c r="BP33" s="58">
        <v>-53</v>
      </c>
      <c r="BQ33" s="58">
        <v>-64</v>
      </c>
      <c r="BR33" s="58">
        <v>-483</v>
      </c>
      <c r="BS33" s="58">
        <v>-274</v>
      </c>
      <c r="BT33" s="58">
        <v>0</v>
      </c>
      <c r="BU33" s="58">
        <v>-1</v>
      </c>
      <c r="BV33" s="58">
        <v>10</v>
      </c>
      <c r="BW33" s="58">
        <v>-359</v>
      </c>
      <c r="BX33" s="58">
        <v>0</v>
      </c>
      <c r="BY33" s="58">
        <v>2554</v>
      </c>
      <c r="BZ33" s="58">
        <v>10</v>
      </c>
      <c r="CA33" s="58">
        <v>0</v>
      </c>
      <c r="CB33" s="58">
        <v>116</v>
      </c>
      <c r="CC33" s="58">
        <v>39</v>
      </c>
      <c r="CD33" s="58">
        <v>204</v>
      </c>
      <c r="CE33" s="58">
        <v>2</v>
      </c>
      <c r="CF33" s="58">
        <v>5</v>
      </c>
    </row>
    <row r="34" spans="1:84" s="61" customFormat="1" ht="15.6" customHeight="1" x14ac:dyDescent="0.25">
      <c r="A34" s="32">
        <v>4</v>
      </c>
      <c r="B34" s="33" t="s">
        <v>166</v>
      </c>
      <c r="C34" s="54" t="s">
        <v>111</v>
      </c>
      <c r="D34" s="34" t="s">
        <v>167</v>
      </c>
      <c r="E34" s="34" t="s">
        <v>109</v>
      </c>
      <c r="F34" s="34" t="s">
        <v>157</v>
      </c>
      <c r="G34" s="70">
        <v>21005366.609999999</v>
      </c>
      <c r="H34" s="70">
        <v>0</v>
      </c>
      <c r="I34" s="70">
        <v>1071390.9700000002</v>
      </c>
      <c r="J34" s="70">
        <v>0</v>
      </c>
      <c r="K34" s="71">
        <v>0</v>
      </c>
      <c r="L34" s="71">
        <v>22076757.579999998</v>
      </c>
      <c r="M34" s="71">
        <v>0</v>
      </c>
      <c r="N34" s="70">
        <v>14266.34</v>
      </c>
      <c r="O34" s="70">
        <v>1738750.03</v>
      </c>
      <c r="P34" s="72">
        <v>6686890.1699999999</v>
      </c>
      <c r="Q34" s="70">
        <v>0</v>
      </c>
      <c r="R34" s="70">
        <v>1253054.5900000001</v>
      </c>
      <c r="S34" s="70">
        <v>5955916.2000000002</v>
      </c>
      <c r="T34" s="70">
        <v>3710262.51</v>
      </c>
      <c r="U34" s="70">
        <v>0</v>
      </c>
      <c r="V34" s="70">
        <v>0</v>
      </c>
      <c r="W34" s="70">
        <v>1225302.07</v>
      </c>
      <c r="X34" s="71">
        <v>1619118.11</v>
      </c>
      <c r="Y34" s="71">
        <v>22203560.02</v>
      </c>
      <c r="Z34" s="60">
        <v>1.2703437409798344E-2</v>
      </c>
      <c r="AA34" s="71">
        <v>1619118.11</v>
      </c>
      <c r="AB34" s="71">
        <v>0</v>
      </c>
      <c r="AC34" s="71">
        <v>0</v>
      </c>
      <c r="AD34" s="71">
        <v>0</v>
      </c>
      <c r="AE34" s="71">
        <v>0</v>
      </c>
      <c r="AF34" s="71">
        <f t="shared" ref="AF34:AF42" si="11">SUM(AD34:AE34)</f>
        <v>0</v>
      </c>
      <c r="AG34" s="71">
        <v>645889.99</v>
      </c>
      <c r="AH34" s="70">
        <v>52271.78</v>
      </c>
      <c r="AI34" s="70">
        <v>150444.94</v>
      </c>
      <c r="AJ34" s="71">
        <v>0</v>
      </c>
      <c r="AK34" s="70">
        <v>131768.07</v>
      </c>
      <c r="AL34" s="70">
        <v>32587.18</v>
      </c>
      <c r="AM34" s="70">
        <v>76553.899999999994</v>
      </c>
      <c r="AN34" s="70">
        <v>9310</v>
      </c>
      <c r="AO34" s="70">
        <v>0</v>
      </c>
      <c r="AP34" s="70">
        <v>13000</v>
      </c>
      <c r="AQ34" s="70">
        <v>39868.629999999997</v>
      </c>
      <c r="AR34" s="70">
        <v>953.6</v>
      </c>
      <c r="AS34" s="70">
        <v>0</v>
      </c>
      <c r="AT34" s="70">
        <v>17636.68</v>
      </c>
      <c r="AU34" s="70">
        <v>10153.969999999999</v>
      </c>
      <c r="AV34" s="70">
        <v>83368.69</v>
      </c>
      <c r="AW34" s="70">
        <v>1263807.43</v>
      </c>
      <c r="AX34" s="70">
        <v>0</v>
      </c>
      <c r="AY34" s="60">
        <f t="shared" ref="AY34:AY42" si="12">AX34/AW34</f>
        <v>0</v>
      </c>
      <c r="AZ34" s="71">
        <v>0</v>
      </c>
      <c r="BA34" s="60">
        <v>7.7081164069242591E-2</v>
      </c>
      <c r="BB34" s="58">
        <v>148358.53</v>
      </c>
      <c r="BC34" s="58">
        <v>118481.83</v>
      </c>
      <c r="BD34" s="59">
        <v>227883</v>
      </c>
      <c r="BE34" s="59">
        <v>8.7311491370201098E-11</v>
      </c>
      <c r="BF34" s="59">
        <v>421639.65</v>
      </c>
      <c r="BG34" s="59">
        <v>105687.7925</v>
      </c>
      <c r="BH34" s="59">
        <v>0</v>
      </c>
      <c r="BI34" s="59">
        <v>0</v>
      </c>
      <c r="BJ34" s="59">
        <f t="shared" ref="BJ34:BJ42" si="13">SUM(BH34:BI34)</f>
        <v>0</v>
      </c>
      <c r="BK34" s="59">
        <v>0</v>
      </c>
      <c r="BL34" s="59">
        <v>2707</v>
      </c>
      <c r="BM34" s="59">
        <v>853</v>
      </c>
      <c r="BN34" s="58">
        <v>0</v>
      </c>
      <c r="BO34" s="58">
        <v>0</v>
      </c>
      <c r="BP34" s="58">
        <v>-33</v>
      </c>
      <c r="BQ34" s="58">
        <v>-130</v>
      </c>
      <c r="BR34" s="58">
        <v>-199</v>
      </c>
      <c r="BS34" s="58">
        <v>-369</v>
      </c>
      <c r="BT34" s="58">
        <v>0</v>
      </c>
      <c r="BU34" s="58">
        <v>0</v>
      </c>
      <c r="BV34" s="58">
        <v>457</v>
      </c>
      <c r="BW34" s="58">
        <v>-448</v>
      </c>
      <c r="BX34" s="58">
        <v>-7</v>
      </c>
      <c r="BY34" s="58">
        <v>2831</v>
      </c>
      <c r="BZ34" s="58">
        <v>15</v>
      </c>
      <c r="CA34" s="58">
        <v>0</v>
      </c>
      <c r="CB34" s="58">
        <v>108</v>
      </c>
      <c r="CC34" s="58">
        <v>47</v>
      </c>
      <c r="CD34" s="58">
        <v>284</v>
      </c>
      <c r="CE34" s="58">
        <v>0</v>
      </c>
      <c r="CF34" s="58">
        <v>4</v>
      </c>
    </row>
    <row r="35" spans="1:84" s="61" customFormat="1" ht="15.6" customHeight="1" x14ac:dyDescent="0.25">
      <c r="A35" s="32">
        <v>4</v>
      </c>
      <c r="B35" s="33" t="s">
        <v>170</v>
      </c>
      <c r="C35" s="54" t="s">
        <v>171</v>
      </c>
      <c r="D35" s="34" t="s">
        <v>172</v>
      </c>
      <c r="E35" s="34" t="s">
        <v>109</v>
      </c>
      <c r="F35" s="34" t="s">
        <v>157</v>
      </c>
      <c r="G35" s="70">
        <v>21396527.789999999</v>
      </c>
      <c r="H35" s="70">
        <v>0</v>
      </c>
      <c r="I35" s="70">
        <v>721871.33</v>
      </c>
      <c r="J35" s="70">
        <v>0</v>
      </c>
      <c r="K35" s="71">
        <v>0</v>
      </c>
      <c r="L35" s="71">
        <v>22118399.120000001</v>
      </c>
      <c r="M35" s="71">
        <v>0</v>
      </c>
      <c r="N35" s="70">
        <v>311768.01</v>
      </c>
      <c r="O35" s="70">
        <v>4210240.13</v>
      </c>
      <c r="P35" s="72">
        <v>3015142.35</v>
      </c>
      <c r="Q35" s="70">
        <v>75956.97</v>
      </c>
      <c r="R35" s="70">
        <v>2029034.41</v>
      </c>
      <c r="S35" s="70">
        <v>7963832.6200000001</v>
      </c>
      <c r="T35" s="70">
        <v>1634654.23</v>
      </c>
      <c r="U35" s="70">
        <v>0</v>
      </c>
      <c r="V35" s="70">
        <v>0</v>
      </c>
      <c r="W35" s="70">
        <v>1577578.19</v>
      </c>
      <c r="X35" s="71">
        <v>1740527.42</v>
      </c>
      <c r="Y35" s="71">
        <v>22558734.329999998</v>
      </c>
      <c r="Z35" s="60">
        <v>7.2283054080740636E-2</v>
      </c>
      <c r="AA35" s="71">
        <v>1721518.04</v>
      </c>
      <c r="AB35" s="71">
        <v>0</v>
      </c>
      <c r="AC35" s="71">
        <v>0</v>
      </c>
      <c r="AD35" s="71">
        <v>0</v>
      </c>
      <c r="AE35" s="71">
        <v>0</v>
      </c>
      <c r="AF35" s="71">
        <f t="shared" si="11"/>
        <v>0</v>
      </c>
      <c r="AG35" s="71">
        <v>548020.39</v>
      </c>
      <c r="AH35" s="70">
        <v>42362.02</v>
      </c>
      <c r="AI35" s="70">
        <v>109799.85</v>
      </c>
      <c r="AJ35" s="71">
        <v>0</v>
      </c>
      <c r="AK35" s="70">
        <v>104112</v>
      </c>
      <c r="AL35" s="70">
        <v>44146.86</v>
      </c>
      <c r="AM35" s="70">
        <v>45770.22</v>
      </c>
      <c r="AN35" s="70">
        <v>8722</v>
      </c>
      <c r="AO35" s="70">
        <v>0</v>
      </c>
      <c r="AP35" s="70">
        <v>0</v>
      </c>
      <c r="AQ35" s="70">
        <v>40449.97</v>
      </c>
      <c r="AR35" s="70">
        <v>3208.4</v>
      </c>
      <c r="AS35" s="70">
        <v>0</v>
      </c>
      <c r="AT35" s="70">
        <v>15302.88</v>
      </c>
      <c r="AU35" s="70">
        <v>19105.400000000001</v>
      </c>
      <c r="AV35" s="70">
        <v>30604.07</v>
      </c>
      <c r="AW35" s="70">
        <v>1011604.06</v>
      </c>
      <c r="AX35" s="70">
        <v>0</v>
      </c>
      <c r="AY35" s="60">
        <f t="shared" si="12"/>
        <v>0</v>
      </c>
      <c r="AZ35" s="71">
        <v>0</v>
      </c>
      <c r="BA35" s="60">
        <v>8.0457822731619957E-2</v>
      </c>
      <c r="BB35" s="58">
        <v>669522.05000000005</v>
      </c>
      <c r="BC35" s="58">
        <v>877084.33</v>
      </c>
      <c r="BD35" s="59">
        <v>227883</v>
      </c>
      <c r="BE35" s="59">
        <v>0</v>
      </c>
      <c r="BF35" s="59">
        <v>673403.86999999895</v>
      </c>
      <c r="BG35" s="59">
        <v>420502.85499999899</v>
      </c>
      <c r="BH35" s="59">
        <v>0</v>
      </c>
      <c r="BI35" s="59">
        <v>0</v>
      </c>
      <c r="BJ35" s="59">
        <f t="shared" si="13"/>
        <v>0</v>
      </c>
      <c r="BK35" s="59">
        <v>0</v>
      </c>
      <c r="BL35" s="59">
        <v>2060</v>
      </c>
      <c r="BM35" s="59">
        <v>758</v>
      </c>
      <c r="BN35" s="58">
        <v>0</v>
      </c>
      <c r="BO35" s="58">
        <v>-1</v>
      </c>
      <c r="BP35" s="58">
        <v>-62</v>
      </c>
      <c r="BQ35" s="58">
        <v>-38</v>
      </c>
      <c r="BR35" s="58">
        <v>-352</v>
      </c>
      <c r="BS35" s="58">
        <v>-265</v>
      </c>
      <c r="BT35" s="58">
        <v>0</v>
      </c>
      <c r="BU35" s="58">
        <v>0</v>
      </c>
      <c r="BV35" s="58">
        <v>-76</v>
      </c>
      <c r="BW35" s="58">
        <v>-293</v>
      </c>
      <c r="BX35" s="58">
        <v>0</v>
      </c>
      <c r="BY35" s="58">
        <v>1731</v>
      </c>
      <c r="BZ35" s="58">
        <v>0</v>
      </c>
      <c r="CA35" s="58">
        <v>8</v>
      </c>
      <c r="CB35" s="58">
        <v>169</v>
      </c>
      <c r="CC35" s="58">
        <v>19</v>
      </c>
      <c r="CD35" s="58">
        <v>99</v>
      </c>
      <c r="CE35" s="58">
        <v>0</v>
      </c>
      <c r="CF35" s="58">
        <v>8</v>
      </c>
    </row>
    <row r="36" spans="1:84" s="61" customFormat="1" ht="15.6" customHeight="1" x14ac:dyDescent="0.25">
      <c r="A36" s="32">
        <v>4</v>
      </c>
      <c r="B36" s="33" t="s">
        <v>575</v>
      </c>
      <c r="C36" s="54" t="s">
        <v>576</v>
      </c>
      <c r="D36" s="34" t="s">
        <v>174</v>
      </c>
      <c r="E36" s="34" t="s">
        <v>86</v>
      </c>
      <c r="F36" s="34" t="s">
        <v>544</v>
      </c>
      <c r="G36" s="70">
        <v>39615050.07</v>
      </c>
      <c r="H36" s="70">
        <v>0</v>
      </c>
      <c r="I36" s="70">
        <v>1865071.34</v>
      </c>
      <c r="J36" s="70">
        <v>0</v>
      </c>
      <c r="K36" s="71">
        <v>0</v>
      </c>
      <c r="L36" s="71">
        <v>41480121.409999996</v>
      </c>
      <c r="M36" s="71">
        <v>0</v>
      </c>
      <c r="N36" s="70">
        <v>0</v>
      </c>
      <c r="O36" s="70">
        <v>9885852.1999999993</v>
      </c>
      <c r="P36" s="72">
        <v>3842718.51</v>
      </c>
      <c r="Q36" s="70">
        <v>0</v>
      </c>
      <c r="R36" s="70">
        <v>3896478.86</v>
      </c>
      <c r="S36" s="70">
        <v>11852138.18</v>
      </c>
      <c r="T36" s="70">
        <v>4877745.3600000003</v>
      </c>
      <c r="U36" s="70">
        <v>0</v>
      </c>
      <c r="V36" s="70">
        <v>0</v>
      </c>
      <c r="W36" s="70">
        <v>2872958.06</v>
      </c>
      <c r="X36" s="71">
        <v>3437277.12</v>
      </c>
      <c r="Y36" s="71">
        <v>40665168.289999999</v>
      </c>
      <c r="Z36" s="60">
        <v>0.13405035713993735</v>
      </c>
      <c r="AA36" s="71">
        <v>3437277.12</v>
      </c>
      <c r="AB36" s="71">
        <v>0</v>
      </c>
      <c r="AC36" s="71">
        <v>0</v>
      </c>
      <c r="AD36" s="71">
        <v>0</v>
      </c>
      <c r="AE36" s="71">
        <v>0</v>
      </c>
      <c r="AF36" s="71">
        <f t="shared" si="11"/>
        <v>0</v>
      </c>
      <c r="AG36" s="71">
        <v>1462973.09</v>
      </c>
      <c r="AH36" s="70">
        <v>123907.02</v>
      </c>
      <c r="AI36" s="70">
        <v>294518.90000000002</v>
      </c>
      <c r="AJ36" s="71">
        <v>0</v>
      </c>
      <c r="AK36" s="70">
        <v>174200.52</v>
      </c>
      <c r="AL36" s="70">
        <v>42845.29</v>
      </c>
      <c r="AM36" s="70">
        <v>185807.09</v>
      </c>
      <c r="AN36" s="70">
        <v>10250</v>
      </c>
      <c r="AO36" s="70">
        <v>0</v>
      </c>
      <c r="AP36" s="70">
        <v>0</v>
      </c>
      <c r="AQ36" s="70">
        <v>71800.34</v>
      </c>
      <c r="AR36" s="70">
        <v>6466.72</v>
      </c>
      <c r="AS36" s="70">
        <v>0</v>
      </c>
      <c r="AT36" s="70">
        <v>7467.19</v>
      </c>
      <c r="AU36" s="70">
        <v>4993.32</v>
      </c>
      <c r="AV36" s="70">
        <v>98077.9</v>
      </c>
      <c r="AW36" s="70">
        <v>2483307.38</v>
      </c>
      <c r="AX36" s="70">
        <v>0</v>
      </c>
      <c r="AY36" s="60">
        <f t="shared" si="12"/>
        <v>0</v>
      </c>
      <c r="AZ36" s="71">
        <v>0</v>
      </c>
      <c r="BA36" s="60">
        <v>8.6766951295689732E-2</v>
      </c>
      <c r="BB36" s="58">
        <v>3099859.89</v>
      </c>
      <c r="BC36" s="58">
        <v>2210551.7200000002</v>
      </c>
      <c r="BD36" s="59">
        <v>225020</v>
      </c>
      <c r="BE36" s="59">
        <v>0</v>
      </c>
      <c r="BF36" s="59">
        <v>1209255.55</v>
      </c>
      <c r="BG36" s="59">
        <v>588428.70499999903</v>
      </c>
      <c r="BH36" s="59">
        <v>0</v>
      </c>
      <c r="BI36" s="59">
        <v>0</v>
      </c>
      <c r="BJ36" s="59">
        <f t="shared" si="13"/>
        <v>0</v>
      </c>
      <c r="BK36" s="59">
        <v>0</v>
      </c>
      <c r="BL36" s="59">
        <v>4708</v>
      </c>
      <c r="BM36" s="59">
        <v>1813</v>
      </c>
      <c r="BN36" s="58">
        <v>0</v>
      </c>
      <c r="BO36" s="58">
        <v>-4</v>
      </c>
      <c r="BP36" s="58">
        <v>-129</v>
      </c>
      <c r="BQ36" s="58">
        <v>-119</v>
      </c>
      <c r="BR36" s="58">
        <v>-973</v>
      </c>
      <c r="BS36" s="58">
        <v>-481</v>
      </c>
      <c r="BT36" s="58">
        <v>1</v>
      </c>
      <c r="BU36" s="58">
        <v>0</v>
      </c>
      <c r="BV36" s="58">
        <v>0</v>
      </c>
      <c r="BW36" s="58">
        <v>-606</v>
      </c>
      <c r="BX36" s="58">
        <v>0</v>
      </c>
      <c r="BY36" s="58">
        <v>4210</v>
      </c>
      <c r="BZ36" s="58">
        <v>13</v>
      </c>
      <c r="CA36" s="58">
        <v>36</v>
      </c>
      <c r="CB36" s="58">
        <v>194</v>
      </c>
      <c r="CC36" s="58">
        <v>84</v>
      </c>
      <c r="CD36" s="58">
        <v>313</v>
      </c>
      <c r="CE36" s="58">
        <v>2</v>
      </c>
      <c r="CF36" s="58">
        <v>14</v>
      </c>
    </row>
    <row r="37" spans="1:84" s="61" customFormat="1" ht="15.6" customHeight="1" x14ac:dyDescent="0.25">
      <c r="A37" s="32">
        <v>4</v>
      </c>
      <c r="B37" s="33" t="s">
        <v>175</v>
      </c>
      <c r="C37" s="54" t="s">
        <v>176</v>
      </c>
      <c r="D37" s="34" t="s">
        <v>177</v>
      </c>
      <c r="E37" s="34" t="s">
        <v>86</v>
      </c>
      <c r="F37" s="34" t="s">
        <v>169</v>
      </c>
      <c r="G37" s="70">
        <v>17193746.100000001</v>
      </c>
      <c r="H37" s="70">
        <v>0</v>
      </c>
      <c r="I37" s="70">
        <v>231770.04</v>
      </c>
      <c r="J37" s="70">
        <v>0</v>
      </c>
      <c r="K37" s="71">
        <v>0</v>
      </c>
      <c r="L37" s="71">
        <v>17425516.140000001</v>
      </c>
      <c r="M37" s="71">
        <v>0</v>
      </c>
      <c r="N37" s="70">
        <v>612841.15</v>
      </c>
      <c r="O37" s="70">
        <v>2360206.4700000002</v>
      </c>
      <c r="P37" s="72">
        <v>6231556.1600000001</v>
      </c>
      <c r="Q37" s="70">
        <v>0</v>
      </c>
      <c r="R37" s="70">
        <v>994162.45</v>
      </c>
      <c r="S37" s="70">
        <v>3342339.37</v>
      </c>
      <c r="T37" s="70">
        <v>1975359.25</v>
      </c>
      <c r="U37" s="70">
        <v>0</v>
      </c>
      <c r="V37" s="70">
        <v>0</v>
      </c>
      <c r="W37" s="70">
        <v>275820.03999999998</v>
      </c>
      <c r="X37" s="71">
        <v>1581804.47</v>
      </c>
      <c r="Y37" s="71">
        <v>17374089.359999999</v>
      </c>
      <c r="Z37" s="60">
        <v>0.11659972866529648</v>
      </c>
      <c r="AA37" s="71">
        <v>1581804.47</v>
      </c>
      <c r="AB37" s="71">
        <v>0</v>
      </c>
      <c r="AC37" s="71">
        <v>0</v>
      </c>
      <c r="AD37" s="71">
        <v>0</v>
      </c>
      <c r="AE37" s="71">
        <v>252.16</v>
      </c>
      <c r="AF37" s="71">
        <f t="shared" si="11"/>
        <v>252.16</v>
      </c>
      <c r="AG37" s="71">
        <v>612559.64</v>
      </c>
      <c r="AH37" s="70">
        <v>51453.83</v>
      </c>
      <c r="AI37" s="70">
        <v>178313.52</v>
      </c>
      <c r="AJ37" s="71">
        <v>0</v>
      </c>
      <c r="AK37" s="70">
        <v>63060</v>
      </c>
      <c r="AL37" s="70">
        <v>1612</v>
      </c>
      <c r="AM37" s="70">
        <v>60836.76</v>
      </c>
      <c r="AN37" s="70">
        <v>7350</v>
      </c>
      <c r="AO37" s="70">
        <v>0</v>
      </c>
      <c r="AP37" s="70">
        <v>0</v>
      </c>
      <c r="AQ37" s="70">
        <v>40282.57</v>
      </c>
      <c r="AR37" s="70">
        <v>9514.32</v>
      </c>
      <c r="AS37" s="70">
        <v>0</v>
      </c>
      <c r="AT37" s="70">
        <v>4136.24</v>
      </c>
      <c r="AU37" s="70">
        <v>16783.400000000001</v>
      </c>
      <c r="AV37" s="70">
        <v>42384.6</v>
      </c>
      <c r="AW37" s="70">
        <v>1088286.8799999999</v>
      </c>
      <c r="AX37" s="70">
        <v>0</v>
      </c>
      <c r="AY37" s="60">
        <f t="shared" si="12"/>
        <v>0</v>
      </c>
      <c r="AZ37" s="71">
        <v>0</v>
      </c>
      <c r="BA37" s="60">
        <v>9.1998826829250424E-2</v>
      </c>
      <c r="BB37" s="58">
        <v>464975.22</v>
      </c>
      <c r="BC37" s="58">
        <v>1539810.91</v>
      </c>
      <c r="BD37" s="59">
        <v>227883</v>
      </c>
      <c r="BE37" s="59">
        <v>0</v>
      </c>
      <c r="BF37" s="59">
        <v>499635.43999999901</v>
      </c>
      <c r="BG37" s="59">
        <v>227563.72</v>
      </c>
      <c r="BH37" s="59">
        <v>0</v>
      </c>
      <c r="BI37" s="59">
        <v>0</v>
      </c>
      <c r="BJ37" s="59">
        <f t="shared" si="13"/>
        <v>0</v>
      </c>
      <c r="BK37" s="59">
        <v>0</v>
      </c>
      <c r="BL37" s="59">
        <v>2312</v>
      </c>
      <c r="BM37" s="59">
        <v>565</v>
      </c>
      <c r="BN37" s="58">
        <v>18</v>
      </c>
      <c r="BO37" s="58">
        <v>0</v>
      </c>
      <c r="BP37" s="58">
        <v>-14</v>
      </c>
      <c r="BQ37" s="58">
        <v>-30</v>
      </c>
      <c r="BR37" s="58">
        <v>-85</v>
      </c>
      <c r="BS37" s="58">
        <v>-207</v>
      </c>
      <c r="BT37" s="58">
        <v>2</v>
      </c>
      <c r="BU37" s="58">
        <v>-2</v>
      </c>
      <c r="BV37" s="58">
        <v>1</v>
      </c>
      <c r="BW37" s="58">
        <v>-319</v>
      </c>
      <c r="BX37" s="58">
        <v>-1</v>
      </c>
      <c r="BY37" s="58">
        <v>2240</v>
      </c>
      <c r="BZ37" s="58">
        <v>7</v>
      </c>
      <c r="CA37" s="58">
        <v>50</v>
      </c>
      <c r="CB37" s="58">
        <v>93</v>
      </c>
      <c r="CC37" s="58">
        <v>31</v>
      </c>
      <c r="CD37" s="58">
        <v>193</v>
      </c>
      <c r="CE37" s="58">
        <v>0</v>
      </c>
      <c r="CF37" s="58">
        <v>3</v>
      </c>
    </row>
    <row r="38" spans="1:84" s="61" customFormat="1" ht="15.6" customHeight="1" x14ac:dyDescent="0.25">
      <c r="A38" s="32">
        <v>4</v>
      </c>
      <c r="B38" s="33" t="s">
        <v>178</v>
      </c>
      <c r="C38" s="54" t="s">
        <v>179</v>
      </c>
      <c r="D38" s="34" t="s">
        <v>180</v>
      </c>
      <c r="E38" s="34" t="s">
        <v>115</v>
      </c>
      <c r="F38" s="34" t="s">
        <v>157</v>
      </c>
      <c r="G38" s="70">
        <v>22688337.379999999</v>
      </c>
      <c r="H38" s="70">
        <v>0</v>
      </c>
      <c r="I38" s="70">
        <v>465165.65</v>
      </c>
      <c r="J38" s="70">
        <v>0</v>
      </c>
      <c r="K38" s="71">
        <v>5831.62</v>
      </c>
      <c r="L38" s="71">
        <v>23159334.649999999</v>
      </c>
      <c r="M38" s="71">
        <v>0</v>
      </c>
      <c r="N38" s="70">
        <v>5061032.5599999996</v>
      </c>
      <c r="O38" s="70">
        <v>1291991.71</v>
      </c>
      <c r="P38" s="72">
        <v>6008127.1699999999</v>
      </c>
      <c r="Q38" s="70">
        <v>20626.689999999999</v>
      </c>
      <c r="R38" s="70">
        <v>770224.36</v>
      </c>
      <c r="S38" s="70">
        <v>5766214.3099999996</v>
      </c>
      <c r="T38" s="70">
        <v>2203543.85</v>
      </c>
      <c r="U38" s="70">
        <v>0</v>
      </c>
      <c r="V38" s="70">
        <v>0</v>
      </c>
      <c r="W38" s="70">
        <v>497749.31</v>
      </c>
      <c r="X38" s="71">
        <v>1874680.85</v>
      </c>
      <c r="Y38" s="71">
        <v>23494190.809999999</v>
      </c>
      <c r="Z38" s="60">
        <v>3.8601522241644134E-2</v>
      </c>
      <c r="AA38" s="71">
        <v>1868849.23</v>
      </c>
      <c r="AB38" s="71">
        <v>0</v>
      </c>
      <c r="AC38" s="71">
        <v>0</v>
      </c>
      <c r="AD38" s="71">
        <v>0</v>
      </c>
      <c r="AE38" s="71">
        <v>0</v>
      </c>
      <c r="AF38" s="71">
        <f t="shared" si="11"/>
        <v>0</v>
      </c>
      <c r="AG38" s="71">
        <v>747996.17</v>
      </c>
      <c r="AH38" s="70">
        <v>57488.17</v>
      </c>
      <c r="AI38" s="70">
        <v>191616.74</v>
      </c>
      <c r="AJ38" s="71">
        <v>0</v>
      </c>
      <c r="AK38" s="70">
        <v>62484.09</v>
      </c>
      <c r="AL38" s="70">
        <v>2471.0100000000002</v>
      </c>
      <c r="AM38" s="70">
        <v>56063.92</v>
      </c>
      <c r="AN38" s="70">
        <v>8918</v>
      </c>
      <c r="AO38" s="70">
        <v>5396</v>
      </c>
      <c r="AP38" s="70">
        <v>0</v>
      </c>
      <c r="AQ38" s="70">
        <v>34369.24</v>
      </c>
      <c r="AR38" s="70">
        <v>2342.85</v>
      </c>
      <c r="AS38" s="70">
        <v>0</v>
      </c>
      <c r="AT38" s="70">
        <v>31044.26</v>
      </c>
      <c r="AU38" s="70">
        <v>39008.51</v>
      </c>
      <c r="AV38" s="70">
        <v>58093.15</v>
      </c>
      <c r="AW38" s="70">
        <v>1297292.1100000001</v>
      </c>
      <c r="AX38" s="70">
        <v>0</v>
      </c>
      <c r="AY38" s="60">
        <f t="shared" si="12"/>
        <v>0</v>
      </c>
      <c r="AZ38" s="71">
        <v>0</v>
      </c>
      <c r="BA38" s="60">
        <v>8.2370479541943417E-2</v>
      </c>
      <c r="BB38" s="58">
        <v>103638.45</v>
      </c>
      <c r="BC38" s="58">
        <v>772165.91</v>
      </c>
      <c r="BD38" s="59">
        <v>227876</v>
      </c>
      <c r="BE38" s="59">
        <v>0</v>
      </c>
      <c r="BF38" s="59">
        <v>832961.39999999898</v>
      </c>
      <c r="BG38" s="59">
        <v>508638.37249999901</v>
      </c>
      <c r="BH38" s="59">
        <v>0</v>
      </c>
      <c r="BI38" s="59">
        <v>0</v>
      </c>
      <c r="BJ38" s="59">
        <f t="shared" si="13"/>
        <v>0</v>
      </c>
      <c r="BK38" s="59">
        <v>0</v>
      </c>
      <c r="BL38" s="59">
        <v>2648</v>
      </c>
      <c r="BM38" s="59">
        <v>532</v>
      </c>
      <c r="BN38" s="58">
        <v>15</v>
      </c>
      <c r="BO38" s="58">
        <v>-16</v>
      </c>
      <c r="BP38" s="58">
        <v>-12</v>
      </c>
      <c r="BQ38" s="58">
        <v>-41</v>
      </c>
      <c r="BR38" s="58">
        <v>-89</v>
      </c>
      <c r="BS38" s="58">
        <v>-123</v>
      </c>
      <c r="BT38" s="58">
        <v>0</v>
      </c>
      <c r="BU38" s="58">
        <v>0</v>
      </c>
      <c r="BV38" s="58">
        <v>5</v>
      </c>
      <c r="BW38" s="58">
        <v>-479</v>
      </c>
      <c r="BX38" s="58">
        <v>0</v>
      </c>
      <c r="BY38" s="58">
        <v>2440</v>
      </c>
      <c r="BZ38" s="58">
        <v>5</v>
      </c>
      <c r="CA38" s="58">
        <v>0</v>
      </c>
      <c r="CB38" s="58">
        <v>155</v>
      </c>
      <c r="CC38" s="58">
        <v>63</v>
      </c>
      <c r="CD38" s="58">
        <v>256</v>
      </c>
      <c r="CE38" s="58">
        <v>1</v>
      </c>
      <c r="CF38" s="58">
        <v>4</v>
      </c>
    </row>
    <row r="39" spans="1:84" s="49" customFormat="1" ht="15.6" customHeight="1" x14ac:dyDescent="0.25">
      <c r="A39" s="38">
        <v>4</v>
      </c>
      <c r="B39" s="50" t="s">
        <v>181</v>
      </c>
      <c r="C39" s="56" t="s">
        <v>182</v>
      </c>
      <c r="D39" s="41" t="s">
        <v>183</v>
      </c>
      <c r="E39" s="41" t="s">
        <v>184</v>
      </c>
      <c r="F39" s="41" t="s">
        <v>185</v>
      </c>
      <c r="G39" s="70">
        <v>12178763.91</v>
      </c>
      <c r="H39" s="70">
        <v>0</v>
      </c>
      <c r="I39" s="70">
        <v>273557.18</v>
      </c>
      <c r="J39" s="70">
        <v>0</v>
      </c>
      <c r="K39" s="71">
        <v>0</v>
      </c>
      <c r="L39" s="71">
        <v>12452321.09</v>
      </c>
      <c r="M39" s="71">
        <v>0</v>
      </c>
      <c r="N39" s="70">
        <v>4008418</v>
      </c>
      <c r="O39" s="70">
        <v>641810.79</v>
      </c>
      <c r="P39" s="72">
        <v>1872050.82</v>
      </c>
      <c r="Q39" s="70">
        <v>462.07</v>
      </c>
      <c r="R39" s="70">
        <v>451611.76</v>
      </c>
      <c r="S39" s="70">
        <v>3198858.36</v>
      </c>
      <c r="T39" s="70">
        <v>682653.73</v>
      </c>
      <c r="U39" s="70">
        <v>0</v>
      </c>
      <c r="V39" s="70">
        <v>0</v>
      </c>
      <c r="W39" s="70">
        <v>558711.6</v>
      </c>
      <c r="X39" s="71">
        <v>1130198.58</v>
      </c>
      <c r="Y39" s="71">
        <v>12544775.710000001</v>
      </c>
      <c r="Z39" s="60">
        <v>9.5835390079418992E-2</v>
      </c>
      <c r="AA39" s="71">
        <v>1109818.58</v>
      </c>
      <c r="AB39" s="71">
        <v>0</v>
      </c>
      <c r="AC39" s="71">
        <v>0</v>
      </c>
      <c r="AD39" s="71">
        <v>0</v>
      </c>
      <c r="AE39" s="71">
        <v>0</v>
      </c>
      <c r="AF39" s="71">
        <f t="shared" si="11"/>
        <v>0</v>
      </c>
      <c r="AG39" s="71">
        <v>361760.24</v>
      </c>
      <c r="AH39" s="70">
        <v>29107.45</v>
      </c>
      <c r="AI39" s="70">
        <v>110684.45</v>
      </c>
      <c r="AJ39" s="71">
        <v>0</v>
      </c>
      <c r="AK39" s="70">
        <v>55266.84</v>
      </c>
      <c r="AL39" s="70">
        <v>20827.900000000001</v>
      </c>
      <c r="AM39" s="70">
        <v>52737.53</v>
      </c>
      <c r="AN39" s="70">
        <v>7840</v>
      </c>
      <c r="AO39" s="70">
        <v>4850</v>
      </c>
      <c r="AP39" s="70">
        <v>0</v>
      </c>
      <c r="AQ39" s="70">
        <v>27427.68</v>
      </c>
      <c r="AR39" s="70">
        <v>7707.88</v>
      </c>
      <c r="AS39" s="70">
        <v>0</v>
      </c>
      <c r="AT39" s="70">
        <v>0</v>
      </c>
      <c r="AU39" s="70">
        <v>20967.47</v>
      </c>
      <c r="AV39" s="70">
        <v>78658.11</v>
      </c>
      <c r="AW39" s="70">
        <v>777835.55</v>
      </c>
      <c r="AX39" s="70">
        <v>0</v>
      </c>
      <c r="AY39" s="60">
        <f t="shared" si="12"/>
        <v>0</v>
      </c>
      <c r="AZ39" s="71">
        <v>0</v>
      </c>
      <c r="BA39" s="60">
        <v>9.1127358096557448E-2</v>
      </c>
      <c r="BB39" s="58">
        <v>261989.56</v>
      </c>
      <c r="BC39" s="58">
        <v>905167.03</v>
      </c>
      <c r="BD39" s="59">
        <v>227883</v>
      </c>
      <c r="BE39" s="59">
        <v>0</v>
      </c>
      <c r="BF39" s="59">
        <v>247666.2</v>
      </c>
      <c r="BG39" s="59">
        <v>53207.312499999898</v>
      </c>
      <c r="BH39" s="59">
        <v>0</v>
      </c>
      <c r="BI39" s="59">
        <v>0</v>
      </c>
      <c r="BJ39" s="59">
        <f t="shared" si="13"/>
        <v>0</v>
      </c>
      <c r="BK39" s="59">
        <v>0</v>
      </c>
      <c r="BL39" s="59">
        <v>1245</v>
      </c>
      <c r="BM39" s="59">
        <v>262</v>
      </c>
      <c r="BN39" s="58">
        <v>0</v>
      </c>
      <c r="BO39" s="58">
        <v>0</v>
      </c>
      <c r="BP39" s="58">
        <v>-21</v>
      </c>
      <c r="BQ39" s="58">
        <v>-37</v>
      </c>
      <c r="BR39" s="58">
        <v>-100</v>
      </c>
      <c r="BS39" s="58">
        <v>-50</v>
      </c>
      <c r="BT39" s="58">
        <v>0</v>
      </c>
      <c r="BU39" s="58">
        <v>0</v>
      </c>
      <c r="BV39" s="58">
        <v>0</v>
      </c>
      <c r="BW39" s="58">
        <v>-191</v>
      </c>
      <c r="BX39" s="58">
        <v>-4</v>
      </c>
      <c r="BY39" s="58">
        <v>1104</v>
      </c>
      <c r="BZ39" s="58">
        <v>60</v>
      </c>
      <c r="CA39" s="58">
        <v>2</v>
      </c>
      <c r="CB39" s="58">
        <v>38</v>
      </c>
      <c r="CC39" s="58">
        <v>15</v>
      </c>
      <c r="CD39" s="58">
        <v>132</v>
      </c>
      <c r="CE39" s="58">
        <v>2</v>
      </c>
      <c r="CF39" s="58">
        <v>4</v>
      </c>
    </row>
    <row r="40" spans="1:84" s="61" customFormat="1" ht="15.6" customHeight="1" x14ac:dyDescent="0.25">
      <c r="A40" s="32">
        <v>4</v>
      </c>
      <c r="B40" s="33" t="s">
        <v>539</v>
      </c>
      <c r="C40" s="54" t="s">
        <v>224</v>
      </c>
      <c r="D40" s="34" t="s">
        <v>168</v>
      </c>
      <c r="E40" s="34" t="s">
        <v>86</v>
      </c>
      <c r="F40" s="34" t="s">
        <v>169</v>
      </c>
      <c r="G40" s="70">
        <v>25407284.25</v>
      </c>
      <c r="H40" s="70">
        <v>0</v>
      </c>
      <c r="I40" s="70">
        <v>525590.51</v>
      </c>
      <c r="J40" s="70">
        <v>0</v>
      </c>
      <c r="K40" s="71">
        <v>0</v>
      </c>
      <c r="L40" s="71">
        <v>25932874.760000002</v>
      </c>
      <c r="M40" s="71">
        <v>0</v>
      </c>
      <c r="N40" s="70">
        <v>6026010.2000000002</v>
      </c>
      <c r="O40" s="70">
        <v>1584197.08</v>
      </c>
      <c r="P40" s="72">
        <v>8442077.1099999994</v>
      </c>
      <c r="Q40" s="70">
        <v>0</v>
      </c>
      <c r="R40" s="70">
        <v>900984.08</v>
      </c>
      <c r="S40" s="70">
        <v>3321296.05</v>
      </c>
      <c r="T40" s="70">
        <v>2540679.7200000002</v>
      </c>
      <c r="U40" s="70">
        <v>0</v>
      </c>
      <c r="V40" s="70">
        <v>705</v>
      </c>
      <c r="W40" s="70">
        <v>517481.07</v>
      </c>
      <c r="X40" s="71">
        <v>2244802.7400000002</v>
      </c>
      <c r="Y40" s="71">
        <v>25578233.050000001</v>
      </c>
      <c r="Z40" s="60">
        <v>0.12715973451589971</v>
      </c>
      <c r="AA40" s="71">
        <v>2244802.7400000002</v>
      </c>
      <c r="AB40" s="71">
        <v>0</v>
      </c>
      <c r="AC40" s="71">
        <v>0</v>
      </c>
      <c r="AD40" s="71">
        <v>0</v>
      </c>
      <c r="AE40" s="71">
        <v>6.71</v>
      </c>
      <c r="AF40" s="71">
        <f t="shared" si="11"/>
        <v>6.71</v>
      </c>
      <c r="AG40" s="71">
        <v>888625.81</v>
      </c>
      <c r="AH40" s="70">
        <v>70275.12</v>
      </c>
      <c r="AI40" s="70">
        <v>209389.97</v>
      </c>
      <c r="AJ40" s="71">
        <v>0</v>
      </c>
      <c r="AK40" s="70">
        <v>130059.6</v>
      </c>
      <c r="AL40" s="70">
        <v>37054.15</v>
      </c>
      <c r="AM40" s="70">
        <v>100406.04</v>
      </c>
      <c r="AN40" s="70">
        <v>9702</v>
      </c>
      <c r="AO40" s="70">
        <v>0</v>
      </c>
      <c r="AP40" s="70">
        <v>0</v>
      </c>
      <c r="AQ40" s="70">
        <v>31119.879999999997</v>
      </c>
      <c r="AR40" s="70">
        <v>10957.32</v>
      </c>
      <c r="AS40" s="70">
        <v>180</v>
      </c>
      <c r="AT40" s="70">
        <v>17792.419999999998</v>
      </c>
      <c r="AU40" s="70">
        <v>20242.77</v>
      </c>
      <c r="AV40" s="70">
        <v>42917.64</v>
      </c>
      <c r="AW40" s="70">
        <v>1568722.72</v>
      </c>
      <c r="AX40" s="70">
        <v>0</v>
      </c>
      <c r="AY40" s="60">
        <f t="shared" si="12"/>
        <v>0</v>
      </c>
      <c r="AZ40" s="71">
        <v>0</v>
      </c>
      <c r="BA40" s="60">
        <v>8.8352722703922998E-2</v>
      </c>
      <c r="BB40" s="58">
        <v>293039.96000000002</v>
      </c>
      <c r="BC40" s="58">
        <v>2937743.56</v>
      </c>
      <c r="BD40" s="59">
        <v>225020</v>
      </c>
      <c r="BE40" s="59">
        <v>0</v>
      </c>
      <c r="BF40" s="59">
        <v>1005895.43</v>
      </c>
      <c r="BG40" s="59">
        <v>613714.75</v>
      </c>
      <c r="BH40" s="59">
        <v>0</v>
      </c>
      <c r="BI40" s="59">
        <v>0</v>
      </c>
      <c r="BJ40" s="59">
        <f t="shared" si="13"/>
        <v>0</v>
      </c>
      <c r="BK40" s="59">
        <v>0</v>
      </c>
      <c r="BL40" s="59">
        <v>3142</v>
      </c>
      <c r="BM40" s="59">
        <v>848</v>
      </c>
      <c r="BN40" s="58">
        <v>0</v>
      </c>
      <c r="BO40" s="58">
        <v>0</v>
      </c>
      <c r="BP40" s="58">
        <v>-16</v>
      </c>
      <c r="BQ40" s="58">
        <v>-65</v>
      </c>
      <c r="BR40" s="58">
        <v>-167</v>
      </c>
      <c r="BS40" s="58">
        <v>-324</v>
      </c>
      <c r="BT40" s="58">
        <v>0</v>
      </c>
      <c r="BU40" s="58">
        <v>-1</v>
      </c>
      <c r="BV40" s="58">
        <v>-2</v>
      </c>
      <c r="BW40" s="58">
        <v>-557</v>
      </c>
      <c r="BX40" s="58">
        <v>-4</v>
      </c>
      <c r="BY40" s="58">
        <v>2854</v>
      </c>
      <c r="BZ40" s="58">
        <v>3</v>
      </c>
      <c r="CA40" s="58">
        <v>31</v>
      </c>
      <c r="CB40" s="58">
        <v>74</v>
      </c>
      <c r="CC40" s="58">
        <v>46</v>
      </c>
      <c r="CD40" s="58">
        <v>424</v>
      </c>
      <c r="CE40" s="58">
        <v>3</v>
      </c>
      <c r="CF40" s="58">
        <v>10</v>
      </c>
    </row>
    <row r="41" spans="1:84" s="61" customFormat="1" ht="15.6" customHeight="1" x14ac:dyDescent="0.25">
      <c r="A41" s="32">
        <v>4</v>
      </c>
      <c r="B41" s="33" t="s">
        <v>187</v>
      </c>
      <c r="C41" s="54" t="s">
        <v>188</v>
      </c>
      <c r="D41" s="34" t="s">
        <v>520</v>
      </c>
      <c r="E41" s="34" t="s">
        <v>109</v>
      </c>
      <c r="F41" s="34" t="s">
        <v>157</v>
      </c>
      <c r="G41" s="70">
        <v>20314623.370000001</v>
      </c>
      <c r="H41" s="70">
        <v>0</v>
      </c>
      <c r="I41" s="70">
        <v>470261.70999999996</v>
      </c>
      <c r="J41" s="70">
        <v>0</v>
      </c>
      <c r="K41" s="71">
        <v>0</v>
      </c>
      <c r="L41" s="71">
        <v>20784885.079999998</v>
      </c>
      <c r="M41" s="71">
        <v>0</v>
      </c>
      <c r="N41" s="70">
        <v>70509.25</v>
      </c>
      <c r="O41" s="70">
        <v>1496230.08</v>
      </c>
      <c r="P41" s="72">
        <v>6181955.7599999998</v>
      </c>
      <c r="Q41" s="70">
        <v>0</v>
      </c>
      <c r="R41" s="70">
        <v>1357872.77</v>
      </c>
      <c r="S41" s="70">
        <v>5384151.3099999996</v>
      </c>
      <c r="T41" s="70">
        <v>3696569</v>
      </c>
      <c r="U41" s="70">
        <v>0</v>
      </c>
      <c r="V41" s="70">
        <v>0</v>
      </c>
      <c r="W41" s="70">
        <v>582846.47</v>
      </c>
      <c r="X41" s="71">
        <v>1929883.16</v>
      </c>
      <c r="Y41" s="71">
        <v>20700017.800000001</v>
      </c>
      <c r="Z41" s="60">
        <v>2.9313938494149597E-2</v>
      </c>
      <c r="AA41" s="71">
        <v>1928617.42</v>
      </c>
      <c r="AB41" s="71">
        <v>0</v>
      </c>
      <c r="AC41" s="71">
        <v>0</v>
      </c>
      <c r="AD41" s="71">
        <v>0</v>
      </c>
      <c r="AE41" s="71">
        <v>0</v>
      </c>
      <c r="AF41" s="71">
        <f t="shared" si="11"/>
        <v>0</v>
      </c>
      <c r="AG41" s="71">
        <v>734530.76</v>
      </c>
      <c r="AH41" s="70">
        <v>54486.35</v>
      </c>
      <c r="AI41" s="70">
        <v>210844.03</v>
      </c>
      <c r="AJ41" s="71">
        <v>0</v>
      </c>
      <c r="AK41" s="70">
        <v>149562.76</v>
      </c>
      <c r="AL41" s="70">
        <v>3520.74</v>
      </c>
      <c r="AM41" s="70">
        <v>83908.93</v>
      </c>
      <c r="AN41" s="70">
        <v>9310</v>
      </c>
      <c r="AO41" s="70">
        <v>78000</v>
      </c>
      <c r="AP41" s="70">
        <v>21023.61</v>
      </c>
      <c r="AQ41" s="70">
        <v>54110</v>
      </c>
      <c r="AR41" s="70">
        <v>568</v>
      </c>
      <c r="AS41" s="70">
        <v>0</v>
      </c>
      <c r="AT41" s="70">
        <v>13509.71</v>
      </c>
      <c r="AU41" s="70">
        <v>33164.120000000003</v>
      </c>
      <c r="AV41" s="70">
        <v>62725.259999999995</v>
      </c>
      <c r="AW41" s="70">
        <v>1509264.27</v>
      </c>
      <c r="AX41" s="70">
        <v>0</v>
      </c>
      <c r="AY41" s="60">
        <f t="shared" si="12"/>
        <v>0</v>
      </c>
      <c r="AZ41" s="71">
        <v>0</v>
      </c>
      <c r="BA41" s="60">
        <v>9.4937394844746253E-2</v>
      </c>
      <c r="BB41" s="58">
        <v>281195.78000000003</v>
      </c>
      <c r="BC41" s="58">
        <v>314305.84000000003</v>
      </c>
      <c r="BD41" s="59">
        <v>227883</v>
      </c>
      <c r="BE41" s="59">
        <v>0</v>
      </c>
      <c r="BF41" s="59">
        <v>581318.44000000099</v>
      </c>
      <c r="BG41" s="59">
        <v>204002.37250000099</v>
      </c>
      <c r="BH41" s="59">
        <v>0</v>
      </c>
      <c r="BI41" s="59">
        <v>0</v>
      </c>
      <c r="BJ41" s="59">
        <f t="shared" si="13"/>
        <v>0</v>
      </c>
      <c r="BK41" s="59">
        <v>0</v>
      </c>
      <c r="BL41" s="59">
        <v>3113</v>
      </c>
      <c r="BM41" s="59">
        <v>977</v>
      </c>
      <c r="BN41" s="58">
        <v>9</v>
      </c>
      <c r="BO41" s="58">
        <v>-15</v>
      </c>
      <c r="BP41" s="58">
        <v>-25</v>
      </c>
      <c r="BQ41" s="58">
        <v>-130</v>
      </c>
      <c r="BR41" s="58">
        <v>-213</v>
      </c>
      <c r="BS41" s="58">
        <v>-337</v>
      </c>
      <c r="BT41" s="58">
        <v>2</v>
      </c>
      <c r="BU41" s="58">
        <v>-6</v>
      </c>
      <c r="BV41" s="58">
        <v>7</v>
      </c>
      <c r="BW41" s="58">
        <v>-389</v>
      </c>
      <c r="BX41" s="58">
        <v>-4</v>
      </c>
      <c r="BY41" s="58">
        <v>2989</v>
      </c>
      <c r="BZ41" s="58">
        <v>10</v>
      </c>
      <c r="CA41" s="58">
        <v>0</v>
      </c>
      <c r="CB41" s="58">
        <v>103</v>
      </c>
      <c r="CC41" s="58">
        <v>53</v>
      </c>
      <c r="CD41" s="58">
        <v>244</v>
      </c>
      <c r="CE41" s="58">
        <v>3</v>
      </c>
      <c r="CF41" s="58">
        <v>2</v>
      </c>
    </row>
    <row r="42" spans="1:84" s="61" customFormat="1" ht="15.6" customHeight="1" x14ac:dyDescent="0.25">
      <c r="A42" s="32">
        <v>4</v>
      </c>
      <c r="B42" s="33" t="s">
        <v>189</v>
      </c>
      <c r="C42" s="54" t="s">
        <v>146</v>
      </c>
      <c r="D42" s="34" t="s">
        <v>168</v>
      </c>
      <c r="E42" s="34" t="s">
        <v>86</v>
      </c>
      <c r="F42" s="34" t="s">
        <v>169</v>
      </c>
      <c r="G42" s="70">
        <v>26755458.100000001</v>
      </c>
      <c r="H42" s="70">
        <v>0</v>
      </c>
      <c r="I42" s="70">
        <v>761489.35</v>
      </c>
      <c r="J42" s="70">
        <v>0</v>
      </c>
      <c r="K42" s="71">
        <v>0</v>
      </c>
      <c r="L42" s="71">
        <v>27516947.449999999</v>
      </c>
      <c r="M42" s="71">
        <v>0</v>
      </c>
      <c r="N42" s="70">
        <v>4885596.6900000004</v>
      </c>
      <c r="O42" s="70">
        <v>2417356.9300000002</v>
      </c>
      <c r="P42" s="72">
        <v>8759695.9299999997</v>
      </c>
      <c r="Q42" s="70">
        <v>0</v>
      </c>
      <c r="R42" s="70">
        <v>1504267.53</v>
      </c>
      <c r="S42" s="70">
        <v>3769937.89</v>
      </c>
      <c r="T42" s="70">
        <v>2792836.18</v>
      </c>
      <c r="U42" s="70">
        <v>0</v>
      </c>
      <c r="V42" s="70">
        <v>0</v>
      </c>
      <c r="W42" s="70">
        <v>761054.09</v>
      </c>
      <c r="X42" s="71">
        <v>2358829.87</v>
      </c>
      <c r="Y42" s="71">
        <v>27249575.109999999</v>
      </c>
      <c r="Z42" s="60">
        <v>0.11311485038635911</v>
      </c>
      <c r="AA42" s="71">
        <v>2358829.87</v>
      </c>
      <c r="AB42" s="71">
        <v>0</v>
      </c>
      <c r="AC42" s="71">
        <v>0</v>
      </c>
      <c r="AD42" s="71">
        <v>0</v>
      </c>
      <c r="AE42" s="71">
        <v>0</v>
      </c>
      <c r="AF42" s="71">
        <f t="shared" si="11"/>
        <v>0</v>
      </c>
      <c r="AG42" s="71">
        <v>1028095.62</v>
      </c>
      <c r="AH42" s="70">
        <v>73879.62</v>
      </c>
      <c r="AI42" s="70">
        <v>245433.58</v>
      </c>
      <c r="AJ42" s="71">
        <v>0</v>
      </c>
      <c r="AK42" s="70">
        <v>121325.02</v>
      </c>
      <c r="AL42" s="70">
        <v>0</v>
      </c>
      <c r="AM42" s="70">
        <v>120598.08</v>
      </c>
      <c r="AN42" s="70">
        <v>9702</v>
      </c>
      <c r="AO42" s="70">
        <v>1000</v>
      </c>
      <c r="AP42" s="70">
        <v>0</v>
      </c>
      <c r="AQ42" s="70">
        <v>71650.44</v>
      </c>
      <c r="AR42" s="70">
        <v>3258.24</v>
      </c>
      <c r="AS42" s="70">
        <v>0</v>
      </c>
      <c r="AT42" s="70">
        <v>20526.7</v>
      </c>
      <c r="AU42" s="70">
        <v>51527.33</v>
      </c>
      <c r="AV42" s="70">
        <v>63552.060000000005</v>
      </c>
      <c r="AW42" s="70">
        <v>1810548.69</v>
      </c>
      <c r="AX42" s="70">
        <v>0</v>
      </c>
      <c r="AY42" s="60">
        <f t="shared" si="12"/>
        <v>0</v>
      </c>
      <c r="AZ42" s="71">
        <v>0</v>
      </c>
      <c r="BA42" s="60">
        <v>8.8162567098785727E-2</v>
      </c>
      <c r="BB42" s="58">
        <v>283123.06</v>
      </c>
      <c r="BC42" s="58">
        <v>2743316.58</v>
      </c>
      <c r="BD42" s="59">
        <v>227883</v>
      </c>
      <c r="BE42" s="59">
        <v>0</v>
      </c>
      <c r="BF42" s="59">
        <v>750127.04</v>
      </c>
      <c r="BG42" s="59">
        <v>297489.86749999999</v>
      </c>
      <c r="BH42" s="59">
        <v>0</v>
      </c>
      <c r="BI42" s="59">
        <v>0</v>
      </c>
      <c r="BJ42" s="59">
        <f t="shared" si="13"/>
        <v>0</v>
      </c>
      <c r="BK42" s="59">
        <v>0</v>
      </c>
      <c r="BL42" s="59">
        <v>3273</v>
      </c>
      <c r="BM42" s="59">
        <v>767</v>
      </c>
      <c r="BN42" s="58">
        <v>0</v>
      </c>
      <c r="BO42" s="58">
        <v>0</v>
      </c>
      <c r="BP42" s="58">
        <v>-15</v>
      </c>
      <c r="BQ42" s="58">
        <v>-87</v>
      </c>
      <c r="BR42" s="58">
        <v>-124</v>
      </c>
      <c r="BS42" s="58">
        <v>-270</v>
      </c>
      <c r="BT42" s="58">
        <v>0</v>
      </c>
      <c r="BU42" s="58">
        <v>0</v>
      </c>
      <c r="BV42" s="58">
        <v>1</v>
      </c>
      <c r="BW42" s="58">
        <v>-573</v>
      </c>
      <c r="BX42" s="58">
        <v>-5</v>
      </c>
      <c r="BY42" s="58">
        <v>2967</v>
      </c>
      <c r="BZ42" s="58">
        <v>16</v>
      </c>
      <c r="CA42" s="58">
        <v>0</v>
      </c>
      <c r="CB42" s="58">
        <v>96</v>
      </c>
      <c r="CC42" s="58">
        <v>63</v>
      </c>
      <c r="CD42" s="58">
        <v>407</v>
      </c>
      <c r="CE42" s="58">
        <v>0</v>
      </c>
      <c r="CF42" s="58">
        <v>7</v>
      </c>
    </row>
    <row r="43" spans="1:84" s="61" customFormat="1" ht="15.6" customHeight="1" x14ac:dyDescent="0.25">
      <c r="A43" s="32">
        <v>4</v>
      </c>
      <c r="B43" s="33" t="s">
        <v>171</v>
      </c>
      <c r="C43" s="54" t="s">
        <v>234</v>
      </c>
      <c r="D43" s="34" t="s">
        <v>165</v>
      </c>
      <c r="E43" s="34" t="s">
        <v>86</v>
      </c>
      <c r="F43" s="34" t="s">
        <v>164</v>
      </c>
      <c r="G43" s="70">
        <v>24099524.050000001</v>
      </c>
      <c r="H43" s="70">
        <v>985075.01</v>
      </c>
      <c r="I43" s="70">
        <v>0</v>
      </c>
      <c r="J43" s="70">
        <v>0</v>
      </c>
      <c r="K43" s="71">
        <v>96000</v>
      </c>
      <c r="L43" s="71">
        <v>25180599.059999999</v>
      </c>
      <c r="M43" s="71">
        <v>0</v>
      </c>
      <c r="N43" s="70">
        <v>0</v>
      </c>
      <c r="O43" s="70">
        <v>6637994.1299999999</v>
      </c>
      <c r="P43" s="72">
        <v>2205394.84</v>
      </c>
      <c r="Q43" s="70">
        <v>0</v>
      </c>
      <c r="R43" s="70">
        <v>2936100.74</v>
      </c>
      <c r="S43" s="70">
        <v>5913115.4000000004</v>
      </c>
      <c r="T43" s="70">
        <v>3868006.68</v>
      </c>
      <c r="U43" s="70">
        <v>0</v>
      </c>
      <c r="V43" s="70">
        <v>0</v>
      </c>
      <c r="W43" s="70">
        <v>1581639.53</v>
      </c>
      <c r="X43" s="71">
        <v>2096358.58</v>
      </c>
      <c r="Y43" s="71">
        <v>25238609.899999999</v>
      </c>
      <c r="Z43" s="60">
        <v>0.10675028903571401</v>
      </c>
      <c r="AA43" s="71">
        <v>2067809.33</v>
      </c>
      <c r="AB43" s="71">
        <v>0</v>
      </c>
      <c r="AC43" s="71">
        <v>0</v>
      </c>
      <c r="AD43" s="71">
        <v>0</v>
      </c>
      <c r="AE43" s="71">
        <v>0</v>
      </c>
      <c r="AF43" s="71">
        <f>SUM(AD43:AE43)</f>
        <v>0</v>
      </c>
      <c r="AG43" s="71">
        <v>796752.18</v>
      </c>
      <c r="AH43" s="70">
        <v>61899.32</v>
      </c>
      <c r="AI43" s="70">
        <v>99435.3</v>
      </c>
      <c r="AJ43" s="71">
        <v>0</v>
      </c>
      <c r="AK43" s="70">
        <v>176381.88</v>
      </c>
      <c r="AL43" s="70">
        <v>57826.79</v>
      </c>
      <c r="AM43" s="70">
        <v>59612.01</v>
      </c>
      <c r="AN43" s="70">
        <v>8918</v>
      </c>
      <c r="AO43" s="70">
        <v>6225.76</v>
      </c>
      <c r="AP43" s="70">
        <v>0</v>
      </c>
      <c r="AQ43" s="70">
        <v>36323.31</v>
      </c>
      <c r="AR43" s="70">
        <v>2492.0700000000002</v>
      </c>
      <c r="AS43" s="70">
        <v>0</v>
      </c>
      <c r="AT43" s="70">
        <v>3351.12</v>
      </c>
      <c r="AU43" s="70">
        <v>10804.88</v>
      </c>
      <c r="AV43" s="70">
        <v>38097.15</v>
      </c>
      <c r="AW43" s="70">
        <v>1358119.77</v>
      </c>
      <c r="AX43" s="70">
        <v>0</v>
      </c>
      <c r="AY43" s="60">
        <f>AX43/AW43</f>
        <v>0</v>
      </c>
      <c r="AZ43" s="71">
        <v>0</v>
      </c>
      <c r="BA43" s="60">
        <v>8.5802911530943701E-2</v>
      </c>
      <c r="BB43" s="58">
        <v>1895426.56</v>
      </c>
      <c r="BC43" s="58">
        <v>782361.64</v>
      </c>
      <c r="BD43" s="59">
        <v>225020</v>
      </c>
      <c r="BE43" s="59">
        <v>0</v>
      </c>
      <c r="BF43" s="59">
        <v>1030432.22</v>
      </c>
      <c r="BG43" s="59">
        <v>690902.27750000102</v>
      </c>
      <c r="BH43" s="59">
        <v>0</v>
      </c>
      <c r="BI43" s="59">
        <v>0</v>
      </c>
      <c r="BJ43" s="59">
        <f>SUM(BH43:BI43)</f>
        <v>0</v>
      </c>
      <c r="BK43" s="59">
        <v>0</v>
      </c>
      <c r="BL43" s="59">
        <v>3828</v>
      </c>
      <c r="BM43" s="59">
        <v>1189</v>
      </c>
      <c r="BN43" s="58">
        <v>0</v>
      </c>
      <c r="BO43" s="58">
        <v>0</v>
      </c>
      <c r="BP43" s="58">
        <v>-81</v>
      </c>
      <c r="BQ43" s="58">
        <v>-113</v>
      </c>
      <c r="BR43" s="58">
        <v>-425</v>
      </c>
      <c r="BS43" s="58">
        <v>-281</v>
      </c>
      <c r="BT43" s="58">
        <v>0</v>
      </c>
      <c r="BU43" s="58">
        <v>0</v>
      </c>
      <c r="BV43" s="58">
        <v>-2</v>
      </c>
      <c r="BW43" s="58">
        <v>-385</v>
      </c>
      <c r="BX43" s="58">
        <v>0</v>
      </c>
      <c r="BY43" s="58">
        <v>3730</v>
      </c>
      <c r="BZ43" s="58">
        <v>3</v>
      </c>
      <c r="CA43" s="58">
        <v>48</v>
      </c>
      <c r="CB43" s="58">
        <v>150</v>
      </c>
      <c r="CC43" s="58">
        <v>40</v>
      </c>
      <c r="CD43" s="58">
        <v>180</v>
      </c>
      <c r="CE43" s="58">
        <v>2</v>
      </c>
      <c r="CF43" s="58">
        <v>13</v>
      </c>
    </row>
    <row r="44" spans="1:84" s="49" customFormat="1" ht="15.6" customHeight="1" x14ac:dyDescent="0.25">
      <c r="A44" s="38">
        <v>4</v>
      </c>
      <c r="B44" s="50" t="s">
        <v>521</v>
      </c>
      <c r="C44" s="56" t="s">
        <v>532</v>
      </c>
      <c r="D44" s="41" t="s">
        <v>156</v>
      </c>
      <c r="E44" s="41" t="s">
        <v>109</v>
      </c>
      <c r="F44" s="41" t="s">
        <v>157</v>
      </c>
      <c r="G44" s="70">
        <v>33014651.329999998</v>
      </c>
      <c r="H44" s="70">
        <v>0</v>
      </c>
      <c r="I44" s="70">
        <v>395283.76</v>
      </c>
      <c r="J44" s="70">
        <v>0</v>
      </c>
      <c r="K44" s="71">
        <v>0</v>
      </c>
      <c r="L44" s="71">
        <v>33409935.09</v>
      </c>
      <c r="M44" s="71">
        <v>0</v>
      </c>
      <c r="N44" s="70">
        <v>193725.09</v>
      </c>
      <c r="O44" s="70">
        <v>2533309.54</v>
      </c>
      <c r="P44" s="72">
        <v>9619413.7699999996</v>
      </c>
      <c r="Q44" s="70">
        <v>123716.28</v>
      </c>
      <c r="R44" s="70">
        <v>2312188.7400000002</v>
      </c>
      <c r="S44" s="70">
        <v>9011686.7699999996</v>
      </c>
      <c r="T44" s="70">
        <v>6622018.3499999996</v>
      </c>
      <c r="U44" s="70">
        <v>0</v>
      </c>
      <c r="V44" s="70">
        <v>0</v>
      </c>
      <c r="W44" s="70">
        <v>670508.37</v>
      </c>
      <c r="X44" s="71">
        <v>2723699.51</v>
      </c>
      <c r="Y44" s="71">
        <v>33810266.420000002</v>
      </c>
      <c r="Z44" s="60">
        <v>3.4423300692783661E-2</v>
      </c>
      <c r="AA44" s="71">
        <v>2723529.67</v>
      </c>
      <c r="AB44" s="71">
        <v>0</v>
      </c>
      <c r="AC44" s="71">
        <v>0</v>
      </c>
      <c r="AD44" s="71">
        <v>0</v>
      </c>
      <c r="AE44" s="71">
        <v>581.85</v>
      </c>
      <c r="AF44" s="71">
        <f>SUM(AD44:AE44)</f>
        <v>581.85</v>
      </c>
      <c r="AG44" s="71">
        <v>924366.41</v>
      </c>
      <c r="AH44" s="70">
        <v>69158.649999999994</v>
      </c>
      <c r="AI44" s="70">
        <v>255547.59</v>
      </c>
      <c r="AJ44" s="71">
        <v>0</v>
      </c>
      <c r="AK44" s="70">
        <v>123559.08</v>
      </c>
      <c r="AL44" s="70">
        <v>39237.660000000003</v>
      </c>
      <c r="AM44" s="70">
        <v>95754.6</v>
      </c>
      <c r="AN44" s="70">
        <v>10500</v>
      </c>
      <c r="AO44" s="70">
        <v>6190.49</v>
      </c>
      <c r="AP44" s="70">
        <v>0</v>
      </c>
      <c r="AQ44" s="70">
        <v>45212.04</v>
      </c>
      <c r="AR44" s="70">
        <v>5867.09</v>
      </c>
      <c r="AS44" s="70">
        <v>0</v>
      </c>
      <c r="AT44" s="70">
        <v>13395.73</v>
      </c>
      <c r="AU44" s="70">
        <v>54549.32</v>
      </c>
      <c r="AV44" s="70">
        <v>42194.3</v>
      </c>
      <c r="AW44" s="70">
        <v>1685532.96</v>
      </c>
      <c r="AX44" s="70">
        <v>0</v>
      </c>
      <c r="AY44" s="60">
        <f>AX44/AW44</f>
        <v>0</v>
      </c>
      <c r="AZ44" s="71">
        <v>0</v>
      </c>
      <c r="BA44" s="60">
        <v>8.2494576204267311E-2</v>
      </c>
      <c r="BB44" s="58">
        <v>173291.8</v>
      </c>
      <c r="BC44" s="58">
        <v>963181.47</v>
      </c>
      <c r="BD44" s="59">
        <v>225019.97</v>
      </c>
      <c r="BE44" s="59">
        <v>0</v>
      </c>
      <c r="BF44" s="59">
        <v>1237978.53</v>
      </c>
      <c r="BG44" s="59">
        <v>816595.29</v>
      </c>
      <c r="BH44" s="59">
        <v>0</v>
      </c>
      <c r="BI44" s="59">
        <v>0</v>
      </c>
      <c r="BJ44" s="59">
        <f>SUM(BH44:BI44)</f>
        <v>0</v>
      </c>
      <c r="BK44" s="59">
        <v>0</v>
      </c>
      <c r="BL44" s="59">
        <v>5346</v>
      </c>
      <c r="BM44" s="59">
        <v>1343</v>
      </c>
      <c r="BN44" s="58">
        <v>0</v>
      </c>
      <c r="BO44" s="58">
        <v>0</v>
      </c>
      <c r="BP44" s="58">
        <v>-14</v>
      </c>
      <c r="BQ44" s="58">
        <v>-168</v>
      </c>
      <c r="BR44" s="58">
        <v>-154</v>
      </c>
      <c r="BS44" s="58">
        <v>-671</v>
      </c>
      <c r="BT44" s="58">
        <v>5</v>
      </c>
      <c r="BU44" s="58">
        <v>0</v>
      </c>
      <c r="BV44" s="58">
        <v>251</v>
      </c>
      <c r="BW44" s="58">
        <v>-980</v>
      </c>
      <c r="BX44" s="58">
        <v>0</v>
      </c>
      <c r="BY44" s="58">
        <v>4958</v>
      </c>
      <c r="BZ44" s="58">
        <v>37</v>
      </c>
      <c r="CA44" s="58">
        <v>47</v>
      </c>
      <c r="CB44" s="58">
        <v>257</v>
      </c>
      <c r="CC44" s="58">
        <v>73</v>
      </c>
      <c r="CD44" s="58">
        <v>634</v>
      </c>
      <c r="CE44" s="58">
        <v>2</v>
      </c>
      <c r="CF44" s="58">
        <v>16</v>
      </c>
    </row>
    <row r="45" spans="1:84" s="61" customFormat="1" ht="15.6" customHeight="1" x14ac:dyDescent="0.25">
      <c r="A45" s="32">
        <v>4</v>
      </c>
      <c r="B45" s="33" t="s">
        <v>190</v>
      </c>
      <c r="C45" s="54" t="s">
        <v>191</v>
      </c>
      <c r="D45" s="34" t="s">
        <v>192</v>
      </c>
      <c r="E45" s="34" t="s">
        <v>86</v>
      </c>
      <c r="F45" s="34" t="s">
        <v>169</v>
      </c>
      <c r="G45" s="70">
        <v>30313172.5</v>
      </c>
      <c r="H45" s="70">
        <v>0</v>
      </c>
      <c r="I45" s="70">
        <v>350007.26</v>
      </c>
      <c r="J45" s="70">
        <v>0</v>
      </c>
      <c r="K45" s="71">
        <v>0</v>
      </c>
      <c r="L45" s="71">
        <v>30663179.760000002</v>
      </c>
      <c r="M45" s="71">
        <v>0</v>
      </c>
      <c r="N45" s="70">
        <v>5551964.4199999999</v>
      </c>
      <c r="O45" s="70">
        <v>3590506.69</v>
      </c>
      <c r="P45" s="72">
        <v>10185784.84</v>
      </c>
      <c r="Q45" s="70">
        <v>0</v>
      </c>
      <c r="R45" s="70">
        <v>1520910.38</v>
      </c>
      <c r="S45" s="70">
        <v>4214454.16</v>
      </c>
      <c r="T45" s="70">
        <v>2577239.96</v>
      </c>
      <c r="U45" s="70">
        <v>0</v>
      </c>
      <c r="V45" s="70">
        <v>0</v>
      </c>
      <c r="W45" s="70">
        <v>338316.86</v>
      </c>
      <c r="X45" s="71">
        <v>2553082.8000000003</v>
      </c>
      <c r="Y45" s="71">
        <v>30532260.109999999</v>
      </c>
      <c r="Z45" s="60">
        <v>9.9216714449799001E-2</v>
      </c>
      <c r="AA45" s="71">
        <v>2542727.33</v>
      </c>
      <c r="AB45" s="71">
        <v>0</v>
      </c>
      <c r="AC45" s="71">
        <v>0</v>
      </c>
      <c r="AD45" s="71">
        <v>0</v>
      </c>
      <c r="AE45" s="71">
        <v>456.09</v>
      </c>
      <c r="AF45" s="71">
        <f t="shared" ref="AF45:AF47" si="14">SUM(AD45:AE45)</f>
        <v>456.09</v>
      </c>
      <c r="AG45" s="71">
        <v>831848.63</v>
      </c>
      <c r="AH45" s="70">
        <v>60493.120000000003</v>
      </c>
      <c r="AI45" s="70">
        <v>281780.61</v>
      </c>
      <c r="AJ45" s="71">
        <v>0</v>
      </c>
      <c r="AK45" s="70">
        <v>191502.38</v>
      </c>
      <c r="AL45" s="70">
        <v>8476.83</v>
      </c>
      <c r="AM45" s="70">
        <v>87359.16</v>
      </c>
      <c r="AN45" s="70">
        <v>8918</v>
      </c>
      <c r="AO45" s="70">
        <v>0</v>
      </c>
      <c r="AP45" s="70">
        <v>0</v>
      </c>
      <c r="AQ45" s="70">
        <v>47402.97</v>
      </c>
      <c r="AR45" s="70">
        <v>6603.12</v>
      </c>
      <c r="AS45" s="70">
        <v>0</v>
      </c>
      <c r="AT45" s="70">
        <v>36890.06</v>
      </c>
      <c r="AU45" s="70">
        <v>22868.99</v>
      </c>
      <c r="AV45" s="70">
        <v>147549.68</v>
      </c>
      <c r="AW45" s="70">
        <v>1731693.55</v>
      </c>
      <c r="AX45" s="70">
        <v>0</v>
      </c>
      <c r="AY45" s="60">
        <f t="shared" ref="AY45:AY47" si="15">AX45/AW45</f>
        <v>0</v>
      </c>
      <c r="AZ45" s="71">
        <v>0</v>
      </c>
      <c r="BA45" s="60">
        <v>8.388192723806788E-2</v>
      </c>
      <c r="BB45" s="58">
        <v>179352.37</v>
      </c>
      <c r="BC45" s="58">
        <v>2828221.01</v>
      </c>
      <c r="BD45" s="59">
        <v>227883</v>
      </c>
      <c r="BE45" s="59">
        <v>2.91038304567337E-11</v>
      </c>
      <c r="BF45" s="59">
        <v>971459.71</v>
      </c>
      <c r="BG45" s="59">
        <v>538536.32250000001</v>
      </c>
      <c r="BH45" s="59">
        <v>0</v>
      </c>
      <c r="BI45" s="59">
        <v>0</v>
      </c>
      <c r="BJ45" s="59">
        <f t="shared" ref="BJ45:BJ47" si="16">SUM(BH45:BI45)</f>
        <v>0</v>
      </c>
      <c r="BK45" s="59">
        <v>0</v>
      </c>
      <c r="BL45" s="59">
        <v>3148</v>
      </c>
      <c r="BM45" s="59">
        <v>824</v>
      </c>
      <c r="BN45" s="58">
        <v>0</v>
      </c>
      <c r="BO45" s="58">
        <v>0</v>
      </c>
      <c r="BP45" s="58">
        <v>-17</v>
      </c>
      <c r="BQ45" s="58">
        <v>-38</v>
      </c>
      <c r="BR45" s="58">
        <v>-141</v>
      </c>
      <c r="BS45" s="58">
        <v>-341</v>
      </c>
      <c r="BT45" s="58">
        <v>0</v>
      </c>
      <c r="BU45" s="58">
        <v>-1</v>
      </c>
      <c r="BV45" s="58">
        <v>5</v>
      </c>
      <c r="BW45" s="58">
        <v>-482</v>
      </c>
      <c r="BX45" s="58">
        <v>-4</v>
      </c>
      <c r="BY45" s="58">
        <v>2953</v>
      </c>
      <c r="BZ45" s="58">
        <v>5</v>
      </c>
      <c r="CA45" s="58">
        <v>31</v>
      </c>
      <c r="CB45" s="58">
        <v>74</v>
      </c>
      <c r="CC45" s="58">
        <v>50</v>
      </c>
      <c r="CD45" s="58">
        <v>350</v>
      </c>
      <c r="CE45" s="58">
        <v>0</v>
      </c>
      <c r="CF45" s="58">
        <v>5</v>
      </c>
    </row>
    <row r="46" spans="1:84" ht="15.6" customHeight="1" x14ac:dyDescent="0.25">
      <c r="A46" s="42">
        <v>5</v>
      </c>
      <c r="B46" s="43" t="s">
        <v>193</v>
      </c>
      <c r="C46" s="56" t="s">
        <v>194</v>
      </c>
      <c r="D46" s="41" t="s">
        <v>195</v>
      </c>
      <c r="E46" s="41" t="s">
        <v>104</v>
      </c>
      <c r="F46" s="41" t="s">
        <v>196</v>
      </c>
      <c r="G46" s="70">
        <v>38744154.049999997</v>
      </c>
      <c r="H46" s="70">
        <v>124706.02</v>
      </c>
      <c r="I46" s="70">
        <v>1323547.31</v>
      </c>
      <c r="J46" s="70">
        <v>0</v>
      </c>
      <c r="K46" s="71">
        <v>0</v>
      </c>
      <c r="L46" s="71">
        <v>40192407.380000003</v>
      </c>
      <c r="M46" s="71">
        <v>0</v>
      </c>
      <c r="N46" s="70">
        <v>10583241.800000001</v>
      </c>
      <c r="O46" s="70">
        <v>2361228.2999999998</v>
      </c>
      <c r="P46" s="72">
        <v>13964506.93</v>
      </c>
      <c r="Q46" s="70">
        <v>121933.27</v>
      </c>
      <c r="R46" s="70">
        <v>1281066.45</v>
      </c>
      <c r="S46" s="70">
        <v>4168296.23</v>
      </c>
      <c r="T46" s="70">
        <v>3243131.36</v>
      </c>
      <c r="U46" s="70">
        <v>0</v>
      </c>
      <c r="V46" s="70">
        <v>0</v>
      </c>
      <c r="W46" s="70">
        <v>1964915.38</v>
      </c>
      <c r="X46" s="71">
        <v>2570246.96</v>
      </c>
      <c r="Y46" s="71">
        <v>40258566.68</v>
      </c>
      <c r="Z46" s="60">
        <v>5.2130196160908665E-2</v>
      </c>
      <c r="AA46" s="71">
        <v>2511547.73</v>
      </c>
      <c r="AB46" s="71">
        <v>0</v>
      </c>
      <c r="AC46" s="71">
        <v>0</v>
      </c>
      <c r="AD46" s="71">
        <v>0</v>
      </c>
      <c r="AE46" s="71">
        <v>0</v>
      </c>
      <c r="AF46" s="71">
        <f t="shared" si="14"/>
        <v>0</v>
      </c>
      <c r="AG46" s="71">
        <v>1187245.57</v>
      </c>
      <c r="AH46" s="70">
        <v>92752.29</v>
      </c>
      <c r="AI46" s="70">
        <v>271506.62</v>
      </c>
      <c r="AJ46" s="71">
        <v>1175</v>
      </c>
      <c r="AK46" s="70">
        <v>147933.96</v>
      </c>
      <c r="AL46" s="70">
        <v>32745.64</v>
      </c>
      <c r="AM46" s="70">
        <v>120730.24000000001</v>
      </c>
      <c r="AN46" s="70">
        <v>10672</v>
      </c>
      <c r="AO46" s="70">
        <v>2560</v>
      </c>
      <c r="AP46" s="70">
        <v>58110.87</v>
      </c>
      <c r="AQ46" s="70">
        <v>48891.71</v>
      </c>
      <c r="AR46" s="70">
        <v>14137.84</v>
      </c>
      <c r="AS46" s="70">
        <v>0</v>
      </c>
      <c r="AT46" s="70">
        <v>7297.62</v>
      </c>
      <c r="AU46" s="70">
        <v>53433.98</v>
      </c>
      <c r="AV46" s="70">
        <v>65958.5</v>
      </c>
      <c r="AW46" s="70">
        <v>2115151.84</v>
      </c>
      <c r="AX46" s="70">
        <v>0</v>
      </c>
      <c r="AY46" s="60">
        <f t="shared" si="15"/>
        <v>0</v>
      </c>
      <c r="AZ46" s="71">
        <v>0</v>
      </c>
      <c r="BA46" s="60">
        <v>6.4823914512594713E-2</v>
      </c>
      <c r="BB46" s="58">
        <v>459186.25</v>
      </c>
      <c r="BC46" s="58">
        <v>1567055.05</v>
      </c>
      <c r="BD46" s="59">
        <v>227883</v>
      </c>
      <c r="BE46" s="59">
        <v>0</v>
      </c>
      <c r="BF46" s="59">
        <v>821489.8</v>
      </c>
      <c r="BG46" s="59">
        <v>292701.84000000003</v>
      </c>
      <c r="BH46" s="59">
        <v>0</v>
      </c>
      <c r="BI46" s="59">
        <v>0</v>
      </c>
      <c r="BJ46" s="59">
        <f t="shared" si="16"/>
        <v>0</v>
      </c>
      <c r="BK46" s="59">
        <v>0</v>
      </c>
      <c r="BL46" s="59">
        <v>4622</v>
      </c>
      <c r="BM46" s="59">
        <v>1181</v>
      </c>
      <c r="BN46" s="58">
        <v>28</v>
      </c>
      <c r="BO46" s="58">
        <v>0</v>
      </c>
      <c r="BP46" s="58">
        <v>-24</v>
      </c>
      <c r="BQ46" s="58">
        <v>-68</v>
      </c>
      <c r="BR46" s="58">
        <v>-314</v>
      </c>
      <c r="BS46" s="58">
        <v>-467</v>
      </c>
      <c r="BT46" s="58">
        <v>0</v>
      </c>
      <c r="BU46" s="58">
        <v>0</v>
      </c>
      <c r="BV46" s="58">
        <v>0</v>
      </c>
      <c r="BW46" s="58">
        <v>-725</v>
      </c>
      <c r="BX46" s="58">
        <v>-1</v>
      </c>
      <c r="BY46" s="58">
        <v>4232</v>
      </c>
      <c r="BZ46" s="58">
        <v>5</v>
      </c>
      <c r="CA46" s="58">
        <v>14</v>
      </c>
      <c r="CB46" s="58">
        <v>135</v>
      </c>
      <c r="CC46" s="58">
        <v>27</v>
      </c>
      <c r="CD46" s="58">
        <v>142</v>
      </c>
      <c r="CE46" s="58">
        <v>395</v>
      </c>
      <c r="CF46" s="58">
        <v>15</v>
      </c>
    </row>
    <row r="47" spans="1:84" ht="15.6" customHeight="1" x14ac:dyDescent="0.25">
      <c r="A47" s="42">
        <v>5</v>
      </c>
      <c r="B47" s="43" t="s">
        <v>197</v>
      </c>
      <c r="C47" s="56" t="s">
        <v>198</v>
      </c>
      <c r="D47" s="41" t="s">
        <v>195</v>
      </c>
      <c r="E47" s="41" t="s">
        <v>120</v>
      </c>
      <c r="F47" s="41" t="s">
        <v>196</v>
      </c>
      <c r="G47" s="70">
        <v>25318614.5</v>
      </c>
      <c r="H47" s="70">
        <v>0</v>
      </c>
      <c r="I47" s="70">
        <v>2752747.32</v>
      </c>
      <c r="J47" s="70">
        <v>0</v>
      </c>
      <c r="K47" s="71">
        <v>5886.34</v>
      </c>
      <c r="L47" s="71">
        <v>28077248.16</v>
      </c>
      <c r="M47" s="71">
        <v>0</v>
      </c>
      <c r="N47" s="70">
        <v>7363402.8099999996</v>
      </c>
      <c r="O47" s="70">
        <v>1340196.8700000001</v>
      </c>
      <c r="P47" s="72">
        <v>8181584.5499999998</v>
      </c>
      <c r="Q47" s="70">
        <v>45863.79</v>
      </c>
      <c r="R47" s="70">
        <v>931507.9</v>
      </c>
      <c r="S47" s="70">
        <v>3898359.57</v>
      </c>
      <c r="T47" s="70">
        <v>2698182.62</v>
      </c>
      <c r="U47" s="70">
        <v>0</v>
      </c>
      <c r="V47" s="70">
        <v>636.72</v>
      </c>
      <c r="W47" s="70">
        <v>1573445.89</v>
      </c>
      <c r="X47" s="71">
        <v>2354429.67</v>
      </c>
      <c r="Y47" s="71">
        <v>28387610.390000001</v>
      </c>
      <c r="Z47" s="60">
        <v>5.9654617356727793E-2</v>
      </c>
      <c r="AA47" s="71">
        <v>2348543.33</v>
      </c>
      <c r="AB47" s="71">
        <v>0</v>
      </c>
      <c r="AC47" s="71">
        <v>0</v>
      </c>
      <c r="AD47" s="71">
        <v>5886.34</v>
      </c>
      <c r="AE47" s="71">
        <v>0</v>
      </c>
      <c r="AF47" s="71">
        <f t="shared" si="14"/>
        <v>5886.34</v>
      </c>
      <c r="AG47" s="71">
        <v>1152825.8600000001</v>
      </c>
      <c r="AH47" s="70">
        <v>73671.429999999993</v>
      </c>
      <c r="AI47" s="70">
        <v>250748.52</v>
      </c>
      <c r="AJ47" s="71">
        <v>0</v>
      </c>
      <c r="AK47" s="70">
        <v>38811.89</v>
      </c>
      <c r="AL47" s="70">
        <v>48336.04</v>
      </c>
      <c r="AM47" s="70">
        <v>68516.72</v>
      </c>
      <c r="AN47" s="70">
        <v>10280</v>
      </c>
      <c r="AO47" s="70">
        <v>0</v>
      </c>
      <c r="AP47" s="70">
        <v>24077.49</v>
      </c>
      <c r="AQ47" s="70">
        <v>49244.92</v>
      </c>
      <c r="AR47" s="70">
        <v>5920.03</v>
      </c>
      <c r="AS47" s="70">
        <v>0</v>
      </c>
      <c r="AT47" s="70">
        <v>11823.96</v>
      </c>
      <c r="AU47" s="70">
        <v>36000</v>
      </c>
      <c r="AV47" s="70">
        <v>95161.52</v>
      </c>
      <c r="AW47" s="70">
        <v>1865418.38</v>
      </c>
      <c r="AX47" s="70">
        <v>0</v>
      </c>
      <c r="AY47" s="60">
        <f t="shared" si="15"/>
        <v>0</v>
      </c>
      <c r="AZ47" s="71">
        <v>0</v>
      </c>
      <c r="BA47" s="60">
        <v>9.2759551672940088E-2</v>
      </c>
      <c r="BB47" s="58">
        <v>88085.78</v>
      </c>
      <c r="BC47" s="58">
        <v>1422286.48</v>
      </c>
      <c r="BD47" s="59">
        <v>227880</v>
      </c>
      <c r="BE47" s="59">
        <v>0</v>
      </c>
      <c r="BF47" s="59">
        <v>914637.549999999</v>
      </c>
      <c r="BG47" s="59">
        <v>448282.95499999903</v>
      </c>
      <c r="BH47" s="59">
        <v>0</v>
      </c>
      <c r="BI47" s="59">
        <v>0</v>
      </c>
      <c r="BJ47" s="59">
        <f t="shared" si="16"/>
        <v>0</v>
      </c>
      <c r="BK47" s="59">
        <v>0</v>
      </c>
      <c r="BL47" s="59">
        <v>2625</v>
      </c>
      <c r="BM47" s="59">
        <v>612</v>
      </c>
      <c r="BN47" s="58">
        <v>41</v>
      </c>
      <c r="BO47" s="58">
        <v>0</v>
      </c>
      <c r="BP47" s="58">
        <v>-11</v>
      </c>
      <c r="BQ47" s="58">
        <v>-42</v>
      </c>
      <c r="BR47" s="58">
        <v>-121</v>
      </c>
      <c r="BS47" s="58">
        <v>-359</v>
      </c>
      <c r="BT47" s="58">
        <v>0</v>
      </c>
      <c r="BU47" s="58">
        <v>0</v>
      </c>
      <c r="BV47" s="58">
        <v>-1</v>
      </c>
      <c r="BW47" s="58">
        <v>-338</v>
      </c>
      <c r="BX47" s="58">
        <v>0</v>
      </c>
      <c r="BY47" s="58">
        <v>2406</v>
      </c>
      <c r="BZ47" s="58">
        <v>1</v>
      </c>
      <c r="CA47" s="58">
        <v>15</v>
      </c>
      <c r="CB47" s="58">
        <v>133</v>
      </c>
      <c r="CC47" s="58">
        <v>36</v>
      </c>
      <c r="CD47" s="58">
        <v>104</v>
      </c>
      <c r="CE47" s="58">
        <v>60</v>
      </c>
      <c r="CF47" s="58">
        <v>2</v>
      </c>
    </row>
    <row r="48" spans="1:84" s="49" customFormat="1" ht="15.6" customHeight="1" x14ac:dyDescent="0.25">
      <c r="A48" s="42">
        <v>5</v>
      </c>
      <c r="B48" s="43" t="s">
        <v>199</v>
      </c>
      <c r="C48" s="56" t="s">
        <v>200</v>
      </c>
      <c r="D48" s="41" t="s">
        <v>201</v>
      </c>
      <c r="E48" s="41" t="s">
        <v>109</v>
      </c>
      <c r="F48" s="41" t="s">
        <v>202</v>
      </c>
      <c r="G48" s="70">
        <v>30799844.989999998</v>
      </c>
      <c r="H48" s="70">
        <v>0</v>
      </c>
      <c r="I48" s="70">
        <v>2323004.58</v>
      </c>
      <c r="J48" s="70">
        <v>0</v>
      </c>
      <c r="K48" s="71">
        <v>0</v>
      </c>
      <c r="L48" s="71">
        <v>33122849.57</v>
      </c>
      <c r="M48" s="71">
        <v>0</v>
      </c>
      <c r="N48" s="70">
        <v>0</v>
      </c>
      <c r="O48" s="70">
        <v>4887700.92</v>
      </c>
      <c r="P48" s="72">
        <v>9164579.1099999994</v>
      </c>
      <c r="Q48" s="70">
        <v>129345.14</v>
      </c>
      <c r="R48" s="70">
        <v>2307255.09</v>
      </c>
      <c r="S48" s="70">
        <v>7929384.0800000001</v>
      </c>
      <c r="T48" s="70">
        <v>4402021.2</v>
      </c>
      <c r="U48" s="70">
        <v>0</v>
      </c>
      <c r="V48" s="70">
        <v>0</v>
      </c>
      <c r="W48" s="70">
        <v>2322659.58</v>
      </c>
      <c r="X48" s="71">
        <v>2764919.95</v>
      </c>
      <c r="Y48" s="71">
        <v>33907865.07</v>
      </c>
      <c r="Z48" s="60">
        <v>0.14967604744428911</v>
      </c>
      <c r="AA48" s="71">
        <v>2764919.95</v>
      </c>
      <c r="AB48" s="71">
        <v>0</v>
      </c>
      <c r="AC48" s="71">
        <v>0</v>
      </c>
      <c r="AD48" s="71">
        <v>0</v>
      </c>
      <c r="AE48" s="71">
        <v>233.28</v>
      </c>
      <c r="AF48" s="71">
        <f>SUM(AD48:AE48)</f>
        <v>233.28</v>
      </c>
      <c r="AG48" s="71">
        <v>1148467.29</v>
      </c>
      <c r="AH48" s="70">
        <v>100570.82</v>
      </c>
      <c r="AI48" s="70">
        <v>254801.1</v>
      </c>
      <c r="AJ48" s="71">
        <v>0</v>
      </c>
      <c r="AK48" s="70">
        <v>130688.8</v>
      </c>
      <c r="AL48" s="70">
        <v>41609.019999999997</v>
      </c>
      <c r="AM48" s="70">
        <v>101170.46</v>
      </c>
      <c r="AN48" s="70">
        <v>10672</v>
      </c>
      <c r="AO48" s="70">
        <v>0</v>
      </c>
      <c r="AP48" s="70">
        <v>32080.27</v>
      </c>
      <c r="AQ48" s="70">
        <v>51437.32</v>
      </c>
      <c r="AR48" s="70">
        <v>150.41999999999999</v>
      </c>
      <c r="AS48" s="70">
        <v>0</v>
      </c>
      <c r="AT48" s="70">
        <v>3866.34</v>
      </c>
      <c r="AU48" s="70">
        <v>34257.370000000003</v>
      </c>
      <c r="AV48" s="70">
        <v>51022.71</v>
      </c>
      <c r="AW48" s="70">
        <v>1960793.92</v>
      </c>
      <c r="AX48" s="70">
        <v>0</v>
      </c>
      <c r="AY48" s="60">
        <f>AX48/AW48</f>
        <v>0</v>
      </c>
      <c r="AZ48" s="71">
        <v>0</v>
      </c>
      <c r="BA48" s="60">
        <v>8.9770580043428985E-2</v>
      </c>
      <c r="BB48" s="58">
        <v>308788.09000000003</v>
      </c>
      <c r="BC48" s="58">
        <v>4301210.97</v>
      </c>
      <c r="BD48" s="59">
        <v>227883</v>
      </c>
      <c r="BE48" s="59">
        <v>0</v>
      </c>
      <c r="BF48" s="59">
        <v>1005640.48</v>
      </c>
      <c r="BG48" s="59">
        <v>515441.99999999802</v>
      </c>
      <c r="BH48" s="59">
        <v>0</v>
      </c>
      <c r="BI48" s="59">
        <v>0</v>
      </c>
      <c r="BJ48" s="59">
        <f>SUM(BH48:BI48)</f>
        <v>0</v>
      </c>
      <c r="BK48" s="59">
        <v>0</v>
      </c>
      <c r="BL48" s="59">
        <v>5361</v>
      </c>
      <c r="BM48" s="59">
        <v>1344</v>
      </c>
      <c r="BN48" s="58">
        <v>0</v>
      </c>
      <c r="BO48" s="58">
        <v>0</v>
      </c>
      <c r="BP48" s="58">
        <v>-25</v>
      </c>
      <c r="BQ48" s="58">
        <v>-89</v>
      </c>
      <c r="BR48" s="58">
        <v>-285</v>
      </c>
      <c r="BS48" s="58">
        <v>-518</v>
      </c>
      <c r="BT48" s="58">
        <v>0</v>
      </c>
      <c r="BU48" s="58">
        <v>0</v>
      </c>
      <c r="BV48" s="58">
        <v>15</v>
      </c>
      <c r="BW48" s="58">
        <v>-834</v>
      </c>
      <c r="BX48" s="58">
        <v>-1</v>
      </c>
      <c r="BY48" s="58">
        <v>4968</v>
      </c>
      <c r="BZ48" s="58">
        <v>16</v>
      </c>
      <c r="CA48" s="58">
        <v>0</v>
      </c>
      <c r="CB48" s="58">
        <v>233</v>
      </c>
      <c r="CC48" s="58">
        <v>66</v>
      </c>
      <c r="CD48" s="58">
        <v>452</v>
      </c>
      <c r="CE48" s="58">
        <v>59</v>
      </c>
      <c r="CF48" s="58">
        <v>24</v>
      </c>
    </row>
    <row r="49" spans="1:84" ht="15.6" customHeight="1" x14ac:dyDescent="0.25">
      <c r="A49" s="42">
        <v>5</v>
      </c>
      <c r="B49" s="43" t="s">
        <v>204</v>
      </c>
      <c r="C49" s="56" t="s">
        <v>205</v>
      </c>
      <c r="D49" s="41" t="s">
        <v>206</v>
      </c>
      <c r="E49" s="41" t="s">
        <v>137</v>
      </c>
      <c r="F49" s="41" t="s">
        <v>202</v>
      </c>
      <c r="G49" s="70">
        <v>15828607.93</v>
      </c>
      <c r="H49" s="70">
        <v>16303.23</v>
      </c>
      <c r="I49" s="70">
        <v>666030.09000000008</v>
      </c>
      <c r="J49" s="70">
        <v>0</v>
      </c>
      <c r="K49" s="71">
        <v>0</v>
      </c>
      <c r="L49" s="71">
        <v>16510941.25</v>
      </c>
      <c r="M49" s="71">
        <v>0</v>
      </c>
      <c r="N49" s="70">
        <v>354017.78</v>
      </c>
      <c r="O49" s="70">
        <v>1873142.9</v>
      </c>
      <c r="P49" s="72">
        <v>4952548.07</v>
      </c>
      <c r="Q49" s="70">
        <v>18200.78</v>
      </c>
      <c r="R49" s="70">
        <v>948184.42</v>
      </c>
      <c r="S49" s="70">
        <v>5133910.87</v>
      </c>
      <c r="T49" s="70">
        <v>969229.21</v>
      </c>
      <c r="U49" s="70">
        <v>0</v>
      </c>
      <c r="V49" s="70">
        <v>0</v>
      </c>
      <c r="W49" s="70">
        <v>887764.29</v>
      </c>
      <c r="X49" s="71">
        <v>1582642.36</v>
      </c>
      <c r="Y49" s="71">
        <v>16719640.68</v>
      </c>
      <c r="Z49" s="60">
        <v>1.7178482558307635E-2</v>
      </c>
      <c r="AA49" s="71">
        <v>1574162.32</v>
      </c>
      <c r="AB49" s="71">
        <v>0</v>
      </c>
      <c r="AC49" s="71">
        <v>0</v>
      </c>
      <c r="AD49" s="71">
        <v>0</v>
      </c>
      <c r="AE49" s="71">
        <v>0</v>
      </c>
      <c r="AF49" s="71">
        <f t="shared" ref="AF49" si="17">SUM(AD49:AE49)</f>
        <v>0</v>
      </c>
      <c r="AG49" s="71">
        <v>696574.32</v>
      </c>
      <c r="AH49" s="70">
        <v>54940.98</v>
      </c>
      <c r="AI49" s="70">
        <v>103353.39</v>
      </c>
      <c r="AJ49" s="71">
        <v>0</v>
      </c>
      <c r="AK49" s="70">
        <v>67602.44</v>
      </c>
      <c r="AL49" s="70">
        <v>15523.79</v>
      </c>
      <c r="AM49" s="70">
        <v>42351.040000000001</v>
      </c>
      <c r="AN49" s="70">
        <v>10672</v>
      </c>
      <c r="AO49" s="70">
        <v>0</v>
      </c>
      <c r="AP49" s="70">
        <v>7572.07</v>
      </c>
      <c r="AQ49" s="70">
        <v>29765.91</v>
      </c>
      <c r="AR49" s="70">
        <v>3695.71</v>
      </c>
      <c r="AS49" s="70">
        <v>0</v>
      </c>
      <c r="AT49" s="70">
        <v>3498.63</v>
      </c>
      <c r="AU49" s="70">
        <v>36144.04</v>
      </c>
      <c r="AV49" s="70">
        <v>73264.989999999991</v>
      </c>
      <c r="AW49" s="70">
        <v>1144959.31</v>
      </c>
      <c r="AX49" s="70">
        <v>0</v>
      </c>
      <c r="AY49" s="60">
        <f t="shared" ref="AY49" si="18">AX49/AW49</f>
        <v>0</v>
      </c>
      <c r="AZ49" s="71">
        <v>0</v>
      </c>
      <c r="BA49" s="60">
        <v>9.9450458749217374E-2</v>
      </c>
      <c r="BB49" s="58">
        <v>43411.02</v>
      </c>
      <c r="BC49" s="58">
        <v>228780.51</v>
      </c>
      <c r="BD49" s="59">
        <v>227883</v>
      </c>
      <c r="BE49" s="59">
        <v>0</v>
      </c>
      <c r="BF49" s="59">
        <v>477528.04000000103</v>
      </c>
      <c r="BG49" s="59">
        <v>191288.21250000101</v>
      </c>
      <c r="BH49" s="59">
        <v>0</v>
      </c>
      <c r="BI49" s="59">
        <v>0</v>
      </c>
      <c r="BJ49" s="59">
        <f t="shared" ref="BJ49" si="19">SUM(BH49:BI49)</f>
        <v>0</v>
      </c>
      <c r="BK49" s="59">
        <v>0</v>
      </c>
      <c r="BL49" s="59">
        <v>1605</v>
      </c>
      <c r="BM49" s="59">
        <v>389</v>
      </c>
      <c r="BN49" s="58">
        <v>0</v>
      </c>
      <c r="BO49" s="58">
        <v>0</v>
      </c>
      <c r="BP49" s="58">
        <v>-31</v>
      </c>
      <c r="BQ49" s="58">
        <v>-27</v>
      </c>
      <c r="BR49" s="58">
        <v>-232</v>
      </c>
      <c r="BS49" s="58">
        <v>-134</v>
      </c>
      <c r="BT49" s="58">
        <v>0</v>
      </c>
      <c r="BU49" s="58">
        <v>0</v>
      </c>
      <c r="BV49" s="58">
        <v>1</v>
      </c>
      <c r="BW49" s="58">
        <v>-235</v>
      </c>
      <c r="BX49" s="58">
        <v>0</v>
      </c>
      <c r="BY49" s="58">
        <v>1336</v>
      </c>
      <c r="BZ49" s="58">
        <v>0</v>
      </c>
      <c r="CA49" s="58">
        <v>0</v>
      </c>
      <c r="CB49" s="58">
        <v>134</v>
      </c>
      <c r="CC49" s="58">
        <v>18</v>
      </c>
      <c r="CD49" s="58">
        <v>51</v>
      </c>
      <c r="CE49" s="58">
        <v>23</v>
      </c>
      <c r="CF49" s="58">
        <v>9</v>
      </c>
    </row>
    <row r="50" spans="1:84" ht="15.6" customHeight="1" x14ac:dyDescent="0.25">
      <c r="A50" s="42">
        <v>5</v>
      </c>
      <c r="B50" s="43" t="s">
        <v>207</v>
      </c>
      <c r="C50" s="56" t="s">
        <v>208</v>
      </c>
      <c r="D50" s="41" t="s">
        <v>209</v>
      </c>
      <c r="E50" s="41" t="s">
        <v>120</v>
      </c>
      <c r="F50" s="41" t="s">
        <v>196</v>
      </c>
      <c r="G50" s="70">
        <v>13313197.800000001</v>
      </c>
      <c r="H50" s="70">
        <v>295500.38</v>
      </c>
      <c r="I50" s="70">
        <v>0</v>
      </c>
      <c r="J50" s="70">
        <v>0</v>
      </c>
      <c r="K50" s="71">
        <v>1447.82</v>
      </c>
      <c r="L50" s="71">
        <v>13610146</v>
      </c>
      <c r="M50" s="71">
        <v>0</v>
      </c>
      <c r="N50" s="70">
        <v>3960369.2</v>
      </c>
      <c r="O50" s="70">
        <v>753762.56</v>
      </c>
      <c r="P50" s="72">
        <v>3953322.37</v>
      </c>
      <c r="Q50" s="70">
        <v>0</v>
      </c>
      <c r="R50" s="70">
        <v>622152.06999999995</v>
      </c>
      <c r="S50" s="70">
        <v>2210453.09</v>
      </c>
      <c r="T50" s="70">
        <v>853331.38</v>
      </c>
      <c r="U50" s="70">
        <v>0</v>
      </c>
      <c r="V50" s="70">
        <v>0</v>
      </c>
      <c r="W50" s="70">
        <v>387380.66</v>
      </c>
      <c r="X50" s="71">
        <v>1107560.54</v>
      </c>
      <c r="Y50" s="71">
        <v>13848331.869999999</v>
      </c>
      <c r="Z50" s="60">
        <v>1.8699588794907348E-2</v>
      </c>
      <c r="AA50" s="71">
        <v>1106112.72</v>
      </c>
      <c r="AB50" s="71">
        <v>0</v>
      </c>
      <c r="AC50" s="71">
        <v>0</v>
      </c>
      <c r="AD50" s="71">
        <v>1447.82</v>
      </c>
      <c r="AE50" s="71">
        <v>343.53</v>
      </c>
      <c r="AF50" s="71">
        <f t="shared" ref="AF50" si="20">SUM(AD50:AE50)</f>
        <v>1791.35</v>
      </c>
      <c r="AG50" s="71">
        <v>295563.37</v>
      </c>
      <c r="AH50" s="70">
        <v>24886.67</v>
      </c>
      <c r="AI50" s="70">
        <v>45268.37</v>
      </c>
      <c r="AJ50" s="71">
        <v>0</v>
      </c>
      <c r="AK50" s="70">
        <v>45632.63</v>
      </c>
      <c r="AL50" s="70">
        <v>14185</v>
      </c>
      <c r="AM50" s="70">
        <v>84635</v>
      </c>
      <c r="AN50" s="70">
        <v>9594</v>
      </c>
      <c r="AO50" s="70">
        <v>0</v>
      </c>
      <c r="AP50" s="70">
        <v>8523.4</v>
      </c>
      <c r="AQ50" s="70">
        <v>14333.15</v>
      </c>
      <c r="AR50" s="70">
        <v>2860.26</v>
      </c>
      <c r="AS50" s="70">
        <v>0</v>
      </c>
      <c r="AT50" s="70">
        <v>2367.1799999999998</v>
      </c>
      <c r="AU50" s="70">
        <v>0</v>
      </c>
      <c r="AV50" s="70">
        <v>29188.27</v>
      </c>
      <c r="AW50" s="70">
        <v>577037.30000000005</v>
      </c>
      <c r="AX50" s="70">
        <v>0</v>
      </c>
      <c r="AY50" s="60">
        <f t="shared" ref="AY50" si="21">AX50/AW50</f>
        <v>0</v>
      </c>
      <c r="AZ50" s="71">
        <v>0</v>
      </c>
      <c r="BA50" s="60">
        <v>8.3083924434743994E-2</v>
      </c>
      <c r="BB50" s="58">
        <v>96242.22</v>
      </c>
      <c r="BC50" s="58">
        <v>158234.84</v>
      </c>
      <c r="BD50" s="59">
        <v>227879</v>
      </c>
      <c r="BE50" s="59">
        <v>0</v>
      </c>
      <c r="BF50" s="59">
        <v>435253.15</v>
      </c>
      <c r="BG50" s="59">
        <v>290993.82500000001</v>
      </c>
      <c r="BH50" s="59">
        <v>0</v>
      </c>
      <c r="BI50" s="59">
        <v>0</v>
      </c>
      <c r="BJ50" s="59">
        <f t="shared" ref="BJ50" si="22">SUM(BH50:BI50)</f>
        <v>0</v>
      </c>
      <c r="BK50" s="59">
        <v>0</v>
      </c>
      <c r="BL50" s="59">
        <v>1186</v>
      </c>
      <c r="BM50" s="59">
        <v>342</v>
      </c>
      <c r="BN50" s="58">
        <v>16</v>
      </c>
      <c r="BO50" s="58">
        <v>-3</v>
      </c>
      <c r="BP50" s="58">
        <v>-7</v>
      </c>
      <c r="BQ50" s="58">
        <v>-23</v>
      </c>
      <c r="BR50" s="58">
        <v>-85</v>
      </c>
      <c r="BS50" s="58">
        <v>-173</v>
      </c>
      <c r="BT50" s="58">
        <v>0</v>
      </c>
      <c r="BU50" s="58">
        <v>0</v>
      </c>
      <c r="BV50" s="58">
        <v>0</v>
      </c>
      <c r="BW50" s="58">
        <v>-148</v>
      </c>
      <c r="BX50" s="58">
        <v>-3</v>
      </c>
      <c r="BY50" s="58">
        <v>1102</v>
      </c>
      <c r="BZ50" s="58">
        <v>0</v>
      </c>
      <c r="CA50" s="58">
        <v>5</v>
      </c>
      <c r="CB50" s="58">
        <v>57</v>
      </c>
      <c r="CC50" s="58">
        <v>12</v>
      </c>
      <c r="CD50" s="58">
        <v>58</v>
      </c>
      <c r="CE50" s="58">
        <v>21</v>
      </c>
      <c r="CF50" s="58">
        <v>0</v>
      </c>
    </row>
    <row r="51" spans="1:84" ht="15.6" customHeight="1" x14ac:dyDescent="0.25">
      <c r="A51" s="42">
        <v>5</v>
      </c>
      <c r="B51" s="43" t="s">
        <v>210</v>
      </c>
      <c r="C51" s="56" t="s">
        <v>211</v>
      </c>
      <c r="D51" s="41" t="s">
        <v>212</v>
      </c>
      <c r="E51" s="41" t="s">
        <v>115</v>
      </c>
      <c r="F51" s="41" t="s">
        <v>202</v>
      </c>
      <c r="G51" s="70">
        <v>32370350.140000001</v>
      </c>
      <c r="H51" s="70">
        <v>0</v>
      </c>
      <c r="I51" s="70">
        <v>319827.19999999995</v>
      </c>
      <c r="J51" s="70">
        <v>0</v>
      </c>
      <c r="K51" s="71">
        <v>0</v>
      </c>
      <c r="L51" s="71">
        <v>32690177.34</v>
      </c>
      <c r="M51" s="71">
        <v>0</v>
      </c>
      <c r="N51" s="70">
        <v>5342131.8</v>
      </c>
      <c r="O51" s="70">
        <v>741846.73</v>
      </c>
      <c r="P51" s="72">
        <v>15078508.99</v>
      </c>
      <c r="Q51" s="70">
        <v>53846.77</v>
      </c>
      <c r="R51" s="70">
        <v>778009.65</v>
      </c>
      <c r="S51" s="70">
        <v>3386645.38</v>
      </c>
      <c r="T51" s="70">
        <v>3814478.99</v>
      </c>
      <c r="U51" s="70">
        <v>0</v>
      </c>
      <c r="V51" s="70">
        <v>0</v>
      </c>
      <c r="W51" s="70">
        <v>429548.3</v>
      </c>
      <c r="X51" s="71">
        <v>2873492.33</v>
      </c>
      <c r="Y51" s="71">
        <v>32498508.940000001</v>
      </c>
      <c r="Z51" s="60">
        <v>0.12211820146842595</v>
      </c>
      <c r="AA51" s="71">
        <v>2873372.33</v>
      </c>
      <c r="AB51" s="71">
        <v>0</v>
      </c>
      <c r="AC51" s="71">
        <v>0</v>
      </c>
      <c r="AD51" s="71">
        <v>0</v>
      </c>
      <c r="AE51" s="71">
        <v>0</v>
      </c>
      <c r="AF51" s="71">
        <f t="shared" ref="AF51" si="23">SUM(AD51:AE51)</f>
        <v>0</v>
      </c>
      <c r="AG51" s="71">
        <v>1321695.68</v>
      </c>
      <c r="AH51" s="70">
        <v>100171.33</v>
      </c>
      <c r="AI51" s="70">
        <v>329010.78000000003</v>
      </c>
      <c r="AJ51" s="71">
        <v>0</v>
      </c>
      <c r="AK51" s="70">
        <v>128550.78</v>
      </c>
      <c r="AL51" s="70">
        <v>38200</v>
      </c>
      <c r="AM51" s="70">
        <v>63477.63</v>
      </c>
      <c r="AN51" s="70">
        <v>11456</v>
      </c>
      <c r="AO51" s="70">
        <v>0</v>
      </c>
      <c r="AP51" s="70">
        <v>0</v>
      </c>
      <c r="AQ51" s="70">
        <v>80972.02</v>
      </c>
      <c r="AR51" s="70">
        <v>9880.34</v>
      </c>
      <c r="AS51" s="70">
        <v>0</v>
      </c>
      <c r="AT51" s="70">
        <v>12842.99</v>
      </c>
      <c r="AU51" s="70">
        <v>52764.68</v>
      </c>
      <c r="AV51" s="70">
        <v>105036.32</v>
      </c>
      <c r="AW51" s="70">
        <v>2254058.5499999998</v>
      </c>
      <c r="AX51" s="70">
        <v>0</v>
      </c>
      <c r="AY51" s="60">
        <f t="shared" ref="AY51" si="24">AX51/AW51</f>
        <v>0</v>
      </c>
      <c r="AZ51" s="71">
        <v>2178</v>
      </c>
      <c r="BA51" s="60">
        <v>8.8765562237443252E-2</v>
      </c>
      <c r="BB51" s="58">
        <v>482475.5</v>
      </c>
      <c r="BC51" s="58">
        <v>3470533.44</v>
      </c>
      <c r="BD51" s="59">
        <v>227883</v>
      </c>
      <c r="BE51" s="59">
        <v>5.8207660913467401E-11</v>
      </c>
      <c r="BF51" s="59">
        <v>826722.76999999804</v>
      </c>
      <c r="BG51" s="59">
        <v>263208.13249999803</v>
      </c>
      <c r="BH51" s="59">
        <v>0</v>
      </c>
      <c r="BI51" s="59">
        <v>0</v>
      </c>
      <c r="BJ51" s="59">
        <f t="shared" ref="BJ51" si="25">SUM(BH51:BI51)</f>
        <v>0</v>
      </c>
      <c r="BK51" s="59">
        <v>0</v>
      </c>
      <c r="BL51" s="59">
        <v>4927</v>
      </c>
      <c r="BM51" s="59">
        <v>1135</v>
      </c>
      <c r="BN51" s="58">
        <v>24</v>
      </c>
      <c r="BO51" s="58">
        <v>0</v>
      </c>
      <c r="BP51" s="58">
        <v>-9</v>
      </c>
      <c r="BQ51" s="58">
        <v>-80</v>
      </c>
      <c r="BR51" s="58">
        <v>-207</v>
      </c>
      <c r="BS51" s="58">
        <v>-408</v>
      </c>
      <c r="BT51" s="58">
        <v>13</v>
      </c>
      <c r="BU51" s="58">
        <v>0</v>
      </c>
      <c r="BV51" s="58">
        <v>1</v>
      </c>
      <c r="BW51" s="58">
        <v>-748</v>
      </c>
      <c r="BX51" s="58">
        <v>0</v>
      </c>
      <c r="BY51" s="58">
        <v>4648</v>
      </c>
      <c r="BZ51" s="58">
        <v>15</v>
      </c>
      <c r="CA51" s="58">
        <v>1</v>
      </c>
      <c r="CB51" s="58">
        <v>135</v>
      </c>
      <c r="CC51" s="58">
        <v>66</v>
      </c>
      <c r="CD51" s="58">
        <v>542</v>
      </c>
      <c r="CE51" s="58">
        <v>1</v>
      </c>
      <c r="CF51" s="58">
        <v>4</v>
      </c>
    </row>
    <row r="52" spans="1:84" ht="15.6" customHeight="1" x14ac:dyDescent="0.25">
      <c r="A52" s="42">
        <v>5</v>
      </c>
      <c r="B52" s="43" t="s">
        <v>213</v>
      </c>
      <c r="C52" s="56" t="s">
        <v>191</v>
      </c>
      <c r="D52" s="41" t="s">
        <v>195</v>
      </c>
      <c r="E52" s="41" t="s">
        <v>120</v>
      </c>
      <c r="F52" s="41" t="s">
        <v>196</v>
      </c>
      <c r="G52" s="70">
        <v>26504937.800000001</v>
      </c>
      <c r="H52" s="70">
        <v>0</v>
      </c>
      <c r="I52" s="70">
        <v>852013.05</v>
      </c>
      <c r="J52" s="70">
        <v>0</v>
      </c>
      <c r="K52" s="71">
        <v>0</v>
      </c>
      <c r="L52" s="71">
        <v>27356950.850000001</v>
      </c>
      <c r="M52" s="71">
        <v>0</v>
      </c>
      <c r="N52" s="70">
        <v>8652676.7300000004</v>
      </c>
      <c r="O52" s="70">
        <v>1486473.62</v>
      </c>
      <c r="P52" s="72">
        <v>9054842.9700000007</v>
      </c>
      <c r="Q52" s="70">
        <v>60123.23</v>
      </c>
      <c r="R52" s="70">
        <v>938345.95</v>
      </c>
      <c r="S52" s="70">
        <v>2537210.8199999998</v>
      </c>
      <c r="T52" s="70">
        <v>1835808.92</v>
      </c>
      <c r="U52" s="70">
        <v>0</v>
      </c>
      <c r="V52" s="70">
        <v>0</v>
      </c>
      <c r="W52" s="70">
        <v>1004063.51</v>
      </c>
      <c r="X52" s="71">
        <v>2549191.5699999998</v>
      </c>
      <c r="Y52" s="71">
        <v>28118737.32</v>
      </c>
      <c r="Z52" s="60">
        <v>3.7337159116064701E-2</v>
      </c>
      <c r="AA52" s="71">
        <v>2324342.5699999998</v>
      </c>
      <c r="AB52" s="71">
        <v>0</v>
      </c>
      <c r="AC52" s="71">
        <v>0</v>
      </c>
      <c r="AD52" s="71">
        <v>0</v>
      </c>
      <c r="AE52" s="71">
        <v>0</v>
      </c>
      <c r="AF52" s="71">
        <f>SUM(AD52:AE52)</f>
        <v>0</v>
      </c>
      <c r="AG52" s="71">
        <v>756540.17</v>
      </c>
      <c r="AH52" s="70">
        <v>64580.67</v>
      </c>
      <c r="AI52" s="70">
        <v>151526.03</v>
      </c>
      <c r="AJ52" s="71">
        <v>11451</v>
      </c>
      <c r="AK52" s="70">
        <v>75991.509999999995</v>
      </c>
      <c r="AL52" s="70">
        <v>30035</v>
      </c>
      <c r="AM52" s="70">
        <v>144513.13</v>
      </c>
      <c r="AN52" s="70">
        <v>10672</v>
      </c>
      <c r="AO52" s="70">
        <v>31340</v>
      </c>
      <c r="AP52" s="70">
        <v>31269.71</v>
      </c>
      <c r="AQ52" s="70">
        <v>74844.36</v>
      </c>
      <c r="AR52" s="70">
        <v>22617.8</v>
      </c>
      <c r="AS52" s="70">
        <v>0</v>
      </c>
      <c r="AT52" s="70">
        <v>4906.6899999999996</v>
      </c>
      <c r="AU52" s="70">
        <v>35921.25</v>
      </c>
      <c r="AV52" s="70">
        <v>62593.03</v>
      </c>
      <c r="AW52" s="70">
        <v>1508802.35</v>
      </c>
      <c r="AX52" s="70">
        <v>0</v>
      </c>
      <c r="AY52" s="60">
        <f>AX52/AW52</f>
        <v>0</v>
      </c>
      <c r="AZ52" s="71">
        <v>0</v>
      </c>
      <c r="BA52" s="60">
        <v>8.769470004189181E-2</v>
      </c>
      <c r="BB52" s="58">
        <v>81051.31</v>
      </c>
      <c r="BC52" s="58">
        <v>908567.77</v>
      </c>
      <c r="BD52" s="59">
        <v>227873.48</v>
      </c>
      <c r="BE52" s="59">
        <v>0</v>
      </c>
      <c r="BF52" s="59">
        <v>830416.24</v>
      </c>
      <c r="BG52" s="59">
        <v>453215.65250000003</v>
      </c>
      <c r="BH52" s="59">
        <v>0</v>
      </c>
      <c r="BI52" s="59">
        <v>0</v>
      </c>
      <c r="BJ52" s="59">
        <f>SUM(BH52:BI52)</f>
        <v>0</v>
      </c>
      <c r="BK52" s="59">
        <v>0</v>
      </c>
      <c r="BL52" s="59">
        <v>2743</v>
      </c>
      <c r="BM52" s="59">
        <v>607</v>
      </c>
      <c r="BN52" s="58">
        <v>40</v>
      </c>
      <c r="BO52" s="58">
        <v>0</v>
      </c>
      <c r="BP52" s="58">
        <v>-12</v>
      </c>
      <c r="BQ52" s="58">
        <v>-38</v>
      </c>
      <c r="BR52" s="58">
        <v>-121</v>
      </c>
      <c r="BS52" s="58">
        <v>-378</v>
      </c>
      <c r="BT52" s="58">
        <v>0</v>
      </c>
      <c r="BU52" s="58">
        <v>0</v>
      </c>
      <c r="BV52" s="58">
        <v>-1</v>
      </c>
      <c r="BW52" s="58">
        <v>-345</v>
      </c>
      <c r="BX52" s="58">
        <v>0</v>
      </c>
      <c r="BY52" s="58">
        <v>2495</v>
      </c>
      <c r="BZ52" s="58">
        <v>3</v>
      </c>
      <c r="CA52" s="58">
        <v>18</v>
      </c>
      <c r="CB52" s="58">
        <v>78</v>
      </c>
      <c r="CC52" s="58">
        <v>17</v>
      </c>
      <c r="CD52" s="58">
        <v>58</v>
      </c>
      <c r="CE52" s="58">
        <v>185</v>
      </c>
      <c r="CF52" s="58">
        <v>7</v>
      </c>
    </row>
    <row r="53" spans="1:84" ht="15.6" customHeight="1" x14ac:dyDescent="0.25">
      <c r="A53" s="42">
        <v>5</v>
      </c>
      <c r="B53" s="43" t="s">
        <v>540</v>
      </c>
      <c r="C53" s="56" t="s">
        <v>542</v>
      </c>
      <c r="D53" s="41" t="s">
        <v>217</v>
      </c>
      <c r="E53" s="41" t="s">
        <v>115</v>
      </c>
      <c r="F53" s="41" t="s">
        <v>202</v>
      </c>
      <c r="G53" s="70">
        <v>43531275.625</v>
      </c>
      <c r="H53" s="70">
        <v>0</v>
      </c>
      <c r="I53" s="70">
        <v>2811278.33</v>
      </c>
      <c r="J53" s="70">
        <v>0</v>
      </c>
      <c r="K53" s="71">
        <v>0</v>
      </c>
      <c r="L53" s="71">
        <v>46342553.954999998</v>
      </c>
      <c r="M53" s="71">
        <v>0</v>
      </c>
      <c r="N53" s="70">
        <v>9767180.5099999998</v>
      </c>
      <c r="O53" s="70">
        <v>1431173.3</v>
      </c>
      <c r="P53" s="72">
        <v>18447839.68</v>
      </c>
      <c r="Q53" s="70">
        <v>45029.96</v>
      </c>
      <c r="R53" s="70">
        <v>1157453.43</v>
      </c>
      <c r="S53" s="70">
        <v>6475824.0199999996</v>
      </c>
      <c r="T53" s="70">
        <v>4274591.91</v>
      </c>
      <c r="U53" s="70">
        <v>0</v>
      </c>
      <c r="V53" s="70">
        <v>0</v>
      </c>
      <c r="W53" s="70">
        <v>2193325.7000000002</v>
      </c>
      <c r="X53" s="71">
        <v>3187581.7800000003</v>
      </c>
      <c r="Y53" s="71">
        <v>46980000.289999999</v>
      </c>
      <c r="Z53" s="60">
        <v>0.11724815599175312</v>
      </c>
      <c r="AA53" s="71">
        <v>3183920.08</v>
      </c>
      <c r="AB53" s="71">
        <v>0</v>
      </c>
      <c r="AC53" s="71">
        <v>0</v>
      </c>
      <c r="AD53" s="71">
        <v>0</v>
      </c>
      <c r="AE53" s="71">
        <v>0</v>
      </c>
      <c r="AF53" s="71">
        <f t="shared" ref="AF53:AF60" si="26">SUM(AD53:AE53)</f>
        <v>0</v>
      </c>
      <c r="AG53" s="71">
        <v>1320467.82</v>
      </c>
      <c r="AH53" s="70">
        <v>105635.9</v>
      </c>
      <c r="AI53" s="70">
        <v>307856.71000000002</v>
      </c>
      <c r="AJ53" s="71">
        <v>42846.04</v>
      </c>
      <c r="AK53" s="70">
        <v>150643.9</v>
      </c>
      <c r="AL53" s="70">
        <v>44754.61</v>
      </c>
      <c r="AM53" s="70">
        <v>69064.42</v>
      </c>
      <c r="AN53" s="70">
        <v>11750</v>
      </c>
      <c r="AO53" s="70">
        <v>4108</v>
      </c>
      <c r="AP53" s="70">
        <v>52224.47</v>
      </c>
      <c r="AQ53" s="70">
        <v>78060.819999999992</v>
      </c>
      <c r="AR53" s="70">
        <v>18166.8</v>
      </c>
      <c r="AS53" s="70">
        <v>21204.45</v>
      </c>
      <c r="AT53" s="70">
        <v>26015.58</v>
      </c>
      <c r="AU53" s="70">
        <v>48940.57</v>
      </c>
      <c r="AV53" s="70">
        <v>155407.86000000002</v>
      </c>
      <c r="AW53" s="70">
        <v>2457147.9500000002</v>
      </c>
      <c r="AX53" s="70">
        <v>0</v>
      </c>
      <c r="AY53" s="60">
        <f t="shared" ref="AY53:AY60" si="27">AX53/AW53</f>
        <v>0</v>
      </c>
      <c r="AZ53" s="71">
        <v>2064.04</v>
      </c>
      <c r="BA53" s="60">
        <v>7.3140978165396914E-2</v>
      </c>
      <c r="BB53" s="58">
        <v>279999.05</v>
      </c>
      <c r="BC53" s="58">
        <v>4823962.75</v>
      </c>
      <c r="BD53" s="59">
        <v>225020</v>
      </c>
      <c r="BE53" s="59">
        <v>0</v>
      </c>
      <c r="BF53" s="59">
        <v>1024788.33</v>
      </c>
      <c r="BG53" s="59">
        <v>410501.34250000003</v>
      </c>
      <c r="BH53" s="59">
        <v>0</v>
      </c>
      <c r="BI53" s="59">
        <v>0</v>
      </c>
      <c r="BJ53" s="59">
        <f t="shared" ref="BJ53:BJ60" si="28">SUM(BH53:BI53)</f>
        <v>0</v>
      </c>
      <c r="BK53" s="59">
        <v>0</v>
      </c>
      <c r="BL53" s="59">
        <v>4739</v>
      </c>
      <c r="BM53" s="59">
        <v>1033</v>
      </c>
      <c r="BN53" s="58">
        <v>48</v>
      </c>
      <c r="BO53" s="58">
        <v>0</v>
      </c>
      <c r="BP53" s="58">
        <v>-12</v>
      </c>
      <c r="BQ53" s="58">
        <v>-85</v>
      </c>
      <c r="BR53" s="58">
        <v>-246</v>
      </c>
      <c r="BS53" s="58">
        <v>-549</v>
      </c>
      <c r="BT53" s="58">
        <v>0</v>
      </c>
      <c r="BU53" s="58">
        <v>0</v>
      </c>
      <c r="BV53" s="58">
        <v>8</v>
      </c>
      <c r="BW53" s="58">
        <v>-783</v>
      </c>
      <c r="BX53" s="58">
        <v>-2</v>
      </c>
      <c r="BY53" s="58">
        <v>4151</v>
      </c>
      <c r="BZ53" s="58">
        <v>2</v>
      </c>
      <c r="CA53" s="58">
        <v>26</v>
      </c>
      <c r="CB53" s="58">
        <v>253</v>
      </c>
      <c r="CC53" s="58">
        <v>81</v>
      </c>
      <c r="CD53" s="58">
        <v>400</v>
      </c>
      <c r="CE53" s="58">
        <v>31</v>
      </c>
      <c r="CF53" s="58">
        <v>5</v>
      </c>
    </row>
    <row r="54" spans="1:84" s="49" customFormat="1" ht="15.6" customHeight="1" x14ac:dyDescent="0.25">
      <c r="A54" s="42">
        <v>5</v>
      </c>
      <c r="B54" s="43" t="s">
        <v>571</v>
      </c>
      <c r="C54" s="56" t="s">
        <v>253</v>
      </c>
      <c r="D54" s="41" t="s">
        <v>203</v>
      </c>
      <c r="E54" s="41" t="s">
        <v>120</v>
      </c>
      <c r="F54" s="41" t="s">
        <v>196</v>
      </c>
      <c r="G54" s="70">
        <v>29227242.870000001</v>
      </c>
      <c r="H54" s="70">
        <v>0</v>
      </c>
      <c r="I54" s="70">
        <v>1029365.53</v>
      </c>
      <c r="J54" s="70">
        <v>0</v>
      </c>
      <c r="K54" s="71">
        <v>5335.17</v>
      </c>
      <c r="L54" s="71">
        <v>30261943.57</v>
      </c>
      <c r="M54" s="71">
        <v>0</v>
      </c>
      <c r="N54" s="70">
        <v>8342229.25</v>
      </c>
      <c r="O54" s="70">
        <v>1113306.33</v>
      </c>
      <c r="P54" s="72">
        <v>10939378.390000001</v>
      </c>
      <c r="Q54" s="70">
        <v>89963.59</v>
      </c>
      <c r="R54" s="70">
        <v>1162944.24</v>
      </c>
      <c r="S54" s="70">
        <v>3142797.93</v>
      </c>
      <c r="T54" s="70">
        <v>2623075.73</v>
      </c>
      <c r="U54" s="70">
        <v>0</v>
      </c>
      <c r="V54" s="70">
        <v>0</v>
      </c>
      <c r="W54" s="70">
        <v>1029365.53</v>
      </c>
      <c r="X54" s="71">
        <v>1538099.68</v>
      </c>
      <c r="Y54" s="71">
        <v>29981160.670000002</v>
      </c>
      <c r="Z54" s="60">
        <v>8.1876623828116848E-2</v>
      </c>
      <c r="AA54" s="71">
        <v>1533620.7</v>
      </c>
      <c r="AB54" s="71">
        <v>0</v>
      </c>
      <c r="AC54" s="71">
        <v>0</v>
      </c>
      <c r="AD54" s="71">
        <v>5677.54</v>
      </c>
      <c r="AE54" s="71">
        <v>725.6</v>
      </c>
      <c r="AF54" s="71">
        <f t="shared" si="26"/>
        <v>6403.14</v>
      </c>
      <c r="AG54" s="71">
        <v>599877.37</v>
      </c>
      <c r="AH54" s="70">
        <v>44869.06</v>
      </c>
      <c r="AI54" s="70">
        <v>142388.69</v>
      </c>
      <c r="AJ54" s="71">
        <v>1241.25</v>
      </c>
      <c r="AK54" s="70">
        <v>37428</v>
      </c>
      <c r="AL54" s="70">
        <v>8620.44</v>
      </c>
      <c r="AM54" s="70">
        <v>65124.79</v>
      </c>
      <c r="AN54" s="70">
        <v>9888</v>
      </c>
      <c r="AO54" s="70">
        <v>0</v>
      </c>
      <c r="AP54" s="70">
        <v>0</v>
      </c>
      <c r="AQ54" s="70">
        <v>41699.69</v>
      </c>
      <c r="AR54" s="70">
        <v>5659.63</v>
      </c>
      <c r="AS54" s="70">
        <v>0</v>
      </c>
      <c r="AT54" s="70">
        <v>18271.12</v>
      </c>
      <c r="AU54" s="70">
        <v>0</v>
      </c>
      <c r="AV54" s="70">
        <v>65227.18</v>
      </c>
      <c r="AW54" s="70">
        <v>1040295.22</v>
      </c>
      <c r="AX54" s="70">
        <v>0</v>
      </c>
      <c r="AY54" s="60">
        <f t="shared" si="27"/>
        <v>0</v>
      </c>
      <c r="AZ54" s="71">
        <v>2301.23</v>
      </c>
      <c r="BA54" s="60">
        <v>5.2472301503819541E-2</v>
      </c>
      <c r="BB54" s="58">
        <v>218104.39</v>
      </c>
      <c r="BC54" s="58">
        <v>2174923.58</v>
      </c>
      <c r="BD54" s="59">
        <v>225020</v>
      </c>
      <c r="BE54" s="59">
        <v>0</v>
      </c>
      <c r="BF54" s="59">
        <v>556723.99</v>
      </c>
      <c r="BG54" s="59">
        <v>296650.185</v>
      </c>
      <c r="BH54" s="59">
        <v>0</v>
      </c>
      <c r="BI54" s="59">
        <v>0</v>
      </c>
      <c r="BJ54" s="59">
        <f t="shared" si="28"/>
        <v>0</v>
      </c>
      <c r="BK54" s="59">
        <v>0</v>
      </c>
      <c r="BL54" s="59">
        <v>3395</v>
      </c>
      <c r="BM54" s="59">
        <v>819</v>
      </c>
      <c r="BN54" s="58">
        <v>0</v>
      </c>
      <c r="BO54" s="58">
        <v>0</v>
      </c>
      <c r="BP54" s="58">
        <v>-9</v>
      </c>
      <c r="BQ54" s="58">
        <v>-17</v>
      </c>
      <c r="BR54" s="58">
        <v>-142</v>
      </c>
      <c r="BS54" s="58">
        <v>-371</v>
      </c>
      <c r="BT54" s="58">
        <v>0</v>
      </c>
      <c r="BU54" s="58">
        <v>-1</v>
      </c>
      <c r="BV54" s="58">
        <v>-68</v>
      </c>
      <c r="BW54" s="58">
        <v>-368</v>
      </c>
      <c r="BX54" s="58">
        <v>-1</v>
      </c>
      <c r="BY54" s="58">
        <v>3237</v>
      </c>
      <c r="BZ54" s="58">
        <v>10</v>
      </c>
      <c r="CA54" s="58">
        <v>23</v>
      </c>
      <c r="CB54" s="58">
        <v>83</v>
      </c>
      <c r="CC54" s="58">
        <v>35</v>
      </c>
      <c r="CD54" s="58">
        <v>219</v>
      </c>
      <c r="CE54" s="58">
        <v>25</v>
      </c>
      <c r="CF54" s="58">
        <v>6</v>
      </c>
    </row>
    <row r="55" spans="1:84" ht="15.6" customHeight="1" x14ac:dyDescent="0.25">
      <c r="A55" s="42">
        <v>5</v>
      </c>
      <c r="B55" s="43" t="s">
        <v>214</v>
      </c>
      <c r="C55" s="56" t="s">
        <v>215</v>
      </c>
      <c r="D55" s="41" t="s">
        <v>216</v>
      </c>
      <c r="E55" s="41" t="s">
        <v>115</v>
      </c>
      <c r="F55" s="41" t="s">
        <v>202</v>
      </c>
      <c r="G55" s="70">
        <v>38339045.799999997</v>
      </c>
      <c r="H55" s="70">
        <v>0</v>
      </c>
      <c r="I55" s="70">
        <v>1256531.8400000001</v>
      </c>
      <c r="J55" s="70">
        <v>0</v>
      </c>
      <c r="K55" s="71">
        <v>0</v>
      </c>
      <c r="L55" s="71">
        <v>39595577.640000001</v>
      </c>
      <c r="M55" s="71">
        <v>0</v>
      </c>
      <c r="N55" s="70">
        <v>8158502.5700000003</v>
      </c>
      <c r="O55" s="70">
        <v>2189036.6800000002</v>
      </c>
      <c r="P55" s="72">
        <v>13239589.310000001</v>
      </c>
      <c r="Q55" s="70">
        <v>0</v>
      </c>
      <c r="R55" s="70">
        <v>1334023.3799999999</v>
      </c>
      <c r="S55" s="70">
        <v>6857373.9500000002</v>
      </c>
      <c r="T55" s="70">
        <v>4000417.01</v>
      </c>
      <c r="U55" s="70">
        <v>0</v>
      </c>
      <c r="V55" s="70">
        <v>0</v>
      </c>
      <c r="W55" s="70">
        <v>1656617.45</v>
      </c>
      <c r="X55" s="71">
        <v>3138549.24</v>
      </c>
      <c r="Y55" s="71">
        <v>40574109.590000004</v>
      </c>
      <c r="Z55" s="60">
        <v>0.10917711128846093</v>
      </c>
      <c r="AA55" s="71">
        <v>3138549.24</v>
      </c>
      <c r="AB55" s="71">
        <v>0</v>
      </c>
      <c r="AC55" s="71">
        <v>0</v>
      </c>
      <c r="AD55" s="71">
        <v>0</v>
      </c>
      <c r="AE55" s="71">
        <v>0</v>
      </c>
      <c r="AF55" s="71">
        <f t="shared" si="26"/>
        <v>0</v>
      </c>
      <c r="AG55" s="71">
        <v>1396617.16</v>
      </c>
      <c r="AH55" s="70">
        <v>108760.58</v>
      </c>
      <c r="AI55" s="70">
        <v>327066.39</v>
      </c>
      <c r="AJ55" s="71">
        <v>0</v>
      </c>
      <c r="AK55" s="70">
        <v>128772.36</v>
      </c>
      <c r="AL55" s="70">
        <v>41362.949999999997</v>
      </c>
      <c r="AM55" s="70">
        <v>70951.11</v>
      </c>
      <c r="AN55" s="70">
        <v>10966</v>
      </c>
      <c r="AO55" s="70">
        <v>427.5</v>
      </c>
      <c r="AP55" s="70">
        <v>0</v>
      </c>
      <c r="AQ55" s="70">
        <v>64752.94</v>
      </c>
      <c r="AR55" s="70">
        <v>6396.13</v>
      </c>
      <c r="AS55" s="70">
        <v>19788.79</v>
      </c>
      <c r="AT55" s="70">
        <v>20108.63</v>
      </c>
      <c r="AU55" s="70">
        <v>61797.56</v>
      </c>
      <c r="AV55" s="70">
        <v>77003.570000000007</v>
      </c>
      <c r="AW55" s="70">
        <v>2334771.67</v>
      </c>
      <c r="AX55" s="70">
        <v>0</v>
      </c>
      <c r="AY55" s="60">
        <f t="shared" si="27"/>
        <v>0</v>
      </c>
      <c r="AZ55" s="71">
        <v>102</v>
      </c>
      <c r="BA55" s="60">
        <v>8.1862998270029991E-2</v>
      </c>
      <c r="BB55" s="58">
        <v>716286.79</v>
      </c>
      <c r="BC55" s="58">
        <v>3469459.48</v>
      </c>
      <c r="BD55" s="59">
        <v>227883</v>
      </c>
      <c r="BE55" s="59">
        <v>5.8207660913467401E-11</v>
      </c>
      <c r="BF55" s="59">
        <v>1020028.41</v>
      </c>
      <c r="BG55" s="59">
        <v>436335.49250000098</v>
      </c>
      <c r="BH55" s="59">
        <v>0</v>
      </c>
      <c r="BI55" s="59">
        <v>0</v>
      </c>
      <c r="BJ55" s="59">
        <f t="shared" si="28"/>
        <v>0</v>
      </c>
      <c r="BK55" s="59">
        <v>0</v>
      </c>
      <c r="BL55" s="59">
        <v>4852</v>
      </c>
      <c r="BM55" s="59">
        <v>1113</v>
      </c>
      <c r="BN55" s="58">
        <v>9</v>
      </c>
      <c r="BO55" s="58">
        <v>0</v>
      </c>
      <c r="BP55" s="58">
        <v>-17</v>
      </c>
      <c r="BQ55" s="58">
        <v>-113</v>
      </c>
      <c r="BR55" s="58">
        <v>-286</v>
      </c>
      <c r="BS55" s="58">
        <v>-613</v>
      </c>
      <c r="BT55" s="58">
        <v>0</v>
      </c>
      <c r="BU55" s="58">
        <v>-1</v>
      </c>
      <c r="BV55" s="58">
        <v>-1</v>
      </c>
      <c r="BW55" s="58">
        <v>-606</v>
      </c>
      <c r="BX55" s="58">
        <v>-3</v>
      </c>
      <c r="BY55" s="58">
        <v>4334</v>
      </c>
      <c r="BZ55" s="58">
        <v>5</v>
      </c>
      <c r="CA55" s="58">
        <v>0</v>
      </c>
      <c r="CB55" s="58">
        <v>186</v>
      </c>
      <c r="CC55" s="58">
        <v>69</v>
      </c>
      <c r="CD55" s="58">
        <v>289</v>
      </c>
      <c r="CE55" s="58">
        <v>2</v>
      </c>
      <c r="CF55" s="58">
        <v>6</v>
      </c>
    </row>
    <row r="56" spans="1:84" ht="15.6" customHeight="1" x14ac:dyDescent="0.25">
      <c r="A56" s="42">
        <v>5</v>
      </c>
      <c r="B56" s="43" t="s">
        <v>218</v>
      </c>
      <c r="C56" s="56" t="s">
        <v>219</v>
      </c>
      <c r="D56" s="41" t="s">
        <v>172</v>
      </c>
      <c r="E56" s="41" t="s">
        <v>115</v>
      </c>
      <c r="F56" s="41" t="s">
        <v>202</v>
      </c>
      <c r="G56" s="70">
        <v>24346978.68</v>
      </c>
      <c r="H56" s="70">
        <v>0</v>
      </c>
      <c r="I56" s="70">
        <v>795594.6</v>
      </c>
      <c r="J56" s="70">
        <v>0</v>
      </c>
      <c r="K56" s="71">
        <v>0</v>
      </c>
      <c r="L56" s="71">
        <v>25142573.280000001</v>
      </c>
      <c r="M56" s="71">
        <v>0</v>
      </c>
      <c r="N56" s="70">
        <v>4106811.55</v>
      </c>
      <c r="O56" s="70">
        <v>1088851.6299999999</v>
      </c>
      <c r="P56" s="72">
        <v>10477153.970000001</v>
      </c>
      <c r="Q56" s="70">
        <v>23790.86</v>
      </c>
      <c r="R56" s="70">
        <v>834880.98</v>
      </c>
      <c r="S56" s="70">
        <v>3381929.05</v>
      </c>
      <c r="T56" s="70">
        <v>2659589.23</v>
      </c>
      <c r="U56" s="70">
        <v>0</v>
      </c>
      <c r="V56" s="70">
        <v>0</v>
      </c>
      <c r="W56" s="70">
        <v>902535.28</v>
      </c>
      <c r="X56" s="71">
        <v>1765794.3</v>
      </c>
      <c r="Y56" s="71">
        <v>25241336.850000001</v>
      </c>
      <c r="Z56" s="60">
        <v>0.12536347898095748</v>
      </c>
      <c r="AA56" s="71">
        <v>1765794.3</v>
      </c>
      <c r="AB56" s="71">
        <v>0</v>
      </c>
      <c r="AC56" s="71">
        <v>0</v>
      </c>
      <c r="AD56" s="71">
        <v>0</v>
      </c>
      <c r="AE56" s="71">
        <v>0</v>
      </c>
      <c r="AF56" s="71">
        <f t="shared" si="26"/>
        <v>0</v>
      </c>
      <c r="AG56" s="71">
        <v>739820.85</v>
      </c>
      <c r="AH56" s="70">
        <v>59143.86</v>
      </c>
      <c r="AI56" s="70">
        <v>192312.44</v>
      </c>
      <c r="AJ56" s="71">
        <v>0</v>
      </c>
      <c r="AK56" s="70">
        <v>133620</v>
      </c>
      <c r="AL56" s="70">
        <v>32165.15</v>
      </c>
      <c r="AM56" s="70">
        <v>65259.53</v>
      </c>
      <c r="AN56" s="70">
        <v>10966</v>
      </c>
      <c r="AO56" s="70">
        <v>876.95</v>
      </c>
      <c r="AP56" s="70">
        <v>6157.1</v>
      </c>
      <c r="AQ56" s="70">
        <v>60036.04</v>
      </c>
      <c r="AR56" s="70">
        <v>4888.3500000000004</v>
      </c>
      <c r="AS56" s="70">
        <v>12312.5</v>
      </c>
      <c r="AT56" s="70">
        <v>2809.4</v>
      </c>
      <c r="AU56" s="70">
        <v>42145</v>
      </c>
      <c r="AV56" s="70">
        <v>46767.32</v>
      </c>
      <c r="AW56" s="70">
        <v>1409280.49</v>
      </c>
      <c r="AX56" s="70">
        <v>0</v>
      </c>
      <c r="AY56" s="60">
        <f t="shared" si="27"/>
        <v>0</v>
      </c>
      <c r="AZ56" s="71">
        <v>0</v>
      </c>
      <c r="BA56" s="60">
        <v>7.2526218682342075E-2</v>
      </c>
      <c r="BB56" s="58">
        <v>248982.71</v>
      </c>
      <c r="BC56" s="58">
        <v>2803239.24</v>
      </c>
      <c r="BD56" s="59">
        <v>227883</v>
      </c>
      <c r="BE56" s="59">
        <v>0</v>
      </c>
      <c r="BF56" s="59">
        <v>444797.69000000099</v>
      </c>
      <c r="BG56" s="59">
        <v>92477.567500000907</v>
      </c>
      <c r="BH56" s="59">
        <v>0</v>
      </c>
      <c r="BI56" s="59">
        <v>0</v>
      </c>
      <c r="BJ56" s="59">
        <f t="shared" si="28"/>
        <v>0</v>
      </c>
      <c r="BK56" s="59">
        <v>0</v>
      </c>
      <c r="BL56" s="59">
        <v>3467</v>
      </c>
      <c r="BM56" s="59">
        <v>582</v>
      </c>
      <c r="BN56" s="58">
        <v>7</v>
      </c>
      <c r="BO56" s="58">
        <v>-7</v>
      </c>
      <c r="BP56" s="58">
        <v>-10</v>
      </c>
      <c r="BQ56" s="58">
        <v>-117</v>
      </c>
      <c r="BR56" s="58">
        <v>-69</v>
      </c>
      <c r="BS56" s="58">
        <v>-237</v>
      </c>
      <c r="BT56" s="58">
        <v>1</v>
      </c>
      <c r="BU56" s="58">
        <v>-2</v>
      </c>
      <c r="BV56" s="58">
        <v>4</v>
      </c>
      <c r="BW56" s="58">
        <v>-457</v>
      </c>
      <c r="BX56" s="58">
        <v>0</v>
      </c>
      <c r="BY56" s="58">
        <v>3162</v>
      </c>
      <c r="BZ56" s="58">
        <v>3</v>
      </c>
      <c r="CA56" s="58">
        <v>86</v>
      </c>
      <c r="CB56" s="58">
        <v>97</v>
      </c>
      <c r="CC56" s="58">
        <v>30</v>
      </c>
      <c r="CD56" s="58">
        <v>323</v>
      </c>
      <c r="CE56" s="58">
        <v>6</v>
      </c>
      <c r="CF56" s="58">
        <v>5</v>
      </c>
    </row>
    <row r="57" spans="1:84" ht="15.6" customHeight="1" x14ac:dyDescent="0.25">
      <c r="A57" s="42">
        <v>5</v>
      </c>
      <c r="B57" s="43" t="s">
        <v>220</v>
      </c>
      <c r="C57" s="56" t="s">
        <v>221</v>
      </c>
      <c r="D57" s="41" t="s">
        <v>222</v>
      </c>
      <c r="E57" s="41" t="s">
        <v>104</v>
      </c>
      <c r="F57" s="41" t="s">
        <v>196</v>
      </c>
      <c r="G57" s="70">
        <v>26326995.050000001</v>
      </c>
      <c r="H57" s="70">
        <v>118124.74</v>
      </c>
      <c r="I57" s="70">
        <v>1762588.43</v>
      </c>
      <c r="J57" s="70">
        <v>0</v>
      </c>
      <c r="K57" s="71">
        <v>0</v>
      </c>
      <c r="L57" s="71">
        <v>28207708.219999999</v>
      </c>
      <c r="M57" s="71">
        <v>0</v>
      </c>
      <c r="N57" s="70">
        <v>4115284.19</v>
      </c>
      <c r="O57" s="70">
        <v>1128828.24</v>
      </c>
      <c r="P57" s="72">
        <v>13417004.24</v>
      </c>
      <c r="Q57" s="70">
        <v>115043.98</v>
      </c>
      <c r="R57" s="70">
        <v>850618.2</v>
      </c>
      <c r="S57" s="70">
        <v>1573642.82</v>
      </c>
      <c r="T57" s="70">
        <v>3404650.98</v>
      </c>
      <c r="U57" s="70">
        <v>0</v>
      </c>
      <c r="V57" s="70">
        <v>0</v>
      </c>
      <c r="W57" s="70">
        <v>1189230.04</v>
      </c>
      <c r="X57" s="71">
        <v>2465634.1</v>
      </c>
      <c r="Y57" s="71">
        <v>28259936.789999999</v>
      </c>
      <c r="Z57" s="60">
        <v>7.0156316353748305E-2</v>
      </c>
      <c r="AA57" s="71">
        <v>2213413.71</v>
      </c>
      <c r="AB57" s="71">
        <v>0</v>
      </c>
      <c r="AC57" s="71">
        <v>0</v>
      </c>
      <c r="AD57" s="71">
        <v>0</v>
      </c>
      <c r="AE57" s="71">
        <v>0</v>
      </c>
      <c r="AF57" s="71">
        <f t="shared" si="26"/>
        <v>0</v>
      </c>
      <c r="AG57" s="71">
        <v>916295.77</v>
      </c>
      <c r="AH57" s="70">
        <v>69570.720000000001</v>
      </c>
      <c r="AI57" s="70">
        <v>195675.43</v>
      </c>
      <c r="AJ57" s="71">
        <v>935</v>
      </c>
      <c r="AK57" s="70">
        <v>56652.45</v>
      </c>
      <c r="AL57" s="70">
        <v>0</v>
      </c>
      <c r="AM57" s="70">
        <v>104679.53</v>
      </c>
      <c r="AN57" s="70">
        <v>10672</v>
      </c>
      <c r="AO57" s="70">
        <v>0</v>
      </c>
      <c r="AP57" s="70">
        <v>150993.54999999999</v>
      </c>
      <c r="AQ57" s="70">
        <v>42692.14</v>
      </c>
      <c r="AR57" s="70">
        <v>2064.91</v>
      </c>
      <c r="AS57" s="70">
        <v>0</v>
      </c>
      <c r="AT57" s="70">
        <v>0</v>
      </c>
      <c r="AU57" s="70">
        <v>77458.33</v>
      </c>
      <c r="AV57" s="70">
        <v>66664.37</v>
      </c>
      <c r="AW57" s="70">
        <v>1694354.2</v>
      </c>
      <c r="AX57" s="70">
        <v>0</v>
      </c>
      <c r="AY57" s="60">
        <f t="shared" si="27"/>
        <v>0</v>
      </c>
      <c r="AZ57" s="71">
        <v>0</v>
      </c>
      <c r="BA57" s="60">
        <v>8.4073921303829166E-2</v>
      </c>
      <c r="BB57" s="58">
        <v>101168.89</v>
      </c>
      <c r="BC57" s="58">
        <v>1754123.3</v>
      </c>
      <c r="BD57" s="59">
        <v>227883</v>
      </c>
      <c r="BE57" s="59">
        <v>5.8207660913467401E-11</v>
      </c>
      <c r="BF57" s="59">
        <v>680744.299999999</v>
      </c>
      <c r="BG57" s="59">
        <v>257155.74999999901</v>
      </c>
      <c r="BH57" s="59">
        <v>0</v>
      </c>
      <c r="BI57" s="59">
        <v>0</v>
      </c>
      <c r="BJ57" s="59">
        <f t="shared" si="28"/>
        <v>0</v>
      </c>
      <c r="BK57" s="59">
        <v>0</v>
      </c>
      <c r="BL57" s="59">
        <v>4565</v>
      </c>
      <c r="BM57" s="59">
        <v>1081</v>
      </c>
      <c r="BN57" s="58">
        <v>13</v>
      </c>
      <c r="BO57" s="58">
        <v>-10</v>
      </c>
      <c r="BP57" s="58">
        <v>-16</v>
      </c>
      <c r="BQ57" s="58">
        <v>-30</v>
      </c>
      <c r="BR57" s="58">
        <v>-68</v>
      </c>
      <c r="BS57" s="58">
        <v>-373</v>
      </c>
      <c r="BT57" s="58">
        <v>0</v>
      </c>
      <c r="BU57" s="58">
        <v>0</v>
      </c>
      <c r="BV57" s="58">
        <v>0</v>
      </c>
      <c r="BW57" s="58">
        <v>-792</v>
      </c>
      <c r="BX57" s="58">
        <v>-3</v>
      </c>
      <c r="BY57" s="58">
        <v>4367</v>
      </c>
      <c r="BZ57" s="58">
        <v>3</v>
      </c>
      <c r="CA57" s="58">
        <v>69</v>
      </c>
      <c r="CB57" s="58">
        <v>119</v>
      </c>
      <c r="CC57" s="58">
        <v>53</v>
      </c>
      <c r="CD57" s="58">
        <v>78</v>
      </c>
      <c r="CE57" s="58">
        <v>539</v>
      </c>
      <c r="CF57" s="58">
        <v>7</v>
      </c>
    </row>
    <row r="58" spans="1:84" ht="15.6" customHeight="1" x14ac:dyDescent="0.25">
      <c r="A58" s="42">
        <v>6</v>
      </c>
      <c r="B58" s="43" t="s">
        <v>223</v>
      </c>
      <c r="C58" s="56" t="s">
        <v>224</v>
      </c>
      <c r="D58" s="41" t="s">
        <v>225</v>
      </c>
      <c r="E58" s="41" t="s">
        <v>104</v>
      </c>
      <c r="F58" s="41" t="s">
        <v>226</v>
      </c>
      <c r="G58" s="70">
        <v>35579803.32</v>
      </c>
      <c r="H58" s="70">
        <v>65664.97</v>
      </c>
      <c r="I58" s="70">
        <v>551869.96</v>
      </c>
      <c r="J58" s="70">
        <v>0</v>
      </c>
      <c r="K58" s="71">
        <v>0</v>
      </c>
      <c r="L58" s="71">
        <v>36197338.25</v>
      </c>
      <c r="M58" s="71">
        <v>0</v>
      </c>
      <c r="N58" s="70">
        <v>13379463.66</v>
      </c>
      <c r="O58" s="70">
        <v>3747597.33</v>
      </c>
      <c r="P58" s="72">
        <v>6666124.3600000003</v>
      </c>
      <c r="Q58" s="70">
        <v>20086.78</v>
      </c>
      <c r="R58" s="70">
        <v>1407791.26</v>
      </c>
      <c r="S58" s="70">
        <v>4766597.09</v>
      </c>
      <c r="T58" s="70">
        <v>2244350.46</v>
      </c>
      <c r="U58" s="70">
        <v>0</v>
      </c>
      <c r="V58" s="70">
        <v>65664.97</v>
      </c>
      <c r="W58" s="70">
        <v>958717.7</v>
      </c>
      <c r="X58" s="71">
        <v>2962819.37</v>
      </c>
      <c r="Y58" s="71">
        <v>36219212.979999997</v>
      </c>
      <c r="Z58" s="60">
        <v>5.1058157384639313E-2</v>
      </c>
      <c r="AA58" s="71">
        <v>2962819.37</v>
      </c>
      <c r="AB58" s="71">
        <v>0</v>
      </c>
      <c r="AC58" s="71">
        <v>0</v>
      </c>
      <c r="AD58" s="71">
        <v>0</v>
      </c>
      <c r="AE58" s="71">
        <v>0</v>
      </c>
      <c r="AF58" s="71">
        <f t="shared" si="26"/>
        <v>0</v>
      </c>
      <c r="AG58" s="71">
        <v>1148580.76</v>
      </c>
      <c r="AH58" s="70">
        <v>85060.87</v>
      </c>
      <c r="AI58" s="70">
        <v>267302.25</v>
      </c>
      <c r="AJ58" s="71">
        <v>0</v>
      </c>
      <c r="AK58" s="70">
        <v>251145.64</v>
      </c>
      <c r="AL58" s="70">
        <v>19330.259999999998</v>
      </c>
      <c r="AM58" s="70">
        <v>159154.41</v>
      </c>
      <c r="AN58" s="70">
        <v>11900</v>
      </c>
      <c r="AO58" s="70">
        <v>12310</v>
      </c>
      <c r="AP58" s="70">
        <v>37758.160000000003</v>
      </c>
      <c r="AQ58" s="70">
        <v>63968.25</v>
      </c>
      <c r="AR58" s="70">
        <v>5379.4</v>
      </c>
      <c r="AS58" s="70">
        <v>4320</v>
      </c>
      <c r="AT58" s="70">
        <v>8341.61</v>
      </c>
      <c r="AU58" s="70">
        <v>29110.25</v>
      </c>
      <c r="AV58" s="70">
        <v>55421.79</v>
      </c>
      <c r="AW58" s="70">
        <v>2159083.65</v>
      </c>
      <c r="AX58" s="70">
        <v>0</v>
      </c>
      <c r="AY58" s="60">
        <f t="shared" si="27"/>
        <v>0</v>
      </c>
      <c r="AZ58" s="71">
        <v>0</v>
      </c>
      <c r="BA58" s="60">
        <v>8.3272505565947022E-2</v>
      </c>
      <c r="BB58" s="58">
        <v>276212.40999999997</v>
      </c>
      <c r="BC58" s="58">
        <v>1543779.52</v>
      </c>
      <c r="BD58" s="59">
        <v>225090</v>
      </c>
      <c r="BE58" s="59">
        <v>70</v>
      </c>
      <c r="BF58" s="59">
        <v>1422966.37</v>
      </c>
      <c r="BG58" s="59">
        <v>883195.45750000095</v>
      </c>
      <c r="BH58" s="59">
        <v>0</v>
      </c>
      <c r="BI58" s="59">
        <v>0</v>
      </c>
      <c r="BJ58" s="59">
        <f t="shared" si="28"/>
        <v>0</v>
      </c>
      <c r="BK58" s="59">
        <v>0</v>
      </c>
      <c r="BL58" s="59">
        <v>3001</v>
      </c>
      <c r="BM58" s="59">
        <v>924</v>
      </c>
      <c r="BN58" s="58">
        <v>15</v>
      </c>
      <c r="BO58" s="58">
        <v>0</v>
      </c>
      <c r="BP58" s="58">
        <v>-63</v>
      </c>
      <c r="BQ58" s="58">
        <v>-102</v>
      </c>
      <c r="BR58" s="58">
        <v>-465</v>
      </c>
      <c r="BS58" s="58">
        <v>-338</v>
      </c>
      <c r="BT58" s="58">
        <v>0</v>
      </c>
      <c r="BU58" s="58">
        <v>0</v>
      </c>
      <c r="BV58" s="58">
        <v>11</v>
      </c>
      <c r="BW58" s="58">
        <v>-485</v>
      </c>
      <c r="BX58" s="58">
        <v>-1</v>
      </c>
      <c r="BY58" s="58">
        <v>2497</v>
      </c>
      <c r="BZ58" s="58">
        <v>2</v>
      </c>
      <c r="CA58" s="58">
        <v>23</v>
      </c>
      <c r="CB58" s="58">
        <v>115</v>
      </c>
      <c r="CC58" s="58">
        <v>38</v>
      </c>
      <c r="CD58" s="58">
        <v>262</v>
      </c>
      <c r="CE58" s="58">
        <v>48</v>
      </c>
      <c r="CF58" s="58">
        <v>11</v>
      </c>
    </row>
    <row r="59" spans="1:84" ht="15.6" customHeight="1" x14ac:dyDescent="0.25">
      <c r="A59" s="42">
        <v>6</v>
      </c>
      <c r="B59" s="43" t="s">
        <v>543</v>
      </c>
      <c r="C59" s="56" t="s">
        <v>533</v>
      </c>
      <c r="D59" s="41" t="s">
        <v>515</v>
      </c>
      <c r="E59" s="41" t="s">
        <v>109</v>
      </c>
      <c r="F59" s="41" t="s">
        <v>226</v>
      </c>
      <c r="G59" s="70">
        <v>28020030.390000001</v>
      </c>
      <c r="H59" s="70">
        <v>0</v>
      </c>
      <c r="I59" s="70">
        <v>352946.20999999996</v>
      </c>
      <c r="J59" s="70">
        <v>0</v>
      </c>
      <c r="K59" s="71">
        <v>0</v>
      </c>
      <c r="L59" s="71">
        <v>28372976.600000001</v>
      </c>
      <c r="M59" s="71">
        <v>0</v>
      </c>
      <c r="N59" s="70">
        <v>82120.05</v>
      </c>
      <c r="O59" s="70">
        <v>4371998.0999999996</v>
      </c>
      <c r="P59" s="72">
        <v>7815769.2300000004</v>
      </c>
      <c r="Q59" s="70">
        <v>0</v>
      </c>
      <c r="R59" s="70">
        <v>1881616.62</v>
      </c>
      <c r="S59" s="70">
        <v>6859388.1900000004</v>
      </c>
      <c r="T59" s="70">
        <v>4004737.52</v>
      </c>
      <c r="U59" s="70">
        <v>0</v>
      </c>
      <c r="V59" s="70">
        <v>0</v>
      </c>
      <c r="W59" s="70">
        <v>1066204.71</v>
      </c>
      <c r="X59" s="71">
        <v>2704194.43</v>
      </c>
      <c r="Y59" s="71">
        <v>28786028.850000001</v>
      </c>
      <c r="Z59" s="60">
        <v>6.5081057893885103E-2</v>
      </c>
      <c r="AA59" s="71">
        <v>2704194.43</v>
      </c>
      <c r="AB59" s="71">
        <v>0</v>
      </c>
      <c r="AC59" s="71">
        <v>0</v>
      </c>
      <c r="AD59" s="71">
        <v>0</v>
      </c>
      <c r="AE59" s="71">
        <v>0</v>
      </c>
      <c r="AF59" s="71">
        <f t="shared" si="26"/>
        <v>0</v>
      </c>
      <c r="AG59" s="71">
        <v>1022593.66</v>
      </c>
      <c r="AH59" s="70">
        <v>84492.69</v>
      </c>
      <c r="AI59" s="70">
        <v>300865.96000000002</v>
      </c>
      <c r="AJ59" s="71">
        <v>2000</v>
      </c>
      <c r="AK59" s="70">
        <v>199640.11</v>
      </c>
      <c r="AL59" s="70">
        <v>39528.57</v>
      </c>
      <c r="AM59" s="70">
        <v>86338.82</v>
      </c>
      <c r="AN59" s="70">
        <v>12500</v>
      </c>
      <c r="AO59" s="70">
        <v>25662.68</v>
      </c>
      <c r="AP59" s="70">
        <v>75613.41</v>
      </c>
      <c r="AQ59" s="70">
        <v>33136.089999999997</v>
      </c>
      <c r="AR59" s="70">
        <v>6538.55</v>
      </c>
      <c r="AS59" s="70">
        <v>870</v>
      </c>
      <c r="AT59" s="70">
        <v>9350.67</v>
      </c>
      <c r="AU59" s="70">
        <v>42.35</v>
      </c>
      <c r="AV59" s="70">
        <v>95536.59</v>
      </c>
      <c r="AW59" s="70">
        <v>1994710.15</v>
      </c>
      <c r="AX59" s="70">
        <v>0</v>
      </c>
      <c r="AY59" s="60">
        <f t="shared" si="27"/>
        <v>0</v>
      </c>
      <c r="AZ59" s="71">
        <v>0</v>
      </c>
      <c r="BA59" s="60">
        <v>9.6509332515395604E-2</v>
      </c>
      <c r="BB59" s="58">
        <v>460508.74</v>
      </c>
      <c r="BC59" s="58">
        <v>1363064.4779999999</v>
      </c>
      <c r="BD59" s="59">
        <v>225020</v>
      </c>
      <c r="BE59" s="59">
        <v>0</v>
      </c>
      <c r="BF59" s="59">
        <v>1173738.7</v>
      </c>
      <c r="BG59" s="59">
        <v>675061.16249999998</v>
      </c>
      <c r="BH59" s="59">
        <v>0</v>
      </c>
      <c r="BI59" s="59">
        <v>0</v>
      </c>
      <c r="BJ59" s="59">
        <f t="shared" si="28"/>
        <v>0</v>
      </c>
      <c r="BK59" s="59">
        <v>0</v>
      </c>
      <c r="BL59" s="59">
        <v>3719</v>
      </c>
      <c r="BM59" s="59">
        <v>1284</v>
      </c>
      <c r="BN59" s="58">
        <v>27</v>
      </c>
      <c r="BO59" s="58">
        <v>-32</v>
      </c>
      <c r="BP59" s="58">
        <v>-137</v>
      </c>
      <c r="BQ59" s="58">
        <v>-156</v>
      </c>
      <c r="BR59" s="58">
        <v>-474</v>
      </c>
      <c r="BS59" s="58">
        <v>-425</v>
      </c>
      <c r="BT59" s="58">
        <v>8</v>
      </c>
      <c r="BU59" s="58">
        <v>-1</v>
      </c>
      <c r="BV59" s="58">
        <v>-9</v>
      </c>
      <c r="BW59" s="58">
        <v>-349</v>
      </c>
      <c r="BX59" s="58">
        <v>0</v>
      </c>
      <c r="BY59" s="58">
        <v>3455</v>
      </c>
      <c r="BZ59" s="58">
        <v>6</v>
      </c>
      <c r="CA59" s="58">
        <v>0</v>
      </c>
      <c r="CB59" s="58">
        <v>88</v>
      </c>
      <c r="CC59" s="58">
        <v>27</v>
      </c>
      <c r="CD59" s="58">
        <v>229</v>
      </c>
      <c r="CE59" s="58">
        <v>0</v>
      </c>
      <c r="CF59" s="58">
        <v>5</v>
      </c>
    </row>
    <row r="60" spans="1:84" ht="15.6" customHeight="1" x14ac:dyDescent="0.25">
      <c r="A60" s="42">
        <v>6</v>
      </c>
      <c r="B60" s="43" t="s">
        <v>572</v>
      </c>
      <c r="C60" s="56" t="s">
        <v>564</v>
      </c>
      <c r="D60" s="41" t="s">
        <v>229</v>
      </c>
      <c r="E60" s="41" t="s">
        <v>109</v>
      </c>
      <c r="F60" s="41" t="s">
        <v>226</v>
      </c>
      <c r="G60" s="70">
        <v>23623656.34</v>
      </c>
      <c r="H60" s="70">
        <v>43614.74</v>
      </c>
      <c r="I60" s="70">
        <v>513963.42</v>
      </c>
      <c r="J60" s="70">
        <v>0</v>
      </c>
      <c r="K60" s="71">
        <v>0</v>
      </c>
      <c r="L60" s="71">
        <v>24181234.5</v>
      </c>
      <c r="M60" s="71">
        <v>0</v>
      </c>
      <c r="N60" s="70">
        <v>0</v>
      </c>
      <c r="O60" s="70">
        <v>1737935.95</v>
      </c>
      <c r="P60" s="72">
        <v>11550382.960000001</v>
      </c>
      <c r="Q60" s="70">
        <v>57745.599999999999</v>
      </c>
      <c r="R60" s="70">
        <v>1714315.87</v>
      </c>
      <c r="S60" s="70">
        <v>3897598.87</v>
      </c>
      <c r="T60" s="70">
        <v>2408340.27</v>
      </c>
      <c r="U60" s="70">
        <v>0</v>
      </c>
      <c r="V60" s="70">
        <v>0</v>
      </c>
      <c r="W60" s="70">
        <v>605157.16</v>
      </c>
      <c r="X60" s="71">
        <v>1969253.81</v>
      </c>
      <c r="Y60" s="71">
        <v>23940730.489999998</v>
      </c>
      <c r="Z60" s="60">
        <v>5.1975061925897369E-2</v>
      </c>
      <c r="AA60" s="71">
        <v>1969253.81</v>
      </c>
      <c r="AB60" s="71">
        <v>0</v>
      </c>
      <c r="AC60" s="71">
        <v>0</v>
      </c>
      <c r="AD60" s="71">
        <v>0</v>
      </c>
      <c r="AE60" s="71">
        <v>1370.25</v>
      </c>
      <c r="AF60" s="71">
        <f t="shared" si="26"/>
        <v>1370.25</v>
      </c>
      <c r="AG60" s="71">
        <v>603100.66</v>
      </c>
      <c r="AH60" s="70">
        <v>50726.76</v>
      </c>
      <c r="AI60" s="70">
        <v>153081.1</v>
      </c>
      <c r="AJ60" s="71">
        <v>0</v>
      </c>
      <c r="AK60" s="70">
        <v>126911.98</v>
      </c>
      <c r="AL60" s="70">
        <v>17399.8</v>
      </c>
      <c r="AM60" s="70">
        <v>66328.899999999994</v>
      </c>
      <c r="AN60" s="70">
        <v>11900</v>
      </c>
      <c r="AO60" s="70">
        <v>33221.49</v>
      </c>
      <c r="AP60" s="70">
        <v>67010.97</v>
      </c>
      <c r="AQ60" s="70">
        <v>52103.37</v>
      </c>
      <c r="AR60" s="70">
        <v>10854.44</v>
      </c>
      <c r="AS60" s="70">
        <v>4005</v>
      </c>
      <c r="AT60" s="70">
        <v>32534.68</v>
      </c>
      <c r="AU60" s="70">
        <v>4486.63</v>
      </c>
      <c r="AV60" s="70">
        <v>123777.31</v>
      </c>
      <c r="AW60" s="70">
        <v>1357443.09</v>
      </c>
      <c r="AX60" s="70">
        <v>0</v>
      </c>
      <c r="AY60" s="60">
        <f t="shared" si="27"/>
        <v>0</v>
      </c>
      <c r="AZ60" s="71">
        <v>0</v>
      </c>
      <c r="BA60" s="60">
        <v>8.3359399648293392E-2</v>
      </c>
      <c r="BB60" s="58">
        <v>434488.67</v>
      </c>
      <c r="BC60" s="58">
        <v>795619.21</v>
      </c>
      <c r="BD60" s="59">
        <v>225020</v>
      </c>
      <c r="BE60" s="59">
        <v>0</v>
      </c>
      <c r="BF60" s="59">
        <v>860245.82</v>
      </c>
      <c r="BG60" s="59">
        <v>520885.04749999999</v>
      </c>
      <c r="BH60" s="59">
        <v>0</v>
      </c>
      <c r="BI60" s="59">
        <v>0</v>
      </c>
      <c r="BJ60" s="59">
        <f t="shared" si="28"/>
        <v>0</v>
      </c>
      <c r="BK60" s="59">
        <v>0</v>
      </c>
      <c r="BL60" s="59">
        <v>2924</v>
      </c>
      <c r="BM60" s="59">
        <v>708</v>
      </c>
      <c r="BN60" s="58">
        <v>0</v>
      </c>
      <c r="BO60" s="58">
        <v>0</v>
      </c>
      <c r="BP60" s="58">
        <v>-22</v>
      </c>
      <c r="BQ60" s="58">
        <v>-73</v>
      </c>
      <c r="BR60" s="58">
        <v>-129</v>
      </c>
      <c r="BS60" s="58">
        <v>-392</v>
      </c>
      <c r="BT60" s="58">
        <v>0</v>
      </c>
      <c r="BU60" s="58">
        <v>-1</v>
      </c>
      <c r="BV60" s="58">
        <v>83</v>
      </c>
      <c r="BW60" s="58">
        <v>-411</v>
      </c>
      <c r="BX60" s="58">
        <v>0</v>
      </c>
      <c r="BY60" s="58">
        <v>2687</v>
      </c>
      <c r="BZ60" s="58">
        <v>18</v>
      </c>
      <c r="CA60" s="58">
        <v>0</v>
      </c>
      <c r="CB60" s="58">
        <v>85</v>
      </c>
      <c r="CC60" s="58">
        <v>29</v>
      </c>
      <c r="CD60" s="58">
        <v>313</v>
      </c>
      <c r="CE60" s="58">
        <v>2</v>
      </c>
      <c r="CF60" s="58">
        <v>11</v>
      </c>
    </row>
    <row r="61" spans="1:84" ht="15.6" customHeight="1" x14ac:dyDescent="0.25">
      <c r="A61" s="42">
        <v>6</v>
      </c>
      <c r="B61" s="43" t="s">
        <v>227</v>
      </c>
      <c r="C61" s="56" t="s">
        <v>171</v>
      </c>
      <c r="D61" s="41" t="s">
        <v>228</v>
      </c>
      <c r="E61" s="41" t="s">
        <v>104</v>
      </c>
      <c r="F61" s="41" t="s">
        <v>226</v>
      </c>
      <c r="G61" s="70">
        <v>51990597.950000003</v>
      </c>
      <c r="H61" s="70">
        <v>109548.7</v>
      </c>
      <c r="I61" s="70">
        <v>1956647.52</v>
      </c>
      <c r="J61" s="70">
        <v>0</v>
      </c>
      <c r="K61" s="71">
        <v>0</v>
      </c>
      <c r="L61" s="71">
        <v>54056794.170000002</v>
      </c>
      <c r="M61" s="71">
        <v>0</v>
      </c>
      <c r="N61" s="70">
        <v>19838622.879999999</v>
      </c>
      <c r="O61" s="70">
        <v>6937359.1200000001</v>
      </c>
      <c r="P61" s="72">
        <v>9310430.3599999994</v>
      </c>
      <c r="Q61" s="70">
        <v>0</v>
      </c>
      <c r="R61" s="70">
        <v>1971434.96</v>
      </c>
      <c r="S61" s="70">
        <v>5708915.25</v>
      </c>
      <c r="T61" s="70">
        <v>3516298.53</v>
      </c>
      <c r="U61" s="70">
        <v>0</v>
      </c>
      <c r="V61" s="70">
        <v>109548.7</v>
      </c>
      <c r="W61" s="70">
        <v>2062317.43</v>
      </c>
      <c r="X61" s="71">
        <v>4460840.13</v>
      </c>
      <c r="Y61" s="71">
        <v>53915767.359999999</v>
      </c>
      <c r="Z61" s="60">
        <v>3.982287934692387E-2</v>
      </c>
      <c r="AA61" s="71">
        <v>4460840.13</v>
      </c>
      <c r="AB61" s="71">
        <v>0</v>
      </c>
      <c r="AC61" s="71">
        <v>0</v>
      </c>
      <c r="AD61" s="71">
        <v>0</v>
      </c>
      <c r="AE61" s="71">
        <v>0</v>
      </c>
      <c r="AF61" s="71">
        <f t="shared" ref="AF61:AF71" si="29">SUM(AD61:AE61)</f>
        <v>0</v>
      </c>
      <c r="AG61" s="71">
        <v>1738940.06</v>
      </c>
      <c r="AH61" s="70">
        <v>143422.51</v>
      </c>
      <c r="AI61" s="70">
        <v>434425.95</v>
      </c>
      <c r="AJ61" s="71">
        <v>0</v>
      </c>
      <c r="AK61" s="70">
        <v>509220.83</v>
      </c>
      <c r="AL61" s="70">
        <v>54307.79</v>
      </c>
      <c r="AM61" s="70">
        <v>180646.76</v>
      </c>
      <c r="AN61" s="70">
        <v>14500</v>
      </c>
      <c r="AO61" s="70">
        <v>5700</v>
      </c>
      <c r="AP61" s="70">
        <v>71990.740000000005</v>
      </c>
      <c r="AQ61" s="70">
        <v>78680.83</v>
      </c>
      <c r="AR61" s="70">
        <v>5490.48</v>
      </c>
      <c r="AS61" s="70">
        <v>12161.53</v>
      </c>
      <c r="AT61" s="70">
        <v>13159.14</v>
      </c>
      <c r="AU61" s="70">
        <v>43870.71</v>
      </c>
      <c r="AV61" s="70">
        <v>118596.38</v>
      </c>
      <c r="AW61" s="70">
        <v>3425113.71</v>
      </c>
      <c r="AX61" s="70">
        <v>0</v>
      </c>
      <c r="AY61" s="60">
        <f t="shared" ref="AY61:AY71" si="30">AX61/AW61</f>
        <v>0</v>
      </c>
      <c r="AZ61" s="71">
        <v>0.44</v>
      </c>
      <c r="BA61" s="60">
        <v>8.5800900660731858E-2</v>
      </c>
      <c r="BB61" s="58">
        <v>269477.18</v>
      </c>
      <c r="BC61" s="58">
        <v>1805300.67</v>
      </c>
      <c r="BD61" s="59">
        <v>227883</v>
      </c>
      <c r="BE61" s="59">
        <v>5.8207660913467401E-11</v>
      </c>
      <c r="BF61" s="59">
        <v>1853072.69</v>
      </c>
      <c r="BG61" s="59">
        <v>996794.26249999797</v>
      </c>
      <c r="BH61" s="59">
        <v>0</v>
      </c>
      <c r="BI61" s="59">
        <v>0</v>
      </c>
      <c r="BJ61" s="59">
        <f t="shared" ref="BJ61:BJ71" si="31">SUM(BH61:BI61)</f>
        <v>0</v>
      </c>
      <c r="BK61" s="59">
        <v>0</v>
      </c>
      <c r="BL61" s="59">
        <v>4251</v>
      </c>
      <c r="BM61" s="59">
        <v>1460</v>
      </c>
      <c r="BN61" s="58">
        <v>21</v>
      </c>
      <c r="BO61" s="58">
        <v>-26</v>
      </c>
      <c r="BP61" s="58">
        <v>-87</v>
      </c>
      <c r="BQ61" s="58">
        <v>-137</v>
      </c>
      <c r="BR61" s="58">
        <v>-746</v>
      </c>
      <c r="BS61" s="58">
        <v>-627</v>
      </c>
      <c r="BT61" s="58">
        <v>4</v>
      </c>
      <c r="BU61" s="58">
        <v>-5</v>
      </c>
      <c r="BV61" s="58">
        <v>12</v>
      </c>
      <c r="BW61" s="58">
        <v>-623</v>
      </c>
      <c r="BX61" s="58">
        <v>0</v>
      </c>
      <c r="BY61" s="58">
        <v>3497</v>
      </c>
      <c r="BZ61" s="58">
        <v>10</v>
      </c>
      <c r="CA61" s="58">
        <v>0</v>
      </c>
      <c r="CB61" s="58">
        <v>157</v>
      </c>
      <c r="CC61" s="58">
        <v>72</v>
      </c>
      <c r="CD61" s="58">
        <v>379</v>
      </c>
      <c r="CE61" s="58">
        <v>2</v>
      </c>
      <c r="CF61" s="58">
        <v>13</v>
      </c>
    </row>
    <row r="62" spans="1:84" ht="15.6" customHeight="1" x14ac:dyDescent="0.25">
      <c r="A62" s="42">
        <v>6</v>
      </c>
      <c r="B62" s="43" t="s">
        <v>230</v>
      </c>
      <c r="C62" s="56" t="s">
        <v>231</v>
      </c>
      <c r="D62" s="41" t="s">
        <v>232</v>
      </c>
      <c r="E62" s="41" t="s">
        <v>104</v>
      </c>
      <c r="F62" s="41" t="s">
        <v>226</v>
      </c>
      <c r="G62" s="70">
        <v>38809676.490000002</v>
      </c>
      <c r="H62" s="70">
        <v>76468.27</v>
      </c>
      <c r="I62" s="70">
        <v>345982.88</v>
      </c>
      <c r="J62" s="70">
        <v>0</v>
      </c>
      <c r="K62" s="71">
        <v>23673.17</v>
      </c>
      <c r="L62" s="71">
        <v>39255800.810000002</v>
      </c>
      <c r="M62" s="71">
        <v>0</v>
      </c>
      <c r="N62" s="70">
        <v>13799814.039999999</v>
      </c>
      <c r="O62" s="70">
        <v>4229544.72</v>
      </c>
      <c r="P62" s="72">
        <v>7476855.5800000001</v>
      </c>
      <c r="Q62" s="70">
        <v>0</v>
      </c>
      <c r="R62" s="70">
        <v>2405639.36</v>
      </c>
      <c r="S62" s="70">
        <v>5048049.22</v>
      </c>
      <c r="T62" s="70">
        <v>2516131.15</v>
      </c>
      <c r="U62" s="70">
        <v>0</v>
      </c>
      <c r="V62" s="70">
        <v>76468.27</v>
      </c>
      <c r="W62" s="70">
        <v>707218.71</v>
      </c>
      <c r="X62" s="71">
        <v>3033598.34</v>
      </c>
      <c r="Y62" s="71">
        <v>39293319.390000001</v>
      </c>
      <c r="Z62" s="60">
        <v>2.3340239450366125E-2</v>
      </c>
      <c r="AA62" s="71">
        <v>3010892.63</v>
      </c>
      <c r="AB62" s="71">
        <v>0</v>
      </c>
      <c r="AC62" s="71">
        <v>0</v>
      </c>
      <c r="AD62" s="71">
        <v>22705.71</v>
      </c>
      <c r="AE62" s="71">
        <v>341.22</v>
      </c>
      <c r="AF62" s="71">
        <f t="shared" si="29"/>
        <v>23046.93</v>
      </c>
      <c r="AG62" s="71">
        <v>1355848.8</v>
      </c>
      <c r="AH62" s="70">
        <v>102225.03</v>
      </c>
      <c r="AI62" s="70">
        <v>323722.8</v>
      </c>
      <c r="AJ62" s="71">
        <v>0</v>
      </c>
      <c r="AK62" s="70">
        <v>236056.62</v>
      </c>
      <c r="AL62" s="70">
        <v>22009.35</v>
      </c>
      <c r="AM62" s="70">
        <v>124578.07</v>
      </c>
      <c r="AN62" s="70">
        <v>11900</v>
      </c>
      <c r="AO62" s="70">
        <v>5721</v>
      </c>
      <c r="AP62" s="70">
        <v>61986.06</v>
      </c>
      <c r="AQ62" s="70">
        <v>61907.58</v>
      </c>
      <c r="AR62" s="70">
        <v>13147.04</v>
      </c>
      <c r="AS62" s="70">
        <v>20598.95</v>
      </c>
      <c r="AT62" s="70">
        <v>20166.71</v>
      </c>
      <c r="AU62" s="70">
        <v>54976.27</v>
      </c>
      <c r="AV62" s="70">
        <v>94207.8</v>
      </c>
      <c r="AW62" s="70">
        <v>2509052.08</v>
      </c>
      <c r="AX62" s="70">
        <v>5130.7</v>
      </c>
      <c r="AY62" s="60">
        <f t="shared" si="30"/>
        <v>2.0448758480931971E-3</v>
      </c>
      <c r="AZ62" s="71">
        <v>0</v>
      </c>
      <c r="BA62" s="60">
        <v>7.7580977279617616E-2</v>
      </c>
      <c r="BB62" s="58">
        <v>159945.39000000001</v>
      </c>
      <c r="BC62" s="58">
        <v>747666.54</v>
      </c>
      <c r="BD62" s="59">
        <v>227883</v>
      </c>
      <c r="BE62" s="59">
        <v>5.8207660913467401E-11</v>
      </c>
      <c r="BF62" s="59">
        <v>1346506.537</v>
      </c>
      <c r="BG62" s="59">
        <v>719243.51699999999</v>
      </c>
      <c r="BH62" s="59">
        <v>0</v>
      </c>
      <c r="BI62" s="59">
        <v>0</v>
      </c>
      <c r="BJ62" s="59">
        <f t="shared" si="31"/>
        <v>0</v>
      </c>
      <c r="BK62" s="59">
        <v>0</v>
      </c>
      <c r="BL62" s="59">
        <v>3189</v>
      </c>
      <c r="BM62" s="59">
        <v>961</v>
      </c>
      <c r="BN62" s="58">
        <v>6</v>
      </c>
      <c r="BO62" s="58">
        <v>-2</v>
      </c>
      <c r="BP62" s="58">
        <v>-59</v>
      </c>
      <c r="BQ62" s="58">
        <v>-107</v>
      </c>
      <c r="BR62" s="58">
        <v>-386</v>
      </c>
      <c r="BS62" s="58">
        <v>-354</v>
      </c>
      <c r="BT62" s="58">
        <v>2</v>
      </c>
      <c r="BU62" s="58">
        <v>-1</v>
      </c>
      <c r="BV62" s="58">
        <v>6</v>
      </c>
      <c r="BW62" s="58">
        <v>-423</v>
      </c>
      <c r="BX62" s="58">
        <v>-1</v>
      </c>
      <c r="BY62" s="58">
        <v>2831</v>
      </c>
      <c r="BZ62" s="58">
        <v>2</v>
      </c>
      <c r="CA62" s="58">
        <v>0</v>
      </c>
      <c r="CB62" s="58">
        <v>108</v>
      </c>
      <c r="CC62" s="58">
        <v>39</v>
      </c>
      <c r="CD62" s="58">
        <v>255</v>
      </c>
      <c r="CE62" s="58">
        <v>20</v>
      </c>
      <c r="CF62" s="58">
        <v>4</v>
      </c>
    </row>
    <row r="63" spans="1:84" ht="15.6" customHeight="1" x14ac:dyDescent="0.25">
      <c r="A63" s="42">
        <v>6</v>
      </c>
      <c r="B63" s="43" t="s">
        <v>233</v>
      </c>
      <c r="C63" s="56" t="s">
        <v>234</v>
      </c>
      <c r="D63" s="41" t="s">
        <v>235</v>
      </c>
      <c r="E63" s="41" t="s">
        <v>104</v>
      </c>
      <c r="F63" s="41" t="s">
        <v>226</v>
      </c>
      <c r="G63" s="70">
        <v>20967827.300000001</v>
      </c>
      <c r="H63" s="70">
        <v>0</v>
      </c>
      <c r="I63" s="70">
        <v>389555.51</v>
      </c>
      <c r="J63" s="70">
        <v>0</v>
      </c>
      <c r="K63" s="71">
        <v>74699.239999999991</v>
      </c>
      <c r="L63" s="71">
        <v>21432082.050000001</v>
      </c>
      <c r="M63" s="71">
        <v>0</v>
      </c>
      <c r="N63" s="70">
        <v>5074464.29</v>
      </c>
      <c r="O63" s="70">
        <v>1182575.71</v>
      </c>
      <c r="P63" s="72">
        <v>6006185.9400000004</v>
      </c>
      <c r="Q63" s="70">
        <v>0</v>
      </c>
      <c r="R63" s="70">
        <v>1362335.42</v>
      </c>
      <c r="S63" s="70">
        <v>3998061.46</v>
      </c>
      <c r="T63" s="70">
        <v>1586564.59</v>
      </c>
      <c r="U63" s="70">
        <v>0</v>
      </c>
      <c r="V63" s="70">
        <v>67601.48</v>
      </c>
      <c r="W63" s="70">
        <v>389555.51</v>
      </c>
      <c r="X63" s="71">
        <v>2007855.8499999999</v>
      </c>
      <c r="Y63" s="71">
        <v>21675200.25</v>
      </c>
      <c r="Z63" s="60">
        <v>1.0019021856403834E-2</v>
      </c>
      <c r="AA63" s="71">
        <v>2000236.47</v>
      </c>
      <c r="AB63" s="71">
        <v>0</v>
      </c>
      <c r="AC63" s="71">
        <v>0</v>
      </c>
      <c r="AD63" s="71">
        <v>7359.38</v>
      </c>
      <c r="AE63" s="71">
        <v>1222.57</v>
      </c>
      <c r="AF63" s="71">
        <f t="shared" si="29"/>
        <v>8581.9500000000007</v>
      </c>
      <c r="AG63" s="71">
        <v>934334.34</v>
      </c>
      <c r="AH63" s="70">
        <v>70811.78</v>
      </c>
      <c r="AI63" s="70">
        <v>162176.68</v>
      </c>
      <c r="AJ63" s="71">
        <v>0</v>
      </c>
      <c r="AK63" s="70">
        <v>155907.71</v>
      </c>
      <c r="AL63" s="70">
        <v>33500</v>
      </c>
      <c r="AM63" s="70">
        <v>100534.31</v>
      </c>
      <c r="AN63" s="70">
        <v>8200</v>
      </c>
      <c r="AO63" s="70">
        <v>0</v>
      </c>
      <c r="AP63" s="70">
        <v>57865.03</v>
      </c>
      <c r="AQ63" s="70">
        <v>71355.960000000006</v>
      </c>
      <c r="AR63" s="70">
        <v>2755</v>
      </c>
      <c r="AS63" s="70">
        <v>1890</v>
      </c>
      <c r="AT63" s="70">
        <v>0</v>
      </c>
      <c r="AU63" s="70">
        <v>17899.87</v>
      </c>
      <c r="AV63" s="70">
        <v>93681.31</v>
      </c>
      <c r="AW63" s="70">
        <v>1710911.99</v>
      </c>
      <c r="AX63" s="70">
        <v>0</v>
      </c>
      <c r="AY63" s="60">
        <f t="shared" si="30"/>
        <v>0</v>
      </c>
      <c r="AZ63" s="71">
        <v>0</v>
      </c>
      <c r="BA63" s="60">
        <v>9.5395504807500961E-2</v>
      </c>
      <c r="BB63" s="58">
        <v>0</v>
      </c>
      <c r="BC63" s="58">
        <v>210077.12</v>
      </c>
      <c r="BD63" s="59">
        <v>227883</v>
      </c>
      <c r="BE63" s="59">
        <v>5.8207660913467401E-11</v>
      </c>
      <c r="BF63" s="59">
        <v>774715.37999999896</v>
      </c>
      <c r="BG63" s="59">
        <v>346987.38249999902</v>
      </c>
      <c r="BH63" s="59">
        <v>0</v>
      </c>
      <c r="BI63" s="59">
        <v>0</v>
      </c>
      <c r="BJ63" s="59">
        <f t="shared" si="31"/>
        <v>0</v>
      </c>
      <c r="BK63" s="59">
        <v>0</v>
      </c>
      <c r="BL63" s="59">
        <v>2113</v>
      </c>
      <c r="BM63" s="59">
        <v>511</v>
      </c>
      <c r="BN63" s="58">
        <v>20</v>
      </c>
      <c r="BO63" s="58">
        <v>0</v>
      </c>
      <c r="BP63" s="58">
        <v>-8</v>
      </c>
      <c r="BQ63" s="58">
        <v>-48</v>
      </c>
      <c r="BR63" s="58">
        <v>-132</v>
      </c>
      <c r="BS63" s="58">
        <v>-236</v>
      </c>
      <c r="BT63" s="58">
        <v>0</v>
      </c>
      <c r="BU63" s="58">
        <v>-1</v>
      </c>
      <c r="BV63" s="58">
        <v>-1</v>
      </c>
      <c r="BW63" s="58">
        <v>-324</v>
      </c>
      <c r="BX63" s="58">
        <v>-2</v>
      </c>
      <c r="BY63" s="58">
        <v>1892</v>
      </c>
      <c r="BZ63" s="58">
        <v>1</v>
      </c>
      <c r="CA63" s="58">
        <v>26</v>
      </c>
      <c r="CB63" s="58">
        <v>87</v>
      </c>
      <c r="CC63" s="58">
        <v>22</v>
      </c>
      <c r="CD63" s="58">
        <v>198</v>
      </c>
      <c r="CE63" s="58">
        <v>17</v>
      </c>
      <c r="CF63" s="58">
        <v>0</v>
      </c>
    </row>
    <row r="64" spans="1:84" s="61" customFormat="1" ht="15.6" customHeight="1" x14ac:dyDescent="0.25">
      <c r="A64" s="32">
        <v>7</v>
      </c>
      <c r="B64" s="33" t="s">
        <v>236</v>
      </c>
      <c r="C64" s="54" t="s">
        <v>237</v>
      </c>
      <c r="D64" s="34" t="s">
        <v>238</v>
      </c>
      <c r="E64" s="34" t="s">
        <v>120</v>
      </c>
      <c r="F64" s="34" t="s">
        <v>226</v>
      </c>
      <c r="G64" s="70">
        <v>33113349.5</v>
      </c>
      <c r="H64" s="70">
        <v>295638.59999999998</v>
      </c>
      <c r="I64" s="70">
        <v>790128.83000000007</v>
      </c>
      <c r="J64" s="70">
        <v>0</v>
      </c>
      <c r="K64" s="71">
        <v>0</v>
      </c>
      <c r="L64" s="71">
        <v>34199116.93</v>
      </c>
      <c r="M64" s="71">
        <v>0</v>
      </c>
      <c r="N64" s="70">
        <v>12829545.9</v>
      </c>
      <c r="O64" s="70">
        <v>2196316.1</v>
      </c>
      <c r="P64" s="72">
        <v>8919858.8100000005</v>
      </c>
      <c r="Q64" s="70">
        <v>0</v>
      </c>
      <c r="R64" s="70">
        <v>775525.55</v>
      </c>
      <c r="S64" s="70">
        <v>3265169.55</v>
      </c>
      <c r="T64" s="70">
        <v>2607212.69</v>
      </c>
      <c r="U64" s="70">
        <v>0</v>
      </c>
      <c r="V64" s="70">
        <v>0</v>
      </c>
      <c r="W64" s="70">
        <v>1089202.6599999999</v>
      </c>
      <c r="X64" s="71">
        <v>2834224.95</v>
      </c>
      <c r="Y64" s="71">
        <v>34517056.210000001</v>
      </c>
      <c r="Z64" s="60">
        <v>8.6682273983628669E-2</v>
      </c>
      <c r="AA64" s="71">
        <v>2834218.99</v>
      </c>
      <c r="AB64" s="71">
        <v>0</v>
      </c>
      <c r="AC64" s="71">
        <v>0</v>
      </c>
      <c r="AD64" s="71">
        <v>0</v>
      </c>
      <c r="AE64" s="71">
        <v>0</v>
      </c>
      <c r="AF64" s="71">
        <f t="shared" si="29"/>
        <v>0</v>
      </c>
      <c r="AG64" s="71">
        <v>1220627.72</v>
      </c>
      <c r="AH64" s="70">
        <v>100504.42</v>
      </c>
      <c r="AI64" s="70">
        <v>300617.21000000002</v>
      </c>
      <c r="AJ64" s="71">
        <v>283.25</v>
      </c>
      <c r="AK64" s="70">
        <v>129150.86</v>
      </c>
      <c r="AL64" s="70">
        <v>0</v>
      </c>
      <c r="AM64" s="70">
        <v>94817.68</v>
      </c>
      <c r="AN64" s="70">
        <v>10600</v>
      </c>
      <c r="AO64" s="70">
        <v>9315</v>
      </c>
      <c r="AP64" s="70">
        <v>40548.92</v>
      </c>
      <c r="AQ64" s="70">
        <v>52635.47</v>
      </c>
      <c r="AR64" s="70">
        <v>12241.01</v>
      </c>
      <c r="AS64" s="70">
        <v>0</v>
      </c>
      <c r="AT64" s="70">
        <v>7208.32</v>
      </c>
      <c r="AU64" s="70">
        <v>22800</v>
      </c>
      <c r="AV64" s="70">
        <v>86266.83</v>
      </c>
      <c r="AW64" s="70">
        <v>2087616.69</v>
      </c>
      <c r="AX64" s="70">
        <v>104553.87</v>
      </c>
      <c r="AY64" s="60">
        <f t="shared" si="30"/>
        <v>5.0082886624172374E-2</v>
      </c>
      <c r="AZ64" s="71">
        <v>0</v>
      </c>
      <c r="BA64" s="60">
        <v>8.5591431636959592E-2</v>
      </c>
      <c r="BB64" s="58">
        <v>198806.66</v>
      </c>
      <c r="BC64" s="58">
        <v>2697160.4</v>
      </c>
      <c r="BD64" s="59">
        <v>227883</v>
      </c>
      <c r="BE64" s="59">
        <v>5.8207660913467401E-11</v>
      </c>
      <c r="BF64" s="59">
        <v>895055.94</v>
      </c>
      <c r="BG64" s="59">
        <v>373151.76750000002</v>
      </c>
      <c r="BH64" s="59">
        <v>0</v>
      </c>
      <c r="BI64" s="59">
        <v>0</v>
      </c>
      <c r="BJ64" s="59">
        <f t="shared" si="31"/>
        <v>0</v>
      </c>
      <c r="BK64" s="59">
        <v>0</v>
      </c>
      <c r="BL64" s="59">
        <v>2662</v>
      </c>
      <c r="BM64" s="59">
        <v>622</v>
      </c>
      <c r="BN64" s="58">
        <v>13</v>
      </c>
      <c r="BO64" s="58">
        <v>-16</v>
      </c>
      <c r="BP64" s="58">
        <v>-10</v>
      </c>
      <c r="BQ64" s="58">
        <v>-26</v>
      </c>
      <c r="BR64" s="58">
        <v>-140</v>
      </c>
      <c r="BS64" s="58">
        <v>-141</v>
      </c>
      <c r="BT64" s="58">
        <v>0</v>
      </c>
      <c r="BU64" s="58">
        <v>0</v>
      </c>
      <c r="BV64" s="58">
        <v>-7</v>
      </c>
      <c r="BW64" s="58">
        <v>-378</v>
      </c>
      <c r="BX64" s="58">
        <v>-1</v>
      </c>
      <c r="BY64" s="58">
        <v>2578</v>
      </c>
      <c r="BZ64" s="58">
        <v>12</v>
      </c>
      <c r="CA64" s="58">
        <v>0</v>
      </c>
      <c r="CB64" s="58">
        <v>130</v>
      </c>
      <c r="CC64" s="58">
        <v>54</v>
      </c>
      <c r="CD64" s="58">
        <v>189</v>
      </c>
      <c r="CE64" s="58">
        <v>1</v>
      </c>
      <c r="CF64" s="58">
        <v>4</v>
      </c>
    </row>
    <row r="65" spans="1:84" s="61" customFormat="1" ht="15.6" customHeight="1" x14ac:dyDescent="0.25">
      <c r="A65" s="32">
        <v>7</v>
      </c>
      <c r="B65" s="33" t="s">
        <v>239</v>
      </c>
      <c r="C65" s="54" t="s">
        <v>240</v>
      </c>
      <c r="D65" s="34" t="s">
        <v>241</v>
      </c>
      <c r="E65" s="34" t="s">
        <v>115</v>
      </c>
      <c r="F65" s="34" t="s">
        <v>226</v>
      </c>
      <c r="G65" s="70">
        <v>35492174.130000003</v>
      </c>
      <c r="H65" s="70">
        <v>895476.12</v>
      </c>
      <c r="I65" s="70">
        <v>0</v>
      </c>
      <c r="J65" s="70">
        <v>0</v>
      </c>
      <c r="K65" s="71">
        <v>0</v>
      </c>
      <c r="L65" s="71">
        <v>36387650.25</v>
      </c>
      <c r="M65" s="71">
        <v>0</v>
      </c>
      <c r="N65" s="70">
        <v>7247737.21</v>
      </c>
      <c r="O65" s="70">
        <v>2688896.76</v>
      </c>
      <c r="P65" s="72">
        <v>11267978.83</v>
      </c>
      <c r="Q65" s="70">
        <v>0</v>
      </c>
      <c r="R65" s="70">
        <v>1690811.46</v>
      </c>
      <c r="S65" s="70">
        <v>6161260.0499999998</v>
      </c>
      <c r="T65" s="70">
        <v>3336159.32</v>
      </c>
      <c r="U65" s="70">
        <v>0</v>
      </c>
      <c r="V65" s="70">
        <v>0</v>
      </c>
      <c r="W65" s="70">
        <v>928063.87</v>
      </c>
      <c r="X65" s="71">
        <v>2767371.5500000003</v>
      </c>
      <c r="Y65" s="71">
        <v>36088279.049999997</v>
      </c>
      <c r="Z65" s="60">
        <v>3.6392871424832107E-2</v>
      </c>
      <c r="AA65" s="71">
        <v>2742456.08</v>
      </c>
      <c r="AB65" s="71">
        <v>0</v>
      </c>
      <c r="AC65" s="71">
        <v>0</v>
      </c>
      <c r="AD65" s="71">
        <v>0</v>
      </c>
      <c r="AE65" s="71">
        <v>0</v>
      </c>
      <c r="AF65" s="71">
        <f t="shared" si="29"/>
        <v>0</v>
      </c>
      <c r="AG65" s="71">
        <v>990694.34</v>
      </c>
      <c r="AH65" s="70">
        <v>72338.66</v>
      </c>
      <c r="AI65" s="70">
        <v>255192.11</v>
      </c>
      <c r="AJ65" s="71">
        <v>0</v>
      </c>
      <c r="AK65" s="70">
        <v>132536.29999999999</v>
      </c>
      <c r="AL65" s="70">
        <v>22117.98</v>
      </c>
      <c r="AM65" s="70">
        <v>75694.460000000006</v>
      </c>
      <c r="AN65" s="70">
        <v>15200</v>
      </c>
      <c r="AO65" s="70">
        <v>1922.81</v>
      </c>
      <c r="AP65" s="70">
        <v>27280.880000000001</v>
      </c>
      <c r="AQ65" s="70">
        <v>57380.69</v>
      </c>
      <c r="AR65" s="70">
        <v>4830.97</v>
      </c>
      <c r="AS65" s="70">
        <v>10800</v>
      </c>
      <c r="AT65" s="70">
        <v>8275.16</v>
      </c>
      <c r="AU65" s="70">
        <v>42732.89</v>
      </c>
      <c r="AV65" s="70">
        <v>108919.32</v>
      </c>
      <c r="AW65" s="70">
        <v>1825916.57</v>
      </c>
      <c r="AX65" s="70">
        <v>0</v>
      </c>
      <c r="AY65" s="60">
        <f t="shared" si="30"/>
        <v>0</v>
      </c>
      <c r="AZ65" s="71">
        <v>0</v>
      </c>
      <c r="BA65" s="60">
        <v>7.7269317736213858E-2</v>
      </c>
      <c r="BB65" s="58">
        <v>160106.48000000001</v>
      </c>
      <c r="BC65" s="58">
        <v>1164144.6000000001</v>
      </c>
      <c r="BD65" s="59">
        <v>227883</v>
      </c>
      <c r="BE65" s="59">
        <v>5.8207660913467401E-11</v>
      </c>
      <c r="BF65" s="59">
        <v>1065871.3799999999</v>
      </c>
      <c r="BG65" s="59">
        <v>609392.237499999</v>
      </c>
      <c r="BH65" s="59">
        <v>0</v>
      </c>
      <c r="BI65" s="59">
        <v>0</v>
      </c>
      <c r="BJ65" s="59">
        <f t="shared" si="31"/>
        <v>0</v>
      </c>
      <c r="BK65" s="59">
        <v>0</v>
      </c>
      <c r="BL65" s="59">
        <v>4480</v>
      </c>
      <c r="BM65" s="59">
        <v>834</v>
      </c>
      <c r="BN65" s="58">
        <v>4</v>
      </c>
      <c r="BO65" s="58">
        <v>0</v>
      </c>
      <c r="BP65" s="58">
        <v>-10</v>
      </c>
      <c r="BQ65" s="58">
        <v>-41</v>
      </c>
      <c r="BR65" s="58">
        <v>-169</v>
      </c>
      <c r="BS65" s="58">
        <v>-298</v>
      </c>
      <c r="BT65" s="58">
        <v>0</v>
      </c>
      <c r="BU65" s="58">
        <v>0</v>
      </c>
      <c r="BV65" s="58">
        <v>1</v>
      </c>
      <c r="BW65" s="58">
        <v>-663</v>
      </c>
      <c r="BX65" s="58">
        <v>-2</v>
      </c>
      <c r="BY65" s="58">
        <v>4136</v>
      </c>
      <c r="BZ65" s="58">
        <v>16</v>
      </c>
      <c r="CA65" s="58">
        <v>86</v>
      </c>
      <c r="CB65" s="58">
        <v>136</v>
      </c>
      <c r="CC65" s="58">
        <v>85</v>
      </c>
      <c r="CD65" s="58">
        <v>432</v>
      </c>
      <c r="CE65" s="58">
        <v>3</v>
      </c>
      <c r="CF65" s="58">
        <v>7</v>
      </c>
    </row>
    <row r="66" spans="1:84" s="61" customFormat="1" ht="15.6" customHeight="1" x14ac:dyDescent="0.25">
      <c r="A66" s="32">
        <v>7</v>
      </c>
      <c r="B66" s="33" t="s">
        <v>242</v>
      </c>
      <c r="C66" s="54" t="s">
        <v>146</v>
      </c>
      <c r="D66" s="34" t="s">
        <v>243</v>
      </c>
      <c r="E66" s="34" t="s">
        <v>120</v>
      </c>
      <c r="F66" s="34" t="s">
        <v>226</v>
      </c>
      <c r="G66" s="70">
        <v>80824946.640000001</v>
      </c>
      <c r="H66" s="70">
        <v>314365.67</v>
      </c>
      <c r="I66" s="70">
        <v>2766526.17</v>
      </c>
      <c r="J66" s="70">
        <v>0</v>
      </c>
      <c r="K66" s="71">
        <v>0</v>
      </c>
      <c r="L66" s="71">
        <v>83905838.480000004</v>
      </c>
      <c r="M66" s="71">
        <v>0</v>
      </c>
      <c r="N66" s="70">
        <v>36058054.539999999</v>
      </c>
      <c r="O66" s="70">
        <v>6932729.4299999997</v>
      </c>
      <c r="P66" s="72">
        <v>17662600.34</v>
      </c>
      <c r="Q66" s="70">
        <v>0</v>
      </c>
      <c r="R66" s="70">
        <v>2722252.65</v>
      </c>
      <c r="S66" s="70">
        <v>7050848.5999999996</v>
      </c>
      <c r="T66" s="70">
        <v>5235688.28</v>
      </c>
      <c r="U66" s="70">
        <v>0</v>
      </c>
      <c r="V66" s="70">
        <v>0</v>
      </c>
      <c r="W66" s="70">
        <v>3059905.88</v>
      </c>
      <c r="X66" s="71">
        <v>4533242.25</v>
      </c>
      <c r="Y66" s="71">
        <v>83255321.969999999</v>
      </c>
      <c r="Z66" s="60">
        <v>8.2181039870338646E-2</v>
      </c>
      <c r="AA66" s="71">
        <v>4533242.25</v>
      </c>
      <c r="AB66" s="71">
        <v>0</v>
      </c>
      <c r="AC66" s="71">
        <v>0</v>
      </c>
      <c r="AD66" s="71">
        <v>0</v>
      </c>
      <c r="AE66" s="71">
        <v>0</v>
      </c>
      <c r="AF66" s="71">
        <f t="shared" si="29"/>
        <v>0</v>
      </c>
      <c r="AG66" s="71">
        <v>2678626.33</v>
      </c>
      <c r="AH66" s="70">
        <v>210324.72</v>
      </c>
      <c r="AI66" s="70">
        <v>631535.64</v>
      </c>
      <c r="AJ66" s="71">
        <v>0</v>
      </c>
      <c r="AK66" s="70">
        <v>268894.73</v>
      </c>
      <c r="AL66" s="70">
        <v>22300.82</v>
      </c>
      <c r="AM66" s="70">
        <v>142044.53</v>
      </c>
      <c r="AN66" s="70">
        <v>20400</v>
      </c>
      <c r="AO66" s="70">
        <v>0</v>
      </c>
      <c r="AP66" s="70">
        <v>0</v>
      </c>
      <c r="AQ66" s="70">
        <v>60421.39</v>
      </c>
      <c r="AR66" s="70">
        <v>10605.07</v>
      </c>
      <c r="AS66" s="70">
        <v>2745</v>
      </c>
      <c r="AT66" s="70">
        <v>75790.63</v>
      </c>
      <c r="AU66" s="70">
        <v>418.94</v>
      </c>
      <c r="AV66" s="70">
        <v>93224.3</v>
      </c>
      <c r="AW66" s="70">
        <v>4217332.0999999996</v>
      </c>
      <c r="AX66" s="70">
        <v>168035.88</v>
      </c>
      <c r="AY66" s="60">
        <f t="shared" si="30"/>
        <v>3.9844118512744116E-2</v>
      </c>
      <c r="AZ66" s="71">
        <v>0</v>
      </c>
      <c r="BA66" s="60">
        <v>5.6087166629275736E-2</v>
      </c>
      <c r="BB66" s="58">
        <v>995598.39</v>
      </c>
      <c r="BC66" s="58">
        <v>5672514.6699999999</v>
      </c>
      <c r="BD66" s="59">
        <v>227880</v>
      </c>
      <c r="BE66" s="59">
        <v>0</v>
      </c>
      <c r="BF66" s="59">
        <v>1117998.99</v>
      </c>
      <c r="BG66" s="59">
        <v>63665.965000000098</v>
      </c>
      <c r="BH66" s="59">
        <v>0</v>
      </c>
      <c r="BI66" s="59">
        <v>0</v>
      </c>
      <c r="BJ66" s="59">
        <f t="shared" si="31"/>
        <v>0</v>
      </c>
      <c r="BK66" s="59">
        <v>0</v>
      </c>
      <c r="BL66" s="59">
        <v>6004</v>
      </c>
      <c r="BM66" s="59">
        <v>1301</v>
      </c>
      <c r="BN66" s="58">
        <v>1</v>
      </c>
      <c r="BO66" s="58">
        <v>0</v>
      </c>
      <c r="BP66" s="58">
        <v>-31</v>
      </c>
      <c r="BQ66" s="58">
        <v>-62</v>
      </c>
      <c r="BR66" s="58">
        <v>-721</v>
      </c>
      <c r="BS66" s="58">
        <v>-509</v>
      </c>
      <c r="BT66" s="58">
        <v>223</v>
      </c>
      <c r="BU66" s="58">
        <v>-59</v>
      </c>
      <c r="BV66" s="58">
        <v>-176</v>
      </c>
      <c r="BW66" s="58">
        <v>-780</v>
      </c>
      <c r="BX66" s="58">
        <v>-2</v>
      </c>
      <c r="BY66" s="58">
        <v>5189</v>
      </c>
      <c r="BZ66" s="58">
        <v>3</v>
      </c>
      <c r="CA66" s="58">
        <v>249</v>
      </c>
      <c r="CB66" s="58">
        <v>70</v>
      </c>
      <c r="CC66" s="58">
        <v>157</v>
      </c>
      <c r="CD66" s="58">
        <v>620</v>
      </c>
      <c r="CE66" s="58">
        <v>11</v>
      </c>
      <c r="CF66" s="58">
        <v>19</v>
      </c>
    </row>
    <row r="67" spans="1:84" s="61" customFormat="1" ht="15.6" customHeight="1" x14ac:dyDescent="0.25">
      <c r="A67" s="32">
        <v>7</v>
      </c>
      <c r="B67" s="33" t="s">
        <v>244</v>
      </c>
      <c r="C67" s="54" t="s">
        <v>245</v>
      </c>
      <c r="D67" s="34" t="s">
        <v>246</v>
      </c>
      <c r="E67" s="34" t="s">
        <v>115</v>
      </c>
      <c r="F67" s="34" t="s">
        <v>226</v>
      </c>
      <c r="G67" s="70">
        <v>8945322.6999999993</v>
      </c>
      <c r="H67" s="70">
        <v>0</v>
      </c>
      <c r="I67" s="70">
        <v>252956.03</v>
      </c>
      <c r="J67" s="70">
        <v>0</v>
      </c>
      <c r="K67" s="71">
        <v>2752.44</v>
      </c>
      <c r="L67" s="71">
        <v>9201031.1699999999</v>
      </c>
      <c r="M67" s="71">
        <v>0</v>
      </c>
      <c r="N67" s="70">
        <v>3303840.27</v>
      </c>
      <c r="O67" s="70">
        <v>863294.15</v>
      </c>
      <c r="P67" s="72">
        <v>1853128.23</v>
      </c>
      <c r="Q67" s="70">
        <v>0</v>
      </c>
      <c r="R67" s="70">
        <v>245810.09</v>
      </c>
      <c r="S67" s="70">
        <v>1392981.54</v>
      </c>
      <c r="T67" s="70">
        <v>453089.35</v>
      </c>
      <c r="U67" s="70">
        <v>0</v>
      </c>
      <c r="V67" s="70">
        <v>0</v>
      </c>
      <c r="W67" s="70">
        <v>287502.15000000002</v>
      </c>
      <c r="X67" s="71">
        <v>809685.05999999994</v>
      </c>
      <c r="Y67" s="71">
        <v>9209330.8399999999</v>
      </c>
      <c r="Z67" s="60">
        <v>1.0969190636353789E-2</v>
      </c>
      <c r="AA67" s="71">
        <v>806932.62</v>
      </c>
      <c r="AB67" s="71">
        <v>0</v>
      </c>
      <c r="AC67" s="71">
        <v>0</v>
      </c>
      <c r="AD67" s="71">
        <v>2752.44</v>
      </c>
      <c r="AE67" s="71">
        <v>313.74</v>
      </c>
      <c r="AF67" s="71">
        <f t="shared" si="29"/>
        <v>3066.1800000000003</v>
      </c>
      <c r="AG67" s="71">
        <v>240293.63</v>
      </c>
      <c r="AH67" s="70">
        <v>18592.169999999998</v>
      </c>
      <c r="AI67" s="70">
        <v>49440.19</v>
      </c>
      <c r="AJ67" s="71">
        <v>0</v>
      </c>
      <c r="AK67" s="70">
        <v>31230.92</v>
      </c>
      <c r="AL67" s="70">
        <v>39404.949999999997</v>
      </c>
      <c r="AM67" s="70">
        <v>15789.69</v>
      </c>
      <c r="AN67" s="70">
        <v>4400</v>
      </c>
      <c r="AO67" s="70">
        <v>2250</v>
      </c>
      <c r="AP67" s="70">
        <v>0</v>
      </c>
      <c r="AQ67" s="70">
        <v>14746.52</v>
      </c>
      <c r="AR67" s="70">
        <v>3285.6</v>
      </c>
      <c r="AS67" s="70">
        <v>0</v>
      </c>
      <c r="AT67" s="70">
        <v>0</v>
      </c>
      <c r="AU67" s="70">
        <v>13973.79</v>
      </c>
      <c r="AV67" s="70">
        <v>30640.99</v>
      </c>
      <c r="AW67" s="70">
        <v>464048.45</v>
      </c>
      <c r="AX67" s="70">
        <v>0</v>
      </c>
      <c r="AY67" s="60">
        <f t="shared" si="30"/>
        <v>0</v>
      </c>
      <c r="AZ67" s="71">
        <v>0</v>
      </c>
      <c r="BA67" s="60">
        <v>9.0207211865034234E-2</v>
      </c>
      <c r="BB67" s="58">
        <v>46918.41</v>
      </c>
      <c r="BC67" s="58">
        <v>51204.54</v>
      </c>
      <c r="BD67" s="59">
        <v>227883</v>
      </c>
      <c r="BE67" s="59">
        <v>0</v>
      </c>
      <c r="BF67" s="59">
        <v>199367.34</v>
      </c>
      <c r="BG67" s="59">
        <v>83355.227499999906</v>
      </c>
      <c r="BH67" s="59">
        <v>0</v>
      </c>
      <c r="BI67" s="59">
        <v>0</v>
      </c>
      <c r="BJ67" s="59">
        <f t="shared" si="31"/>
        <v>0</v>
      </c>
      <c r="BK67" s="59">
        <v>0</v>
      </c>
      <c r="BL67" s="59">
        <v>626</v>
      </c>
      <c r="BM67" s="59">
        <v>232</v>
      </c>
      <c r="BN67" s="58">
        <v>0</v>
      </c>
      <c r="BO67" s="58">
        <v>0</v>
      </c>
      <c r="BP67" s="58">
        <v>-6</v>
      </c>
      <c r="BQ67" s="58">
        <v>-38</v>
      </c>
      <c r="BR67" s="58">
        <v>-103</v>
      </c>
      <c r="BS67" s="58">
        <v>-87</v>
      </c>
      <c r="BT67" s="58">
        <v>0</v>
      </c>
      <c r="BU67" s="58">
        <v>-1</v>
      </c>
      <c r="BV67" s="58">
        <v>8</v>
      </c>
      <c r="BW67" s="58">
        <v>-103</v>
      </c>
      <c r="BX67" s="58">
        <v>0</v>
      </c>
      <c r="BY67" s="58">
        <v>528</v>
      </c>
      <c r="BZ67" s="58">
        <v>0</v>
      </c>
      <c r="CA67" s="58">
        <v>0</v>
      </c>
      <c r="CB67" s="58">
        <v>50</v>
      </c>
      <c r="CC67" s="58">
        <v>9</v>
      </c>
      <c r="CD67" s="58">
        <v>32</v>
      </c>
      <c r="CE67" s="58">
        <v>8</v>
      </c>
      <c r="CF67" s="58">
        <v>4</v>
      </c>
    </row>
    <row r="68" spans="1:84" s="61" customFormat="1" ht="15.6" customHeight="1" x14ac:dyDescent="0.25">
      <c r="A68" s="32">
        <v>7</v>
      </c>
      <c r="B68" s="33" t="s">
        <v>247</v>
      </c>
      <c r="C68" s="54" t="s">
        <v>248</v>
      </c>
      <c r="D68" s="34" t="s">
        <v>246</v>
      </c>
      <c r="E68" s="34" t="s">
        <v>115</v>
      </c>
      <c r="F68" s="34" t="s">
        <v>226</v>
      </c>
      <c r="G68" s="70">
        <v>16816197</v>
      </c>
      <c r="H68" s="70">
        <v>0</v>
      </c>
      <c r="I68" s="70">
        <v>278808.36000000004</v>
      </c>
      <c r="J68" s="70">
        <v>1220</v>
      </c>
      <c r="K68" s="71">
        <v>0</v>
      </c>
      <c r="L68" s="71">
        <v>17096225.359999999</v>
      </c>
      <c r="M68" s="71">
        <v>21217</v>
      </c>
      <c r="N68" s="70">
        <v>6567360.4500000002</v>
      </c>
      <c r="O68" s="70">
        <v>1736172.99</v>
      </c>
      <c r="P68" s="72">
        <v>3361854.99</v>
      </c>
      <c r="Q68" s="70">
        <v>16626.09</v>
      </c>
      <c r="R68" s="70">
        <v>454122.33</v>
      </c>
      <c r="S68" s="70">
        <v>2739151.91</v>
      </c>
      <c r="T68" s="70">
        <v>649451.23</v>
      </c>
      <c r="U68" s="70">
        <v>0</v>
      </c>
      <c r="V68" s="70">
        <v>0</v>
      </c>
      <c r="W68" s="70">
        <v>419475.89</v>
      </c>
      <c r="X68" s="71">
        <v>1319966.6500000001</v>
      </c>
      <c r="Y68" s="71">
        <v>17264182.530000001</v>
      </c>
      <c r="Z68" s="60">
        <v>1.2190147986491833E-2</v>
      </c>
      <c r="AA68" s="71">
        <v>1319538.07</v>
      </c>
      <c r="AB68" s="71">
        <v>0</v>
      </c>
      <c r="AC68" s="71">
        <v>0</v>
      </c>
      <c r="AD68" s="71">
        <v>0</v>
      </c>
      <c r="AE68" s="71">
        <v>0</v>
      </c>
      <c r="AF68" s="71">
        <f t="shared" si="29"/>
        <v>0</v>
      </c>
      <c r="AG68" s="71">
        <v>384218.56</v>
      </c>
      <c r="AH68" s="70">
        <v>30591.244999999999</v>
      </c>
      <c r="AI68" s="70">
        <v>40699.31</v>
      </c>
      <c r="AJ68" s="71">
        <v>42665</v>
      </c>
      <c r="AK68" s="70">
        <v>36753.440000000002</v>
      </c>
      <c r="AL68" s="70">
        <v>27909.57</v>
      </c>
      <c r="AM68" s="70">
        <v>23664.65</v>
      </c>
      <c r="AN68" s="70">
        <v>5900</v>
      </c>
      <c r="AO68" s="70">
        <v>5750</v>
      </c>
      <c r="AP68" s="70">
        <v>0</v>
      </c>
      <c r="AQ68" s="70">
        <v>14307.86</v>
      </c>
      <c r="AR68" s="70">
        <v>4320.28</v>
      </c>
      <c r="AS68" s="70">
        <v>0</v>
      </c>
      <c r="AT68" s="70">
        <v>162.79</v>
      </c>
      <c r="AU68" s="70">
        <v>16353.66</v>
      </c>
      <c r="AV68" s="70">
        <v>42481.68</v>
      </c>
      <c r="AW68" s="70">
        <v>675778.04500000004</v>
      </c>
      <c r="AX68" s="70">
        <v>0</v>
      </c>
      <c r="AY68" s="60">
        <f t="shared" si="30"/>
        <v>0</v>
      </c>
      <c r="AZ68" s="71">
        <v>0</v>
      </c>
      <c r="BA68" s="60">
        <v>7.8369402213427794E-2</v>
      </c>
      <c r="BB68" s="58">
        <v>19686.740000000002</v>
      </c>
      <c r="BC68" s="58">
        <v>185305.19</v>
      </c>
      <c r="BD68" s="59">
        <v>227879.01</v>
      </c>
      <c r="BE68" s="59">
        <v>0</v>
      </c>
      <c r="BF68" s="59">
        <v>567769.55500000005</v>
      </c>
      <c r="BG68" s="59">
        <v>398825.04374999902</v>
      </c>
      <c r="BH68" s="59">
        <v>0</v>
      </c>
      <c r="BI68" s="59">
        <v>0</v>
      </c>
      <c r="BJ68" s="59">
        <f t="shared" si="31"/>
        <v>0</v>
      </c>
      <c r="BK68" s="59">
        <v>0</v>
      </c>
      <c r="BL68" s="59">
        <v>809</v>
      </c>
      <c r="BM68" s="59">
        <v>276</v>
      </c>
      <c r="BN68" s="58">
        <v>0</v>
      </c>
      <c r="BO68" s="58">
        <v>0</v>
      </c>
      <c r="BP68" s="58">
        <v>-12</v>
      </c>
      <c r="BQ68" s="58">
        <v>-23</v>
      </c>
      <c r="BR68" s="58">
        <v>-135</v>
      </c>
      <c r="BS68" s="58">
        <v>-105</v>
      </c>
      <c r="BT68" s="58">
        <v>0</v>
      </c>
      <c r="BU68" s="58">
        <v>-2</v>
      </c>
      <c r="BV68" s="58">
        <v>6</v>
      </c>
      <c r="BW68" s="58">
        <v>-124</v>
      </c>
      <c r="BX68" s="58">
        <v>-1</v>
      </c>
      <c r="BY68" s="58">
        <v>689</v>
      </c>
      <c r="BZ68" s="58">
        <v>0</v>
      </c>
      <c r="CA68" s="58">
        <v>14</v>
      </c>
      <c r="CB68" s="58">
        <v>65</v>
      </c>
      <c r="CC68" s="58">
        <v>14</v>
      </c>
      <c r="CD68" s="58">
        <v>40</v>
      </c>
      <c r="CE68" s="58">
        <v>0</v>
      </c>
      <c r="CF68" s="58">
        <v>5</v>
      </c>
    </row>
    <row r="69" spans="1:84" s="49" customFormat="1" ht="15.6" customHeight="1" x14ac:dyDescent="0.25">
      <c r="A69" s="38">
        <v>7</v>
      </c>
      <c r="B69" s="50" t="s">
        <v>249</v>
      </c>
      <c r="C69" s="56" t="s">
        <v>250</v>
      </c>
      <c r="D69" s="41" t="s">
        <v>251</v>
      </c>
      <c r="E69" s="41" t="s">
        <v>115</v>
      </c>
      <c r="F69" s="41" t="s">
        <v>226</v>
      </c>
      <c r="G69" s="71">
        <v>2197941.7799999998</v>
      </c>
      <c r="H69" s="71">
        <v>0</v>
      </c>
      <c r="I69" s="71">
        <v>50345.440000000002</v>
      </c>
      <c r="J69" s="71">
        <v>0</v>
      </c>
      <c r="K69" s="71">
        <v>181.2</v>
      </c>
      <c r="L69" s="71">
        <v>2248468.42</v>
      </c>
      <c r="M69" s="71">
        <v>0</v>
      </c>
      <c r="N69" s="71">
        <v>703240.87</v>
      </c>
      <c r="O69" s="71">
        <v>173598.88</v>
      </c>
      <c r="P69" s="71">
        <v>656127.74</v>
      </c>
      <c r="Q69" s="71">
        <v>0</v>
      </c>
      <c r="R69" s="71">
        <v>83921.27</v>
      </c>
      <c r="S69" s="71">
        <v>225268.69</v>
      </c>
      <c r="T69" s="71">
        <v>67166.47</v>
      </c>
      <c r="U69" s="71">
        <v>0</v>
      </c>
      <c r="V69" s="71">
        <v>0</v>
      </c>
      <c r="W69" s="71">
        <v>99601.72</v>
      </c>
      <c r="X69" s="71">
        <v>219962.63</v>
      </c>
      <c r="Y69" s="71">
        <v>2228888.27</v>
      </c>
      <c r="Z69" s="60">
        <v>2.6081245882681934E-2</v>
      </c>
      <c r="AA69" s="71">
        <v>219787.68</v>
      </c>
      <c r="AB69" s="71">
        <v>0</v>
      </c>
      <c r="AC69" s="71">
        <v>0</v>
      </c>
      <c r="AD69" s="71">
        <v>174.95</v>
      </c>
      <c r="AE69" s="71">
        <v>15.36</v>
      </c>
      <c r="AF69" s="71">
        <f t="shared" si="29"/>
        <v>190.31</v>
      </c>
      <c r="AG69" s="71">
        <v>55204.79</v>
      </c>
      <c r="AH69" s="71">
        <v>4362.5</v>
      </c>
      <c r="AI69" s="71">
        <v>0</v>
      </c>
      <c r="AJ69" s="71">
        <v>0</v>
      </c>
      <c r="AK69" s="71">
        <v>19980</v>
      </c>
      <c r="AL69" s="71">
        <v>0</v>
      </c>
      <c r="AM69" s="71">
        <v>8586.73</v>
      </c>
      <c r="AN69" s="71">
        <v>3900</v>
      </c>
      <c r="AO69" s="71">
        <v>0</v>
      </c>
      <c r="AP69" s="71">
        <v>0</v>
      </c>
      <c r="AQ69" s="71">
        <v>7877.52</v>
      </c>
      <c r="AR69" s="71">
        <v>0</v>
      </c>
      <c r="AS69" s="71">
        <v>0</v>
      </c>
      <c r="AT69" s="71">
        <v>3199.56</v>
      </c>
      <c r="AU69" s="71">
        <v>4162.8100000000004</v>
      </c>
      <c r="AV69" s="71">
        <v>13076.09</v>
      </c>
      <c r="AW69" s="71">
        <v>120350</v>
      </c>
      <c r="AX69" s="71">
        <v>41233.120000000003</v>
      </c>
      <c r="AY69" s="60">
        <f t="shared" si="30"/>
        <v>0.34261005400914002</v>
      </c>
      <c r="AZ69" s="71">
        <v>0</v>
      </c>
      <c r="BA69" s="60">
        <v>9.9997043597760821E-2</v>
      </c>
      <c r="BB69" s="59">
        <v>47046.83</v>
      </c>
      <c r="BC69" s="59">
        <v>10278.23</v>
      </c>
      <c r="BD69" s="59">
        <v>106361</v>
      </c>
      <c r="BE69" s="59">
        <v>0</v>
      </c>
      <c r="BF69" s="59">
        <v>14335.37</v>
      </c>
      <c r="BG69" s="59">
        <v>0</v>
      </c>
      <c r="BH69" s="59">
        <v>0</v>
      </c>
      <c r="BI69" s="59">
        <v>0</v>
      </c>
      <c r="BJ69" s="59">
        <f t="shared" si="31"/>
        <v>0</v>
      </c>
      <c r="BK69" s="59">
        <v>0</v>
      </c>
      <c r="BL69" s="59">
        <v>123</v>
      </c>
      <c r="BM69" s="59">
        <v>65</v>
      </c>
      <c r="BN69" s="59">
        <v>0</v>
      </c>
      <c r="BO69" s="59">
        <v>0</v>
      </c>
      <c r="BP69" s="59">
        <v>-2</v>
      </c>
      <c r="BQ69" s="59">
        <v>-2</v>
      </c>
      <c r="BR69" s="59">
        <v>-25</v>
      </c>
      <c r="BS69" s="59">
        <v>-31</v>
      </c>
      <c r="BT69" s="59">
        <v>0</v>
      </c>
      <c r="BU69" s="59">
        <v>0</v>
      </c>
      <c r="BV69" s="59">
        <v>0</v>
      </c>
      <c r="BW69" s="59">
        <v>-10</v>
      </c>
      <c r="BX69" s="59">
        <v>0</v>
      </c>
      <c r="BY69" s="59">
        <v>118</v>
      </c>
      <c r="BZ69" s="59">
        <v>0</v>
      </c>
      <c r="CA69" s="59">
        <v>2</v>
      </c>
      <c r="CB69" s="59">
        <v>6</v>
      </c>
      <c r="CC69" s="59">
        <v>2</v>
      </c>
      <c r="CD69" s="59">
        <v>2</v>
      </c>
      <c r="CE69" s="59">
        <v>0</v>
      </c>
      <c r="CF69" s="59">
        <v>0</v>
      </c>
    </row>
    <row r="70" spans="1:84" s="61" customFormat="1" ht="15.6" customHeight="1" x14ac:dyDescent="0.25">
      <c r="A70" s="32">
        <v>7</v>
      </c>
      <c r="B70" s="33" t="s">
        <v>252</v>
      </c>
      <c r="C70" s="54" t="s">
        <v>253</v>
      </c>
      <c r="D70" s="34" t="s">
        <v>243</v>
      </c>
      <c r="E70" s="34" t="s">
        <v>120</v>
      </c>
      <c r="F70" s="34" t="s">
        <v>226</v>
      </c>
      <c r="G70" s="70">
        <v>76428338.189999998</v>
      </c>
      <c r="H70" s="70">
        <v>0</v>
      </c>
      <c r="I70" s="70">
        <v>2559331.0799999996</v>
      </c>
      <c r="J70" s="70">
        <v>0</v>
      </c>
      <c r="K70" s="71">
        <v>0</v>
      </c>
      <c r="L70" s="71">
        <v>78987669.269999996</v>
      </c>
      <c r="M70" s="71">
        <v>0</v>
      </c>
      <c r="N70" s="70">
        <v>35628496.649999999</v>
      </c>
      <c r="O70" s="70">
        <v>6453520.9900000002</v>
      </c>
      <c r="P70" s="72">
        <v>15394822.869999999</v>
      </c>
      <c r="Q70" s="70">
        <v>0</v>
      </c>
      <c r="R70" s="70">
        <v>2340186.71</v>
      </c>
      <c r="S70" s="70">
        <v>5778551.04</v>
      </c>
      <c r="T70" s="70">
        <v>5333527.22</v>
      </c>
      <c r="U70" s="70">
        <v>0</v>
      </c>
      <c r="V70" s="70">
        <v>0</v>
      </c>
      <c r="W70" s="70">
        <v>2561015.5299999998</v>
      </c>
      <c r="X70" s="71">
        <v>4239205.95</v>
      </c>
      <c r="Y70" s="71">
        <v>77729326.959999993</v>
      </c>
      <c r="Z70" s="60">
        <v>0.17775538735680052</v>
      </c>
      <c r="AA70" s="71">
        <v>4239205.95</v>
      </c>
      <c r="AB70" s="71">
        <v>0</v>
      </c>
      <c r="AC70" s="71">
        <v>0</v>
      </c>
      <c r="AD70" s="71">
        <v>0</v>
      </c>
      <c r="AE70" s="71">
        <v>0</v>
      </c>
      <c r="AF70" s="71">
        <f t="shared" si="29"/>
        <v>0</v>
      </c>
      <c r="AG70" s="71">
        <v>1855627.86</v>
      </c>
      <c r="AH70" s="70">
        <v>151049.91</v>
      </c>
      <c r="AI70" s="70">
        <v>542030.44999999995</v>
      </c>
      <c r="AJ70" s="71">
        <v>73662.2</v>
      </c>
      <c r="AK70" s="70">
        <v>252653.89</v>
      </c>
      <c r="AL70" s="70">
        <v>64960.93</v>
      </c>
      <c r="AM70" s="70">
        <v>142540.51</v>
      </c>
      <c r="AN70" s="70">
        <v>20000</v>
      </c>
      <c r="AO70" s="70">
        <v>0</v>
      </c>
      <c r="AP70" s="70">
        <v>44364.58</v>
      </c>
      <c r="AQ70" s="70">
        <v>125719.63</v>
      </c>
      <c r="AR70" s="70">
        <v>11777.06</v>
      </c>
      <c r="AS70" s="70">
        <v>11700</v>
      </c>
      <c r="AT70" s="70">
        <v>111379.15</v>
      </c>
      <c r="AU70" s="70">
        <v>25022.31</v>
      </c>
      <c r="AV70" s="70">
        <v>71224.92</v>
      </c>
      <c r="AW70" s="70">
        <v>3503713.4</v>
      </c>
      <c r="AX70" s="70">
        <v>0</v>
      </c>
      <c r="AY70" s="60">
        <f t="shared" si="30"/>
        <v>0</v>
      </c>
      <c r="AZ70" s="71">
        <v>0</v>
      </c>
      <c r="BA70" s="60">
        <v>5.5466415342714653E-2</v>
      </c>
      <c r="BB70" s="58">
        <v>725928.29</v>
      </c>
      <c r="BC70" s="58">
        <v>12859620.57</v>
      </c>
      <c r="BD70" s="59">
        <v>227883</v>
      </c>
      <c r="BE70" s="59">
        <v>5.8207660913467401E-11</v>
      </c>
      <c r="BF70" s="59">
        <v>1833440.35</v>
      </c>
      <c r="BG70" s="59">
        <v>957511.99999999697</v>
      </c>
      <c r="BH70" s="59">
        <v>0</v>
      </c>
      <c r="BI70" s="59">
        <v>0</v>
      </c>
      <c r="BJ70" s="59">
        <f t="shared" si="31"/>
        <v>0</v>
      </c>
      <c r="BK70" s="59">
        <v>0</v>
      </c>
      <c r="BL70" s="59">
        <v>5741</v>
      </c>
      <c r="BM70" s="59">
        <v>1168</v>
      </c>
      <c r="BN70" s="58">
        <v>0</v>
      </c>
      <c r="BO70" s="58">
        <v>0</v>
      </c>
      <c r="BP70" s="58">
        <v>-40</v>
      </c>
      <c r="BQ70" s="58">
        <v>-62</v>
      </c>
      <c r="BR70" s="58">
        <v>-470</v>
      </c>
      <c r="BS70" s="58">
        <v>-511</v>
      </c>
      <c r="BT70" s="58">
        <v>0</v>
      </c>
      <c r="BU70" s="58">
        <v>0</v>
      </c>
      <c r="BV70" s="58">
        <v>0</v>
      </c>
      <c r="BW70" s="58">
        <v>-754</v>
      </c>
      <c r="BX70" s="58">
        <v>-2</v>
      </c>
      <c r="BY70" s="58">
        <v>5070</v>
      </c>
      <c r="BZ70" s="58">
        <v>2</v>
      </c>
      <c r="CA70" s="58">
        <v>0</v>
      </c>
      <c r="CB70" s="58">
        <v>112</v>
      </c>
      <c r="CC70" s="58">
        <v>38</v>
      </c>
      <c r="CD70" s="58">
        <v>516</v>
      </c>
      <c r="CE70" s="58">
        <v>23</v>
      </c>
      <c r="CF70" s="58">
        <v>17</v>
      </c>
    </row>
    <row r="71" spans="1:84" s="61" customFormat="1" ht="15.6" customHeight="1" x14ac:dyDescent="0.25">
      <c r="A71" s="32">
        <v>7</v>
      </c>
      <c r="B71" s="33" t="s">
        <v>254</v>
      </c>
      <c r="C71" s="54" t="s">
        <v>255</v>
      </c>
      <c r="D71" s="34" t="s">
        <v>256</v>
      </c>
      <c r="E71" s="34" t="s">
        <v>115</v>
      </c>
      <c r="F71" s="34" t="s">
        <v>226</v>
      </c>
      <c r="G71" s="70">
        <v>27520864.550000001</v>
      </c>
      <c r="H71" s="70">
        <v>0</v>
      </c>
      <c r="I71" s="70">
        <v>421651.44</v>
      </c>
      <c r="J71" s="70">
        <v>0</v>
      </c>
      <c r="K71" s="71">
        <v>0</v>
      </c>
      <c r="L71" s="71">
        <v>27942515.989999998</v>
      </c>
      <c r="M71" s="71">
        <v>0</v>
      </c>
      <c r="N71" s="70">
        <v>8869619.25</v>
      </c>
      <c r="O71" s="70">
        <v>3210129.05</v>
      </c>
      <c r="P71" s="72">
        <v>6384724.4000000004</v>
      </c>
      <c r="Q71" s="70">
        <v>0</v>
      </c>
      <c r="R71" s="70">
        <v>564791.93999999994</v>
      </c>
      <c r="S71" s="70">
        <v>2995041.95</v>
      </c>
      <c r="T71" s="70">
        <v>2436305.33</v>
      </c>
      <c r="U71" s="70">
        <v>0</v>
      </c>
      <c r="V71" s="70">
        <v>0</v>
      </c>
      <c r="W71" s="70">
        <v>1103606.27</v>
      </c>
      <c r="X71" s="71">
        <v>2684290.23</v>
      </c>
      <c r="Y71" s="71">
        <v>28248508.420000002</v>
      </c>
      <c r="Z71" s="60">
        <v>0.10106594525570636</v>
      </c>
      <c r="AA71" s="71">
        <v>2684290.23</v>
      </c>
      <c r="AB71" s="71">
        <v>0</v>
      </c>
      <c r="AC71" s="71">
        <v>0</v>
      </c>
      <c r="AD71" s="71">
        <v>0</v>
      </c>
      <c r="AE71" s="71">
        <v>0</v>
      </c>
      <c r="AF71" s="71">
        <f t="shared" si="29"/>
        <v>0</v>
      </c>
      <c r="AG71" s="71">
        <v>1287496.68</v>
      </c>
      <c r="AH71" s="70">
        <v>103922.14</v>
      </c>
      <c r="AI71" s="70">
        <v>316496.34000000003</v>
      </c>
      <c r="AJ71" s="71">
        <v>0</v>
      </c>
      <c r="AK71" s="70">
        <v>236896.14</v>
      </c>
      <c r="AL71" s="70">
        <v>7873.95</v>
      </c>
      <c r="AM71" s="70">
        <v>77982.289999999994</v>
      </c>
      <c r="AN71" s="70">
        <v>10350</v>
      </c>
      <c r="AO71" s="70">
        <v>4000</v>
      </c>
      <c r="AP71" s="70">
        <v>37500</v>
      </c>
      <c r="AQ71" s="70">
        <v>45898.33</v>
      </c>
      <c r="AR71" s="70">
        <v>16709.5</v>
      </c>
      <c r="AS71" s="70">
        <v>2010</v>
      </c>
      <c r="AT71" s="70">
        <v>8943.36</v>
      </c>
      <c r="AU71" s="70">
        <v>20664.990000000002</v>
      </c>
      <c r="AV71" s="70">
        <v>76573.5</v>
      </c>
      <c r="AW71" s="70">
        <v>2253317.2200000002</v>
      </c>
      <c r="AX71" s="70">
        <v>0</v>
      </c>
      <c r="AY71" s="60">
        <f t="shared" si="30"/>
        <v>0</v>
      </c>
      <c r="AZ71" s="71">
        <v>0</v>
      </c>
      <c r="BA71" s="60">
        <v>9.7536551772317043E-2</v>
      </c>
      <c r="BB71" s="58">
        <v>703913.68</v>
      </c>
      <c r="BC71" s="58">
        <v>2077508.51</v>
      </c>
      <c r="BD71" s="59">
        <v>227883</v>
      </c>
      <c r="BE71" s="59">
        <v>0</v>
      </c>
      <c r="BF71" s="59">
        <v>709324.64</v>
      </c>
      <c r="BG71" s="59">
        <v>145995.33499999999</v>
      </c>
      <c r="BH71" s="59">
        <v>0</v>
      </c>
      <c r="BI71" s="59">
        <v>0</v>
      </c>
      <c r="BJ71" s="59">
        <f t="shared" si="31"/>
        <v>0</v>
      </c>
      <c r="BK71" s="59">
        <v>0</v>
      </c>
      <c r="BL71" s="59">
        <v>2185</v>
      </c>
      <c r="BM71" s="59">
        <v>714</v>
      </c>
      <c r="BN71" s="58">
        <v>8</v>
      </c>
      <c r="BO71" s="58">
        <v>0</v>
      </c>
      <c r="BP71" s="58">
        <v>-48</v>
      </c>
      <c r="BQ71" s="58">
        <v>-129</v>
      </c>
      <c r="BR71" s="58">
        <v>-394</v>
      </c>
      <c r="BS71" s="58">
        <v>-380</v>
      </c>
      <c r="BT71" s="58">
        <v>0</v>
      </c>
      <c r="BU71" s="58">
        <v>0</v>
      </c>
      <c r="BV71" s="58">
        <v>2</v>
      </c>
      <c r="BW71" s="58">
        <v>-263</v>
      </c>
      <c r="BX71" s="58">
        <v>0</v>
      </c>
      <c r="BY71" s="58">
        <v>1695</v>
      </c>
      <c r="BZ71" s="58">
        <v>10</v>
      </c>
      <c r="CA71" s="58">
        <v>7</v>
      </c>
      <c r="CB71" s="58">
        <v>138</v>
      </c>
      <c r="CC71" s="58">
        <v>17</v>
      </c>
      <c r="CD71" s="58">
        <v>89</v>
      </c>
      <c r="CE71" s="58">
        <v>2</v>
      </c>
      <c r="CF71" s="58">
        <v>17</v>
      </c>
    </row>
    <row r="72" spans="1:84" s="49" customFormat="1" ht="15.6" customHeight="1" x14ac:dyDescent="0.25">
      <c r="A72" s="41">
        <v>8</v>
      </c>
      <c r="B72" s="37" t="s">
        <v>257</v>
      </c>
      <c r="C72" s="53" t="s">
        <v>258</v>
      </c>
      <c r="D72" s="39" t="s">
        <v>259</v>
      </c>
      <c r="E72" s="39" t="s">
        <v>115</v>
      </c>
      <c r="F72" s="39" t="s">
        <v>260</v>
      </c>
      <c r="G72" s="70">
        <v>51454097.229999997</v>
      </c>
      <c r="H72" s="70">
        <v>306253.02</v>
      </c>
      <c r="I72" s="70">
        <v>2132645.64</v>
      </c>
      <c r="J72" s="70">
        <v>0</v>
      </c>
      <c r="K72" s="71">
        <v>0</v>
      </c>
      <c r="L72" s="71">
        <v>53892995.890000001</v>
      </c>
      <c r="M72" s="71">
        <v>0</v>
      </c>
      <c r="N72" s="70">
        <v>12909088.99</v>
      </c>
      <c r="O72" s="70">
        <v>2842879.84</v>
      </c>
      <c r="P72" s="72">
        <v>13653724.880000001</v>
      </c>
      <c r="Q72" s="70">
        <v>127566.78</v>
      </c>
      <c r="R72" s="70">
        <v>1946286.52</v>
      </c>
      <c r="S72" s="70">
        <v>8289952.9199999999</v>
      </c>
      <c r="T72" s="70">
        <v>4579803.2300000004</v>
      </c>
      <c r="U72" s="70">
        <v>0</v>
      </c>
      <c r="V72" s="70">
        <v>0</v>
      </c>
      <c r="W72" s="70">
        <v>2132789.87</v>
      </c>
      <c r="X72" s="71">
        <v>6240099.3699999992</v>
      </c>
      <c r="Y72" s="71">
        <v>52722192.399999999</v>
      </c>
      <c r="Z72" s="60">
        <v>8.9408362726448129E-2</v>
      </c>
      <c r="AA72" s="71">
        <v>4373601.5999999996</v>
      </c>
      <c r="AB72" s="71">
        <v>0</v>
      </c>
      <c r="AC72" s="71">
        <v>0</v>
      </c>
      <c r="AD72" s="71">
        <v>0</v>
      </c>
      <c r="AE72" s="71">
        <v>0</v>
      </c>
      <c r="AF72" s="71">
        <f t="shared" ref="AF72:AF78" si="32">SUM(AD72:AE72)</f>
        <v>0</v>
      </c>
      <c r="AG72" s="71">
        <v>2134797.7999999998</v>
      </c>
      <c r="AH72" s="70">
        <v>161116.75</v>
      </c>
      <c r="AI72" s="70">
        <v>833359.15</v>
      </c>
      <c r="AJ72" s="71">
        <v>0</v>
      </c>
      <c r="AK72" s="70">
        <v>360685.71</v>
      </c>
      <c r="AL72" s="70">
        <v>0</v>
      </c>
      <c r="AM72" s="70">
        <v>76228.05</v>
      </c>
      <c r="AN72" s="70">
        <v>11230</v>
      </c>
      <c r="AO72" s="70">
        <v>0</v>
      </c>
      <c r="AP72" s="70">
        <v>0</v>
      </c>
      <c r="AQ72" s="70">
        <v>58910.38</v>
      </c>
      <c r="AR72" s="70">
        <v>22005.13</v>
      </c>
      <c r="AS72" s="70">
        <v>3185</v>
      </c>
      <c r="AT72" s="70">
        <v>42255.25</v>
      </c>
      <c r="AU72" s="70">
        <v>46642.54</v>
      </c>
      <c r="AV72" s="70">
        <v>120724.07</v>
      </c>
      <c r="AW72" s="70">
        <v>3871139.83</v>
      </c>
      <c r="AX72" s="70">
        <v>0</v>
      </c>
      <c r="AY72" s="60">
        <f t="shared" ref="AY72:AY78" si="33">AX72/AW72</f>
        <v>0</v>
      </c>
      <c r="AZ72" s="71">
        <v>0</v>
      </c>
      <c r="BA72" s="60">
        <v>8.5000064823797905E-2</v>
      </c>
      <c r="BB72" s="58">
        <v>354824.05</v>
      </c>
      <c r="BC72" s="58">
        <v>4272984.12</v>
      </c>
      <c r="BD72" s="59">
        <v>227883</v>
      </c>
      <c r="BE72" s="59">
        <v>0</v>
      </c>
      <c r="BF72" s="59">
        <v>1209206.8</v>
      </c>
      <c r="BG72" s="59">
        <v>241421.84250000099</v>
      </c>
      <c r="BH72" s="59">
        <v>0</v>
      </c>
      <c r="BI72" s="59">
        <v>0</v>
      </c>
      <c r="BJ72" s="59">
        <f t="shared" ref="BJ72:BJ78" si="34">SUM(BH72:BI72)</f>
        <v>0</v>
      </c>
      <c r="BK72" s="59">
        <v>0</v>
      </c>
      <c r="BL72" s="59">
        <v>7676</v>
      </c>
      <c r="BM72" s="59">
        <v>2655</v>
      </c>
      <c r="BN72" s="58">
        <v>2</v>
      </c>
      <c r="BO72" s="58">
        <v>-1</v>
      </c>
      <c r="BP72" s="58">
        <v>-27</v>
      </c>
      <c r="BQ72" s="58">
        <v>-120</v>
      </c>
      <c r="BR72" s="58">
        <v>-1582</v>
      </c>
      <c r="BS72" s="58">
        <v>-1184</v>
      </c>
      <c r="BT72" s="58">
        <v>0</v>
      </c>
      <c r="BU72" s="58">
        <v>-1</v>
      </c>
      <c r="BV72" s="58">
        <v>8</v>
      </c>
      <c r="BW72" s="58">
        <v>-639</v>
      </c>
      <c r="BX72" s="58">
        <v>-1</v>
      </c>
      <c r="BY72" s="58">
        <v>6786</v>
      </c>
      <c r="BZ72" s="58">
        <v>146</v>
      </c>
      <c r="CA72" s="58">
        <v>1</v>
      </c>
      <c r="CB72" s="58">
        <v>265</v>
      </c>
      <c r="CC72" s="58">
        <v>97</v>
      </c>
      <c r="CD72" s="58">
        <v>271</v>
      </c>
      <c r="CE72" s="58">
        <v>0</v>
      </c>
      <c r="CF72" s="58">
        <v>6</v>
      </c>
    </row>
    <row r="73" spans="1:84" s="49" customFormat="1" ht="15.6" customHeight="1" x14ac:dyDescent="0.25">
      <c r="A73" s="41">
        <v>8</v>
      </c>
      <c r="B73" s="37" t="s">
        <v>261</v>
      </c>
      <c r="C73" s="53" t="s">
        <v>262</v>
      </c>
      <c r="D73" s="39" t="s">
        <v>263</v>
      </c>
      <c r="E73" s="39" t="s">
        <v>109</v>
      </c>
      <c r="F73" s="39" t="s">
        <v>264</v>
      </c>
      <c r="G73" s="70">
        <v>44321194.039999999</v>
      </c>
      <c r="H73" s="70">
        <v>9070.65</v>
      </c>
      <c r="I73" s="70">
        <v>1330757.48</v>
      </c>
      <c r="J73" s="70">
        <v>0</v>
      </c>
      <c r="K73" s="71">
        <v>0</v>
      </c>
      <c r="L73" s="71">
        <v>45661022.170000002</v>
      </c>
      <c r="M73" s="71">
        <v>0</v>
      </c>
      <c r="N73" s="70">
        <v>70478.58</v>
      </c>
      <c r="O73" s="70">
        <v>2623432.7599999998</v>
      </c>
      <c r="P73" s="72">
        <v>20408849.66</v>
      </c>
      <c r="Q73" s="70">
        <v>0</v>
      </c>
      <c r="R73" s="70">
        <v>1792806.39</v>
      </c>
      <c r="S73" s="70">
        <v>10422965.029999999</v>
      </c>
      <c r="T73" s="70">
        <v>5814611.1200000001</v>
      </c>
      <c r="U73" s="70">
        <v>0</v>
      </c>
      <c r="V73" s="70">
        <v>0</v>
      </c>
      <c r="W73" s="70">
        <v>1298132.21</v>
      </c>
      <c r="X73" s="71">
        <v>3539716.7199999997</v>
      </c>
      <c r="Y73" s="71">
        <v>45970992.469999999</v>
      </c>
      <c r="Z73" s="60">
        <v>4.5286882089221291E-2</v>
      </c>
      <c r="AA73" s="71">
        <v>3506163.26</v>
      </c>
      <c r="AB73" s="71">
        <v>0</v>
      </c>
      <c r="AC73" s="71">
        <v>0</v>
      </c>
      <c r="AD73" s="71">
        <v>0</v>
      </c>
      <c r="AE73" s="71">
        <v>0</v>
      </c>
      <c r="AF73" s="71">
        <f t="shared" si="32"/>
        <v>0</v>
      </c>
      <c r="AG73" s="71">
        <v>1644335.25</v>
      </c>
      <c r="AH73" s="70">
        <v>121075.36</v>
      </c>
      <c r="AI73" s="70">
        <v>430965.08</v>
      </c>
      <c r="AJ73" s="71">
        <v>0</v>
      </c>
      <c r="AK73" s="70">
        <v>127426.6</v>
      </c>
      <c r="AL73" s="70">
        <v>2813.83</v>
      </c>
      <c r="AM73" s="70">
        <v>81178.100000000006</v>
      </c>
      <c r="AN73" s="70">
        <v>11230</v>
      </c>
      <c r="AO73" s="70">
        <v>0</v>
      </c>
      <c r="AP73" s="70">
        <v>0</v>
      </c>
      <c r="AQ73" s="70">
        <v>77759.25</v>
      </c>
      <c r="AR73" s="70">
        <v>15046.87</v>
      </c>
      <c r="AS73" s="70">
        <v>0</v>
      </c>
      <c r="AT73" s="70">
        <v>21976.93</v>
      </c>
      <c r="AU73" s="70">
        <v>48587.03</v>
      </c>
      <c r="AV73" s="70">
        <v>82599.259999999995</v>
      </c>
      <c r="AW73" s="70">
        <v>2664993.56</v>
      </c>
      <c r="AX73" s="70">
        <v>0</v>
      </c>
      <c r="AY73" s="60">
        <f t="shared" si="33"/>
        <v>0</v>
      </c>
      <c r="AZ73" s="71">
        <v>0</v>
      </c>
      <c r="BA73" s="60">
        <v>7.9108050582655284E-2</v>
      </c>
      <c r="BB73" s="58">
        <v>895867.64</v>
      </c>
      <c r="BC73" s="58">
        <v>1111711.83</v>
      </c>
      <c r="BD73" s="59">
        <v>227883</v>
      </c>
      <c r="BE73" s="59">
        <v>0</v>
      </c>
      <c r="BF73" s="59">
        <v>1325673.17</v>
      </c>
      <c r="BG73" s="59">
        <v>659424.78000000096</v>
      </c>
      <c r="BH73" s="59">
        <v>0</v>
      </c>
      <c r="BI73" s="59">
        <v>0</v>
      </c>
      <c r="BJ73" s="59">
        <f t="shared" si="34"/>
        <v>0</v>
      </c>
      <c r="BK73" s="59">
        <v>0</v>
      </c>
      <c r="BL73" s="59">
        <v>7698</v>
      </c>
      <c r="BM73" s="59">
        <v>1767</v>
      </c>
      <c r="BN73" s="58">
        <v>7</v>
      </c>
      <c r="BO73" s="58">
        <v>-8</v>
      </c>
      <c r="BP73" s="58">
        <v>-57</v>
      </c>
      <c r="BQ73" s="58">
        <v>-212</v>
      </c>
      <c r="BR73" s="58">
        <v>-149</v>
      </c>
      <c r="BS73" s="58">
        <v>-472</v>
      </c>
      <c r="BT73" s="58">
        <v>0</v>
      </c>
      <c r="BU73" s="58">
        <v>0</v>
      </c>
      <c r="BV73" s="58">
        <v>22</v>
      </c>
      <c r="BW73" s="58">
        <v>-1230</v>
      </c>
      <c r="BX73" s="58">
        <v>-10</v>
      </c>
      <c r="BY73" s="58">
        <v>7356</v>
      </c>
      <c r="BZ73" s="58">
        <v>8</v>
      </c>
      <c r="CA73" s="58">
        <v>156</v>
      </c>
      <c r="CB73" s="58">
        <v>172</v>
      </c>
      <c r="CC73" s="58">
        <v>98</v>
      </c>
      <c r="CD73" s="58">
        <v>707</v>
      </c>
      <c r="CE73" s="58">
        <v>249</v>
      </c>
      <c r="CF73" s="58">
        <v>8</v>
      </c>
    </row>
    <row r="74" spans="1:84" s="49" customFormat="1" ht="15.6" customHeight="1" x14ac:dyDescent="0.25">
      <c r="A74" s="41">
        <v>8</v>
      </c>
      <c r="B74" s="37" t="s">
        <v>265</v>
      </c>
      <c r="C74" s="53" t="s">
        <v>266</v>
      </c>
      <c r="D74" s="39" t="s">
        <v>267</v>
      </c>
      <c r="E74" s="39" t="s">
        <v>137</v>
      </c>
      <c r="F74" s="39" t="s">
        <v>260</v>
      </c>
      <c r="G74" s="70">
        <v>149726723.06999999</v>
      </c>
      <c r="H74" s="70">
        <v>1651896.19</v>
      </c>
      <c r="I74" s="70">
        <v>7667916.6100000003</v>
      </c>
      <c r="J74" s="70">
        <v>0</v>
      </c>
      <c r="K74" s="71">
        <v>2476.1</v>
      </c>
      <c r="L74" s="71">
        <v>159049011.97</v>
      </c>
      <c r="M74" s="71">
        <v>0</v>
      </c>
      <c r="N74" s="70">
        <v>51588365.560000002</v>
      </c>
      <c r="O74" s="70">
        <v>6412909.5199999996</v>
      </c>
      <c r="P74" s="72">
        <v>36965280.450000003</v>
      </c>
      <c r="Q74" s="70">
        <v>2024878.25</v>
      </c>
      <c r="R74" s="70">
        <v>3372043.69</v>
      </c>
      <c r="S74" s="70">
        <v>33906245.539999999</v>
      </c>
      <c r="T74" s="70">
        <v>10173822.98</v>
      </c>
      <c r="U74" s="70">
        <v>0</v>
      </c>
      <c r="V74" s="70">
        <v>0</v>
      </c>
      <c r="W74" s="70">
        <v>8283160.46</v>
      </c>
      <c r="X74" s="71">
        <v>6634114.8700000001</v>
      </c>
      <c r="Y74" s="71">
        <v>159360821.31999999</v>
      </c>
      <c r="Z74" s="60">
        <v>1.9182291423946497E-2</v>
      </c>
      <c r="AA74" s="71">
        <v>5620730.9299999997</v>
      </c>
      <c r="AB74" s="71">
        <v>0</v>
      </c>
      <c r="AC74" s="71">
        <v>0</v>
      </c>
      <c r="AD74" s="71">
        <v>2693.42</v>
      </c>
      <c r="AE74" s="71">
        <v>0</v>
      </c>
      <c r="AF74" s="71">
        <f t="shared" si="32"/>
        <v>2693.42</v>
      </c>
      <c r="AG74" s="71">
        <v>3074919.47</v>
      </c>
      <c r="AH74" s="70">
        <v>235220.52</v>
      </c>
      <c r="AI74" s="70">
        <v>906156.31</v>
      </c>
      <c r="AJ74" s="71">
        <v>3456</v>
      </c>
      <c r="AK74" s="70">
        <v>409102.97</v>
      </c>
      <c r="AL74" s="70">
        <v>8546.94</v>
      </c>
      <c r="AM74" s="70">
        <v>70143</v>
      </c>
      <c r="AN74" s="70">
        <v>13135</v>
      </c>
      <c r="AO74" s="70">
        <v>34374.18</v>
      </c>
      <c r="AP74" s="70">
        <v>0</v>
      </c>
      <c r="AQ74" s="70">
        <v>280311.83</v>
      </c>
      <c r="AR74" s="70">
        <v>10284.790000000001</v>
      </c>
      <c r="AS74" s="70">
        <v>25710.3</v>
      </c>
      <c r="AT74" s="70">
        <v>28267.06</v>
      </c>
      <c r="AU74" s="70">
        <v>0</v>
      </c>
      <c r="AV74" s="70">
        <v>129102.66</v>
      </c>
      <c r="AW74" s="70">
        <v>5228731.03</v>
      </c>
      <c r="AX74" s="70">
        <v>0</v>
      </c>
      <c r="AY74" s="60">
        <f t="shared" si="33"/>
        <v>0</v>
      </c>
      <c r="AZ74" s="71">
        <v>0</v>
      </c>
      <c r="BA74" s="60">
        <v>3.7539931514912035E-2</v>
      </c>
      <c r="BB74" s="58">
        <v>911819.2</v>
      </c>
      <c r="BC74" s="58">
        <v>1991969.59</v>
      </c>
      <c r="BD74" s="59">
        <v>227883</v>
      </c>
      <c r="BE74" s="59">
        <v>0</v>
      </c>
      <c r="BF74" s="59">
        <v>1251202.23</v>
      </c>
      <c r="BG74" s="59">
        <v>0</v>
      </c>
      <c r="BH74" s="59">
        <v>0</v>
      </c>
      <c r="BI74" s="59">
        <v>0</v>
      </c>
      <c r="BJ74" s="59">
        <f t="shared" si="34"/>
        <v>0</v>
      </c>
      <c r="BK74" s="59">
        <v>0</v>
      </c>
      <c r="BL74" s="59">
        <v>13388</v>
      </c>
      <c r="BM74" s="59">
        <v>2913</v>
      </c>
      <c r="BN74" s="58">
        <v>112</v>
      </c>
      <c r="BO74" s="58">
        <v>0</v>
      </c>
      <c r="BP74" s="58">
        <v>-40</v>
      </c>
      <c r="BQ74" s="58">
        <v>-228</v>
      </c>
      <c r="BR74" s="58">
        <v>-435</v>
      </c>
      <c r="BS74" s="58">
        <v>-1485</v>
      </c>
      <c r="BT74" s="58">
        <v>0</v>
      </c>
      <c r="BU74" s="58">
        <v>0</v>
      </c>
      <c r="BV74" s="58">
        <v>0</v>
      </c>
      <c r="BW74" s="58">
        <v>-1845</v>
      </c>
      <c r="BX74" s="58">
        <v>-20</v>
      </c>
      <c r="BY74" s="58">
        <v>12360</v>
      </c>
      <c r="BZ74" s="58">
        <v>25</v>
      </c>
      <c r="CA74" s="58">
        <v>29</v>
      </c>
      <c r="CB74" s="58">
        <v>914</v>
      </c>
      <c r="CC74" s="58">
        <v>274</v>
      </c>
      <c r="CD74" s="58">
        <v>661</v>
      </c>
      <c r="CE74" s="58">
        <v>19</v>
      </c>
      <c r="CF74" s="58">
        <v>5</v>
      </c>
    </row>
    <row r="75" spans="1:84" s="49" customFormat="1" ht="15.6" customHeight="1" x14ac:dyDescent="0.25">
      <c r="A75" s="41">
        <v>8</v>
      </c>
      <c r="B75" s="37" t="s">
        <v>268</v>
      </c>
      <c r="C75" s="53" t="s">
        <v>162</v>
      </c>
      <c r="D75" s="39" t="s">
        <v>195</v>
      </c>
      <c r="E75" s="39" t="s">
        <v>115</v>
      </c>
      <c r="F75" s="39" t="s">
        <v>260</v>
      </c>
      <c r="G75" s="70">
        <v>34692897.789999999</v>
      </c>
      <c r="H75" s="70">
        <v>129029.31</v>
      </c>
      <c r="I75" s="70">
        <v>975527.25</v>
      </c>
      <c r="J75" s="70">
        <v>0</v>
      </c>
      <c r="K75" s="71">
        <v>3830.14</v>
      </c>
      <c r="L75" s="71">
        <v>35801284.490000002</v>
      </c>
      <c r="M75" s="71">
        <v>0</v>
      </c>
      <c r="N75" s="70">
        <v>7485711.4299999997</v>
      </c>
      <c r="O75" s="70">
        <v>1186803.77</v>
      </c>
      <c r="P75" s="72">
        <v>14283941.529999999</v>
      </c>
      <c r="Q75" s="70">
        <v>29259.07</v>
      </c>
      <c r="R75" s="70">
        <v>729941.68</v>
      </c>
      <c r="S75" s="70">
        <v>4216700.47</v>
      </c>
      <c r="T75" s="70">
        <v>4133445.94</v>
      </c>
      <c r="U75" s="70">
        <v>0</v>
      </c>
      <c r="V75" s="70">
        <v>0</v>
      </c>
      <c r="W75" s="70">
        <v>976083.35</v>
      </c>
      <c r="X75" s="71">
        <v>3412795.4</v>
      </c>
      <c r="Y75" s="71">
        <v>36454682.640000001</v>
      </c>
      <c r="Z75" s="60">
        <v>7.1125679888060539E-2</v>
      </c>
      <c r="AA75" s="71">
        <v>2500887.3199999998</v>
      </c>
      <c r="AB75" s="71">
        <v>0</v>
      </c>
      <c r="AC75" s="71">
        <v>0</v>
      </c>
      <c r="AD75" s="71">
        <v>3830.14</v>
      </c>
      <c r="AE75" s="71">
        <v>0</v>
      </c>
      <c r="AF75" s="71">
        <f t="shared" si="32"/>
        <v>3830.14</v>
      </c>
      <c r="AG75" s="71">
        <v>1229847.48</v>
      </c>
      <c r="AH75" s="70">
        <v>91824.82</v>
      </c>
      <c r="AI75" s="70">
        <v>222487.32</v>
      </c>
      <c r="AJ75" s="71">
        <v>0</v>
      </c>
      <c r="AK75" s="70">
        <v>118306.56</v>
      </c>
      <c r="AL75" s="70">
        <v>6307.49</v>
      </c>
      <c r="AM75" s="70">
        <v>86008.77</v>
      </c>
      <c r="AN75" s="70">
        <v>11230</v>
      </c>
      <c r="AO75" s="70">
        <v>1581.4</v>
      </c>
      <c r="AP75" s="70">
        <v>0</v>
      </c>
      <c r="AQ75" s="70">
        <v>52671.22</v>
      </c>
      <c r="AR75" s="70">
        <v>3892.21</v>
      </c>
      <c r="AS75" s="70">
        <v>0</v>
      </c>
      <c r="AT75" s="70">
        <v>58042.73</v>
      </c>
      <c r="AU75" s="70">
        <v>2929.97</v>
      </c>
      <c r="AV75" s="70">
        <v>81137.539999999994</v>
      </c>
      <c r="AW75" s="70">
        <v>1966267.51</v>
      </c>
      <c r="AX75" s="70">
        <v>0</v>
      </c>
      <c r="AY75" s="60">
        <f t="shared" si="33"/>
        <v>0</v>
      </c>
      <c r="AZ75" s="71">
        <v>0</v>
      </c>
      <c r="BA75" s="60">
        <v>7.2086434956749684E-2</v>
      </c>
      <c r="BB75" s="58">
        <v>108044.39</v>
      </c>
      <c r="BC75" s="58">
        <v>2368688.85</v>
      </c>
      <c r="BD75" s="59">
        <v>227883</v>
      </c>
      <c r="BE75" s="59">
        <v>5.8207660913467401E-11</v>
      </c>
      <c r="BF75" s="59">
        <v>695300.95700000005</v>
      </c>
      <c r="BG75" s="59">
        <v>203734.07949999999</v>
      </c>
      <c r="BH75" s="59">
        <v>0</v>
      </c>
      <c r="BI75" s="59">
        <v>0</v>
      </c>
      <c r="BJ75" s="59">
        <f t="shared" si="34"/>
        <v>0</v>
      </c>
      <c r="BK75" s="59">
        <v>0</v>
      </c>
      <c r="BL75" s="59">
        <v>6078</v>
      </c>
      <c r="BM75" s="59">
        <v>1223</v>
      </c>
      <c r="BN75" s="58">
        <v>138</v>
      </c>
      <c r="BO75" s="58">
        <v>-3</v>
      </c>
      <c r="BP75" s="58">
        <v>-1</v>
      </c>
      <c r="BQ75" s="58">
        <v>-90</v>
      </c>
      <c r="BR75" s="58">
        <v>-179</v>
      </c>
      <c r="BS75" s="58">
        <v>-869</v>
      </c>
      <c r="BT75" s="58">
        <v>0</v>
      </c>
      <c r="BU75" s="58">
        <v>-4</v>
      </c>
      <c r="BV75" s="58">
        <v>1</v>
      </c>
      <c r="BW75" s="58">
        <v>-721</v>
      </c>
      <c r="BX75" s="58">
        <v>-2</v>
      </c>
      <c r="BY75" s="58">
        <v>5571</v>
      </c>
      <c r="BZ75" s="58">
        <v>11</v>
      </c>
      <c r="CA75" s="58">
        <v>5</v>
      </c>
      <c r="CB75" s="58">
        <v>238</v>
      </c>
      <c r="CC75" s="58">
        <v>81</v>
      </c>
      <c r="CD75" s="58">
        <v>395</v>
      </c>
      <c r="CE75" s="58">
        <v>0</v>
      </c>
      <c r="CF75" s="58">
        <v>1</v>
      </c>
    </row>
    <row r="76" spans="1:84" s="49" customFormat="1" ht="15.6" customHeight="1" x14ac:dyDescent="0.25">
      <c r="A76" s="41">
        <v>8</v>
      </c>
      <c r="B76" s="41" t="s">
        <v>269</v>
      </c>
      <c r="C76" s="56" t="s">
        <v>270</v>
      </c>
      <c r="D76" s="41" t="s">
        <v>271</v>
      </c>
      <c r="E76" s="41" t="s">
        <v>109</v>
      </c>
      <c r="F76" s="41" t="s">
        <v>260</v>
      </c>
      <c r="G76" s="70">
        <v>53072560.75</v>
      </c>
      <c r="H76" s="70">
        <v>0</v>
      </c>
      <c r="I76" s="70">
        <v>1036525.85</v>
      </c>
      <c r="J76" s="70">
        <v>0</v>
      </c>
      <c r="K76" s="71">
        <v>0</v>
      </c>
      <c r="L76" s="71">
        <v>54109086.600000001</v>
      </c>
      <c r="M76" s="71">
        <v>0</v>
      </c>
      <c r="N76" s="70">
        <v>15831610.619999999</v>
      </c>
      <c r="O76" s="70">
        <v>2166851.25</v>
      </c>
      <c r="P76" s="72">
        <v>13496330.880000001</v>
      </c>
      <c r="Q76" s="70">
        <v>0</v>
      </c>
      <c r="R76" s="70">
        <v>1003386.4</v>
      </c>
      <c r="S76" s="70">
        <v>13473543.130000001</v>
      </c>
      <c r="T76" s="70">
        <v>4099554.19</v>
      </c>
      <c r="U76" s="70">
        <v>0</v>
      </c>
      <c r="V76" s="70">
        <v>0</v>
      </c>
      <c r="W76" s="70">
        <v>1454124.46</v>
      </c>
      <c r="X76" s="71">
        <v>2934138.94</v>
      </c>
      <c r="Y76" s="71">
        <v>54459539.869999997</v>
      </c>
      <c r="Z76" s="60">
        <v>3.8902278895597102E-2</v>
      </c>
      <c r="AA76" s="71">
        <v>2520808.12</v>
      </c>
      <c r="AB76" s="71">
        <v>0</v>
      </c>
      <c r="AC76" s="71">
        <v>0</v>
      </c>
      <c r="AD76" s="71">
        <v>0</v>
      </c>
      <c r="AE76" s="71">
        <v>0</v>
      </c>
      <c r="AF76" s="71">
        <f t="shared" si="32"/>
        <v>0</v>
      </c>
      <c r="AG76" s="71">
        <v>1020887.64</v>
      </c>
      <c r="AH76" s="70">
        <v>77676.86</v>
      </c>
      <c r="AI76" s="70">
        <v>287377.81</v>
      </c>
      <c r="AJ76" s="71">
        <v>0</v>
      </c>
      <c r="AK76" s="70">
        <v>101887.44</v>
      </c>
      <c r="AL76" s="70">
        <v>0</v>
      </c>
      <c r="AM76" s="70">
        <v>212457.2</v>
      </c>
      <c r="AN76" s="70">
        <v>11230</v>
      </c>
      <c r="AO76" s="70">
        <v>13173.75</v>
      </c>
      <c r="AP76" s="70">
        <v>0</v>
      </c>
      <c r="AQ76" s="70">
        <v>106860.95999999999</v>
      </c>
      <c r="AR76" s="70">
        <v>7456.42</v>
      </c>
      <c r="AS76" s="70">
        <v>0</v>
      </c>
      <c r="AT76" s="70">
        <v>39686.69</v>
      </c>
      <c r="AU76" s="70">
        <v>31778.32</v>
      </c>
      <c r="AV76" s="70">
        <v>70966.210000000006</v>
      </c>
      <c r="AW76" s="70">
        <v>1981439.3</v>
      </c>
      <c r="AX76" s="70">
        <v>0</v>
      </c>
      <c r="AY76" s="60">
        <f t="shared" si="33"/>
        <v>0</v>
      </c>
      <c r="AZ76" s="71">
        <v>0</v>
      </c>
      <c r="BA76" s="60">
        <v>4.7497390070819226E-2</v>
      </c>
      <c r="BB76" s="58">
        <v>410422.9</v>
      </c>
      <c r="BC76" s="58">
        <v>1654220.66</v>
      </c>
      <c r="BD76" s="59">
        <v>227883</v>
      </c>
      <c r="BE76" s="59">
        <v>0</v>
      </c>
      <c r="BF76" s="59">
        <v>704598.83000000101</v>
      </c>
      <c r="BG76" s="59">
        <v>209239.00500000099</v>
      </c>
      <c r="BH76" s="59">
        <v>0</v>
      </c>
      <c r="BI76" s="59">
        <v>0</v>
      </c>
      <c r="BJ76" s="59">
        <f t="shared" si="34"/>
        <v>0</v>
      </c>
      <c r="BK76" s="59">
        <v>0</v>
      </c>
      <c r="BL76" s="59">
        <v>4766</v>
      </c>
      <c r="BM76" s="59">
        <v>1326</v>
      </c>
      <c r="BN76" s="58">
        <v>7</v>
      </c>
      <c r="BO76" s="58">
        <v>0</v>
      </c>
      <c r="BP76" s="58">
        <v>-36</v>
      </c>
      <c r="BQ76" s="58">
        <v>-110</v>
      </c>
      <c r="BR76" s="58">
        <v>-324</v>
      </c>
      <c r="BS76" s="58">
        <v>-514</v>
      </c>
      <c r="BT76" s="58">
        <v>2</v>
      </c>
      <c r="BU76" s="58">
        <v>-1</v>
      </c>
      <c r="BV76" s="58">
        <v>0</v>
      </c>
      <c r="BW76" s="58">
        <v>-727</v>
      </c>
      <c r="BX76" s="58">
        <v>-2</v>
      </c>
      <c r="BY76" s="58">
        <v>4387</v>
      </c>
      <c r="BZ76" s="58">
        <v>0</v>
      </c>
      <c r="CA76" s="58">
        <v>0</v>
      </c>
      <c r="CB76" s="58">
        <v>449</v>
      </c>
      <c r="CC76" s="58">
        <v>76</v>
      </c>
      <c r="CD76" s="58">
        <v>186</v>
      </c>
      <c r="CE76" s="58">
        <v>0</v>
      </c>
      <c r="CF76" s="58">
        <v>16</v>
      </c>
    </row>
    <row r="77" spans="1:84" s="49" customFormat="1" ht="15.6" customHeight="1" x14ac:dyDescent="0.25">
      <c r="A77" s="41">
        <v>8</v>
      </c>
      <c r="B77" s="41" t="s">
        <v>98</v>
      </c>
      <c r="C77" s="56" t="s">
        <v>146</v>
      </c>
      <c r="D77" s="41" t="s">
        <v>272</v>
      </c>
      <c r="E77" s="41" t="s">
        <v>115</v>
      </c>
      <c r="F77" s="41" t="s">
        <v>264</v>
      </c>
      <c r="G77" s="70">
        <v>48821391.340000004</v>
      </c>
      <c r="H77" s="70">
        <v>0</v>
      </c>
      <c r="I77" s="70">
        <v>705107.77</v>
      </c>
      <c r="J77" s="70">
        <v>0</v>
      </c>
      <c r="K77" s="71">
        <v>0</v>
      </c>
      <c r="L77" s="71">
        <v>49526499.109999999</v>
      </c>
      <c r="M77" s="71">
        <v>0</v>
      </c>
      <c r="N77" s="70">
        <v>23657.85</v>
      </c>
      <c r="O77" s="70">
        <v>3457355.76</v>
      </c>
      <c r="P77" s="72">
        <v>16838731.649999999</v>
      </c>
      <c r="Q77" s="70">
        <v>0</v>
      </c>
      <c r="R77" s="70">
        <v>1891897.59</v>
      </c>
      <c r="S77" s="70">
        <v>15286782.27</v>
      </c>
      <c r="T77" s="70">
        <v>8353588.7400000002</v>
      </c>
      <c r="U77" s="70">
        <v>0</v>
      </c>
      <c r="V77" s="70">
        <v>0</v>
      </c>
      <c r="W77" s="70">
        <v>778877.72</v>
      </c>
      <c r="X77" s="71">
        <v>2196401.83</v>
      </c>
      <c r="Y77" s="71">
        <v>48827293.409999996</v>
      </c>
      <c r="Z77" s="60">
        <v>0.11479357359912554</v>
      </c>
      <c r="AA77" s="71">
        <v>2196401.83</v>
      </c>
      <c r="AB77" s="71">
        <v>0</v>
      </c>
      <c r="AC77" s="71">
        <v>0</v>
      </c>
      <c r="AD77" s="71">
        <v>0</v>
      </c>
      <c r="AE77" s="71">
        <v>0</v>
      </c>
      <c r="AF77" s="71">
        <f t="shared" si="32"/>
        <v>0</v>
      </c>
      <c r="AG77" s="71">
        <v>1065064.1100000001</v>
      </c>
      <c r="AH77" s="70">
        <v>81921.34</v>
      </c>
      <c r="AI77" s="70">
        <v>373057.18</v>
      </c>
      <c r="AJ77" s="71">
        <v>0</v>
      </c>
      <c r="AK77" s="70">
        <v>139067.64000000001</v>
      </c>
      <c r="AL77" s="70">
        <v>26167.87</v>
      </c>
      <c r="AM77" s="70">
        <v>79039.960000000006</v>
      </c>
      <c r="AN77" s="70">
        <v>11230</v>
      </c>
      <c r="AO77" s="70">
        <v>1200</v>
      </c>
      <c r="AP77" s="70">
        <v>0</v>
      </c>
      <c r="AQ77" s="70">
        <v>45395.79</v>
      </c>
      <c r="AR77" s="70">
        <v>0</v>
      </c>
      <c r="AS77" s="70">
        <v>0</v>
      </c>
      <c r="AT77" s="70">
        <v>12480.44</v>
      </c>
      <c r="AU77" s="70">
        <v>0</v>
      </c>
      <c r="AV77" s="70">
        <v>43998.5</v>
      </c>
      <c r="AW77" s="70">
        <v>1878622.83</v>
      </c>
      <c r="AX77" s="70">
        <v>74555.88</v>
      </c>
      <c r="AY77" s="60">
        <f t="shared" si="33"/>
        <v>3.9686454784540227E-2</v>
      </c>
      <c r="AZ77" s="71">
        <v>0</v>
      </c>
      <c r="BA77" s="60">
        <v>4.498851363542479E-2</v>
      </c>
      <c r="BB77" s="58">
        <v>0</v>
      </c>
      <c r="BC77" s="58">
        <v>5604381.9800000004</v>
      </c>
      <c r="BD77" s="59">
        <v>227883</v>
      </c>
      <c r="BE77" s="59">
        <v>0</v>
      </c>
      <c r="BF77" s="59">
        <v>501982.24000000098</v>
      </c>
      <c r="BG77" s="59">
        <v>32326.532500000802</v>
      </c>
      <c r="BH77" s="59">
        <v>0</v>
      </c>
      <c r="BI77" s="59">
        <v>0</v>
      </c>
      <c r="BJ77" s="59">
        <f t="shared" si="34"/>
        <v>0</v>
      </c>
      <c r="BK77" s="59">
        <v>0</v>
      </c>
      <c r="BL77" s="59">
        <v>7910</v>
      </c>
      <c r="BM77" s="59">
        <v>2297</v>
      </c>
      <c r="BN77" s="58">
        <v>21</v>
      </c>
      <c r="BO77" s="58">
        <v>-1</v>
      </c>
      <c r="BP77" s="58">
        <v>-42</v>
      </c>
      <c r="BQ77" s="58">
        <v>-238</v>
      </c>
      <c r="BR77" s="58">
        <v>-155</v>
      </c>
      <c r="BS77" s="58">
        <v>-918</v>
      </c>
      <c r="BT77" s="58">
        <v>0</v>
      </c>
      <c r="BU77" s="58">
        <v>-2</v>
      </c>
      <c r="BV77" s="58">
        <v>22</v>
      </c>
      <c r="BW77" s="58">
        <v>-865</v>
      </c>
      <c r="BX77" s="58">
        <v>-19</v>
      </c>
      <c r="BY77" s="58">
        <v>8010</v>
      </c>
      <c r="BZ77" s="58">
        <v>14</v>
      </c>
      <c r="CA77" s="58">
        <v>2</v>
      </c>
      <c r="CB77" s="58">
        <v>455</v>
      </c>
      <c r="CC77" s="58">
        <v>111</v>
      </c>
      <c r="CD77" s="58">
        <v>276</v>
      </c>
      <c r="CE77" s="58">
        <v>3</v>
      </c>
      <c r="CF77" s="58">
        <v>20</v>
      </c>
    </row>
    <row r="78" spans="1:84" s="49" customFormat="1" ht="15.6" customHeight="1" x14ac:dyDescent="0.25">
      <c r="A78" s="41">
        <v>8</v>
      </c>
      <c r="B78" s="37" t="s">
        <v>273</v>
      </c>
      <c r="C78" s="53" t="s">
        <v>117</v>
      </c>
      <c r="D78" s="39" t="s">
        <v>259</v>
      </c>
      <c r="E78" s="39" t="s">
        <v>115</v>
      </c>
      <c r="F78" s="39" t="s">
        <v>260</v>
      </c>
      <c r="G78" s="70">
        <v>51210390.68</v>
      </c>
      <c r="H78" s="70">
        <v>233993.75</v>
      </c>
      <c r="I78" s="70">
        <v>1327003.8399999999</v>
      </c>
      <c r="J78" s="70">
        <v>0</v>
      </c>
      <c r="K78" s="71">
        <v>0.67</v>
      </c>
      <c r="L78" s="71">
        <v>52771388.939999998</v>
      </c>
      <c r="M78" s="71">
        <v>0</v>
      </c>
      <c r="N78" s="70">
        <v>13669232.08</v>
      </c>
      <c r="O78" s="70">
        <v>3285436.18</v>
      </c>
      <c r="P78" s="72">
        <v>14233380.594000001</v>
      </c>
      <c r="Q78" s="70">
        <v>108985.18</v>
      </c>
      <c r="R78" s="70">
        <v>1925140.56</v>
      </c>
      <c r="S78" s="70">
        <v>7879641.4299999997</v>
      </c>
      <c r="T78" s="70">
        <v>4458990.26</v>
      </c>
      <c r="U78" s="70">
        <v>0</v>
      </c>
      <c r="V78" s="70">
        <v>0</v>
      </c>
      <c r="W78" s="70">
        <v>1326757.17</v>
      </c>
      <c r="X78" s="71">
        <v>6210097.1699999999</v>
      </c>
      <c r="Y78" s="71">
        <v>53097660.623999998</v>
      </c>
      <c r="Z78" s="60">
        <v>7.184761188131919E-2</v>
      </c>
      <c r="AA78" s="71">
        <v>4199374.2</v>
      </c>
      <c r="AB78" s="71">
        <v>0</v>
      </c>
      <c r="AC78" s="71">
        <v>0</v>
      </c>
      <c r="AD78" s="71">
        <v>0.67</v>
      </c>
      <c r="AE78" s="71">
        <v>0</v>
      </c>
      <c r="AF78" s="71">
        <f t="shared" si="32"/>
        <v>0.67</v>
      </c>
      <c r="AG78" s="71">
        <v>2280530</v>
      </c>
      <c r="AH78" s="70">
        <v>171645.25</v>
      </c>
      <c r="AI78" s="70">
        <v>832559.23</v>
      </c>
      <c r="AJ78" s="71">
        <v>0</v>
      </c>
      <c r="AK78" s="70">
        <v>308842.5</v>
      </c>
      <c r="AL78" s="70">
        <v>0</v>
      </c>
      <c r="AM78" s="70">
        <v>76854.55</v>
      </c>
      <c r="AN78" s="70">
        <v>11230</v>
      </c>
      <c r="AO78" s="70">
        <v>0</v>
      </c>
      <c r="AP78" s="70">
        <v>0</v>
      </c>
      <c r="AQ78" s="70">
        <v>47855.479999999996</v>
      </c>
      <c r="AR78" s="70">
        <v>8401.43</v>
      </c>
      <c r="AS78" s="70">
        <v>3235</v>
      </c>
      <c r="AT78" s="70">
        <v>55535.34</v>
      </c>
      <c r="AU78" s="70">
        <v>0</v>
      </c>
      <c r="AV78" s="70">
        <v>117759.24</v>
      </c>
      <c r="AW78" s="70">
        <v>3914448.02</v>
      </c>
      <c r="AX78" s="70">
        <v>206802.89</v>
      </c>
      <c r="AY78" s="60">
        <f t="shared" si="33"/>
        <v>5.2830664487914188E-2</v>
      </c>
      <c r="AZ78" s="71">
        <v>0</v>
      </c>
      <c r="BA78" s="60">
        <v>8.2002385536184705E-2</v>
      </c>
      <c r="BB78" s="58">
        <v>101826.05</v>
      </c>
      <c r="BC78" s="58">
        <v>3594330.12</v>
      </c>
      <c r="BD78" s="59">
        <v>227883</v>
      </c>
      <c r="BE78" s="59">
        <v>2.91038304567337E-11</v>
      </c>
      <c r="BF78" s="59">
        <v>1088874.77</v>
      </c>
      <c r="BG78" s="59">
        <v>110262.760000001</v>
      </c>
      <c r="BH78" s="59">
        <v>0</v>
      </c>
      <c r="BI78" s="59">
        <v>0</v>
      </c>
      <c r="BJ78" s="59">
        <f t="shared" si="34"/>
        <v>0</v>
      </c>
      <c r="BK78" s="59">
        <v>0</v>
      </c>
      <c r="BL78" s="59">
        <v>8183</v>
      </c>
      <c r="BM78" s="59">
        <v>2582</v>
      </c>
      <c r="BN78" s="58">
        <v>13</v>
      </c>
      <c r="BO78" s="58">
        <v>-13</v>
      </c>
      <c r="BP78" s="58">
        <v>-24</v>
      </c>
      <c r="BQ78" s="58">
        <v>-129</v>
      </c>
      <c r="BR78" s="58">
        <v>-1315</v>
      </c>
      <c r="BS78" s="58">
        <v>-1467</v>
      </c>
      <c r="BT78" s="58">
        <v>2</v>
      </c>
      <c r="BU78" s="58">
        <v>-1</v>
      </c>
      <c r="BV78" s="58">
        <v>4</v>
      </c>
      <c r="BW78" s="58">
        <v>-696</v>
      </c>
      <c r="BX78" s="58">
        <v>0</v>
      </c>
      <c r="BY78" s="58">
        <v>7139</v>
      </c>
      <c r="BZ78" s="58">
        <v>135</v>
      </c>
      <c r="CA78" s="58">
        <v>0</v>
      </c>
      <c r="CB78" s="58">
        <v>260</v>
      </c>
      <c r="CC78" s="58">
        <v>139</v>
      </c>
      <c r="CD78" s="58">
        <v>293</v>
      </c>
      <c r="CE78" s="58">
        <v>0</v>
      </c>
      <c r="CF78" s="58">
        <v>11</v>
      </c>
    </row>
    <row r="79" spans="1:84" s="49" customFormat="1" ht="15.6" customHeight="1" x14ac:dyDescent="0.25">
      <c r="A79" s="41">
        <v>8</v>
      </c>
      <c r="B79" s="37" t="s">
        <v>522</v>
      </c>
      <c r="C79" s="53" t="s">
        <v>531</v>
      </c>
      <c r="D79" s="39" t="s">
        <v>516</v>
      </c>
      <c r="E79" s="39" t="s">
        <v>109</v>
      </c>
      <c r="F79" s="39" t="s">
        <v>260</v>
      </c>
      <c r="G79" s="70">
        <v>85950682.629999995</v>
      </c>
      <c r="H79" s="70">
        <v>0.47</v>
      </c>
      <c r="I79" s="70">
        <v>5185314.82</v>
      </c>
      <c r="J79" s="70">
        <v>0</v>
      </c>
      <c r="K79" s="71">
        <v>0</v>
      </c>
      <c r="L79" s="71">
        <v>91135997.920000002</v>
      </c>
      <c r="M79" s="71">
        <v>0</v>
      </c>
      <c r="N79" s="70">
        <v>25621586.25</v>
      </c>
      <c r="O79" s="70">
        <v>2862363.48</v>
      </c>
      <c r="P79" s="72">
        <v>24479311.039999999</v>
      </c>
      <c r="Q79" s="70">
        <v>262366.40000000002</v>
      </c>
      <c r="R79" s="70">
        <v>2283953.12</v>
      </c>
      <c r="S79" s="70">
        <v>19539280.52</v>
      </c>
      <c r="T79" s="70">
        <v>7740259.54</v>
      </c>
      <c r="U79" s="70">
        <v>0</v>
      </c>
      <c r="V79" s="70">
        <v>0</v>
      </c>
      <c r="W79" s="70">
        <v>5478493.2699999996</v>
      </c>
      <c r="X79" s="71">
        <v>3997519.52</v>
      </c>
      <c r="Y79" s="71">
        <v>92265133.140000001</v>
      </c>
      <c r="Z79" s="60">
        <v>3.2685585369128967E-2</v>
      </c>
      <c r="AA79" s="71">
        <v>3224458.41</v>
      </c>
      <c r="AB79" s="71">
        <v>0</v>
      </c>
      <c r="AC79" s="71">
        <v>0</v>
      </c>
      <c r="AD79" s="71">
        <v>0</v>
      </c>
      <c r="AE79" s="71">
        <v>0</v>
      </c>
      <c r="AF79" s="71">
        <f>SUM(AD79:AE79)</f>
        <v>0</v>
      </c>
      <c r="AG79" s="71">
        <v>1847978.94</v>
      </c>
      <c r="AH79" s="70">
        <v>144019.67000000001</v>
      </c>
      <c r="AI79" s="70">
        <v>361684.1</v>
      </c>
      <c r="AJ79" s="71">
        <v>3975</v>
      </c>
      <c r="AK79" s="70">
        <v>193983.92</v>
      </c>
      <c r="AL79" s="70">
        <v>0</v>
      </c>
      <c r="AM79" s="70">
        <v>85181.06</v>
      </c>
      <c r="AN79" s="70">
        <v>13135</v>
      </c>
      <c r="AO79" s="70">
        <v>93092.5</v>
      </c>
      <c r="AP79" s="70">
        <v>0</v>
      </c>
      <c r="AQ79" s="70">
        <v>90218.099999999991</v>
      </c>
      <c r="AR79" s="70">
        <v>11997.96</v>
      </c>
      <c r="AS79" s="70">
        <v>0</v>
      </c>
      <c r="AT79" s="70">
        <v>44657.96</v>
      </c>
      <c r="AU79" s="70">
        <v>3721.88</v>
      </c>
      <c r="AV79" s="70">
        <v>109772.73999999999</v>
      </c>
      <c r="AW79" s="70">
        <v>3003418.83</v>
      </c>
      <c r="AX79" s="70">
        <v>0</v>
      </c>
      <c r="AY79" s="60">
        <f>AX79/AW79</f>
        <v>0</v>
      </c>
      <c r="AZ79" s="71">
        <v>0</v>
      </c>
      <c r="BA79" s="60">
        <v>3.7515215834650555E-2</v>
      </c>
      <c r="BB79" s="58">
        <v>210591.84</v>
      </c>
      <c r="BC79" s="58">
        <v>2598756.5499999998</v>
      </c>
      <c r="BD79" s="59">
        <v>225020</v>
      </c>
      <c r="BE79" s="59">
        <v>0</v>
      </c>
      <c r="BF79" s="59">
        <v>743451.27</v>
      </c>
      <c r="BG79" s="59">
        <v>0</v>
      </c>
      <c r="BH79" s="59">
        <v>0</v>
      </c>
      <c r="BI79" s="59">
        <v>0</v>
      </c>
      <c r="BJ79" s="59">
        <f>SUM(BH79:BI79)</f>
        <v>0</v>
      </c>
      <c r="BK79" s="59">
        <v>0</v>
      </c>
      <c r="BL79" s="59">
        <v>9767</v>
      </c>
      <c r="BM79" s="59">
        <v>2232</v>
      </c>
      <c r="BN79" s="58">
        <v>106</v>
      </c>
      <c r="BO79" s="58">
        <v>-101</v>
      </c>
      <c r="BP79" s="58">
        <v>-59</v>
      </c>
      <c r="BQ79" s="58">
        <v>-320</v>
      </c>
      <c r="BR79" s="58">
        <v>-335</v>
      </c>
      <c r="BS79" s="58">
        <v>-1112</v>
      </c>
      <c r="BT79" s="58">
        <v>0</v>
      </c>
      <c r="BU79" s="58">
        <v>-4</v>
      </c>
      <c r="BV79" s="58">
        <v>-31</v>
      </c>
      <c r="BW79" s="58">
        <v>-1295</v>
      </c>
      <c r="BX79" s="58">
        <v>-4</v>
      </c>
      <c r="BY79" s="58">
        <v>8844</v>
      </c>
      <c r="BZ79" s="58">
        <v>81</v>
      </c>
      <c r="CA79" s="58">
        <v>0</v>
      </c>
      <c r="CB79" s="58">
        <v>942</v>
      </c>
      <c r="CC79" s="58">
        <v>99</v>
      </c>
      <c r="CD79" s="58">
        <v>217</v>
      </c>
      <c r="CE79" s="58">
        <v>15</v>
      </c>
      <c r="CF79" s="58">
        <v>22</v>
      </c>
    </row>
    <row r="80" spans="1:84" s="49" customFormat="1" ht="15.6" customHeight="1" x14ac:dyDescent="0.25">
      <c r="A80" s="41">
        <v>9</v>
      </c>
      <c r="B80" s="37" t="s">
        <v>274</v>
      </c>
      <c r="C80" s="53" t="s">
        <v>155</v>
      </c>
      <c r="D80" s="39" t="s">
        <v>275</v>
      </c>
      <c r="E80" s="39" t="s">
        <v>109</v>
      </c>
      <c r="F80" s="39" t="s">
        <v>276</v>
      </c>
      <c r="G80" s="70">
        <v>25979354.989999998</v>
      </c>
      <c r="H80" s="70">
        <v>0</v>
      </c>
      <c r="I80" s="70">
        <v>648906.06999999995</v>
      </c>
      <c r="J80" s="70">
        <v>0</v>
      </c>
      <c r="K80" s="71">
        <v>20165.29</v>
      </c>
      <c r="L80" s="71">
        <v>26648426.350000001</v>
      </c>
      <c r="M80" s="71">
        <v>0</v>
      </c>
      <c r="N80" s="70">
        <v>9183065.3900000006</v>
      </c>
      <c r="O80" s="70">
        <v>817283.42</v>
      </c>
      <c r="P80" s="72">
        <v>4686476.3099999996</v>
      </c>
      <c r="Q80" s="70">
        <v>30378.82</v>
      </c>
      <c r="R80" s="70">
        <v>911078.58</v>
      </c>
      <c r="S80" s="70">
        <v>4716022.5</v>
      </c>
      <c r="T80" s="70">
        <v>3195364.19</v>
      </c>
      <c r="U80" s="70">
        <v>0</v>
      </c>
      <c r="V80" s="70">
        <v>0</v>
      </c>
      <c r="W80" s="70">
        <v>879434.85</v>
      </c>
      <c r="X80" s="71">
        <v>2512188.02</v>
      </c>
      <c r="Y80" s="71">
        <v>26931292.079999998</v>
      </c>
      <c r="Z80" s="60">
        <v>0.1459938644150299</v>
      </c>
      <c r="AA80" s="71">
        <v>2452556.25</v>
      </c>
      <c r="AB80" s="71">
        <v>0</v>
      </c>
      <c r="AC80" s="71">
        <v>0</v>
      </c>
      <c r="AD80" s="71">
        <v>0</v>
      </c>
      <c r="AE80" s="71">
        <v>0</v>
      </c>
      <c r="AF80" s="71">
        <f>SUM(AD80:AE80)</f>
        <v>0</v>
      </c>
      <c r="AG80" s="71">
        <v>1070506.6299999999</v>
      </c>
      <c r="AH80" s="70">
        <v>83145.33</v>
      </c>
      <c r="AI80" s="70">
        <v>391345.6</v>
      </c>
      <c r="AJ80" s="71">
        <v>0</v>
      </c>
      <c r="AK80" s="70">
        <v>98052</v>
      </c>
      <c r="AL80" s="70">
        <v>3023.86</v>
      </c>
      <c r="AM80" s="70">
        <v>72171.009999999995</v>
      </c>
      <c r="AN80" s="70">
        <v>8090</v>
      </c>
      <c r="AO80" s="70">
        <v>1815</v>
      </c>
      <c r="AP80" s="70">
        <v>0</v>
      </c>
      <c r="AQ80" s="70">
        <v>49722.58</v>
      </c>
      <c r="AR80" s="70">
        <v>5183.5</v>
      </c>
      <c r="AS80" s="70">
        <v>9609.5400000000009</v>
      </c>
      <c r="AT80" s="70">
        <v>15857.51</v>
      </c>
      <c r="AU80" s="70">
        <v>21093.8</v>
      </c>
      <c r="AV80" s="70">
        <v>96769.66</v>
      </c>
      <c r="AW80" s="70">
        <v>1926386.02</v>
      </c>
      <c r="AX80" s="70">
        <v>0</v>
      </c>
      <c r="AY80" s="60">
        <f>AX80/AW80</f>
        <v>0</v>
      </c>
      <c r="AZ80" s="71">
        <v>0</v>
      </c>
      <c r="BA80" s="60">
        <v>9.4404047019028783E-2</v>
      </c>
      <c r="BB80" s="58">
        <v>515786.37</v>
      </c>
      <c r="BC80" s="58">
        <v>3277040.06</v>
      </c>
      <c r="BD80" s="59">
        <v>227883</v>
      </c>
      <c r="BE80" s="59">
        <v>0</v>
      </c>
      <c r="BF80" s="59">
        <v>437171.62</v>
      </c>
      <c r="BG80" s="59">
        <v>0</v>
      </c>
      <c r="BH80" s="59">
        <v>0</v>
      </c>
      <c r="BI80" s="59">
        <v>0</v>
      </c>
      <c r="BJ80" s="59">
        <f>SUM(BH80:BI80)</f>
        <v>0</v>
      </c>
      <c r="BK80" s="59">
        <v>0</v>
      </c>
      <c r="BL80" s="59">
        <v>2730</v>
      </c>
      <c r="BM80" s="59">
        <v>551</v>
      </c>
      <c r="BN80" s="58">
        <v>41</v>
      </c>
      <c r="BO80" s="58">
        <v>-56</v>
      </c>
      <c r="BP80" s="58">
        <v>-26</v>
      </c>
      <c r="BQ80" s="58">
        <v>-33</v>
      </c>
      <c r="BR80" s="58">
        <v>-156</v>
      </c>
      <c r="BS80" s="58">
        <v>-154</v>
      </c>
      <c r="BT80" s="58">
        <v>1</v>
      </c>
      <c r="BU80" s="58">
        <v>-1</v>
      </c>
      <c r="BV80" s="58">
        <v>6</v>
      </c>
      <c r="BW80" s="58">
        <v>-368</v>
      </c>
      <c r="BX80" s="58">
        <v>-1</v>
      </c>
      <c r="BY80" s="58">
        <v>2534</v>
      </c>
      <c r="BZ80" s="58">
        <v>38</v>
      </c>
      <c r="CA80" s="58">
        <v>5</v>
      </c>
      <c r="CB80" s="58">
        <v>94</v>
      </c>
      <c r="CC80" s="58">
        <v>35</v>
      </c>
      <c r="CD80" s="58">
        <v>232</v>
      </c>
      <c r="CE80" s="58">
        <v>18</v>
      </c>
      <c r="CF80" s="58">
        <v>2</v>
      </c>
    </row>
    <row r="81" spans="1:84" s="49" customFormat="1" ht="15.6" customHeight="1" x14ac:dyDescent="0.25">
      <c r="A81" s="41">
        <v>9</v>
      </c>
      <c r="B81" s="41" t="s">
        <v>277</v>
      </c>
      <c r="C81" s="56" t="s">
        <v>278</v>
      </c>
      <c r="D81" s="41" t="s">
        <v>279</v>
      </c>
      <c r="E81" s="41" t="s">
        <v>120</v>
      </c>
      <c r="F81" s="41" t="s">
        <v>280</v>
      </c>
      <c r="G81" s="70">
        <v>46332368.420000002</v>
      </c>
      <c r="H81" s="70">
        <v>5571.86</v>
      </c>
      <c r="I81" s="70">
        <v>1093049.99</v>
      </c>
      <c r="J81" s="70">
        <v>0</v>
      </c>
      <c r="K81" s="71">
        <v>0</v>
      </c>
      <c r="L81" s="71">
        <v>47430990.270000003</v>
      </c>
      <c r="M81" s="71">
        <v>0</v>
      </c>
      <c r="N81" s="70">
        <v>14420509.09</v>
      </c>
      <c r="O81" s="70">
        <v>2582852.66</v>
      </c>
      <c r="P81" s="72">
        <v>13911283.75</v>
      </c>
      <c r="Q81" s="70">
        <v>12042.41</v>
      </c>
      <c r="R81" s="70">
        <v>1704207.42</v>
      </c>
      <c r="S81" s="70">
        <v>8113309.8799999999</v>
      </c>
      <c r="T81" s="70">
        <v>3157651.67</v>
      </c>
      <c r="U81" s="70">
        <v>0</v>
      </c>
      <c r="V81" s="70">
        <v>5571.86</v>
      </c>
      <c r="W81" s="70">
        <v>1264612.58</v>
      </c>
      <c r="X81" s="71">
        <v>3471562.88</v>
      </c>
      <c r="Y81" s="71">
        <v>48643604.200000003</v>
      </c>
      <c r="Z81" s="60">
        <v>3.4106294333547144E-2</v>
      </c>
      <c r="AA81" s="71">
        <v>3471562.88</v>
      </c>
      <c r="AB81" s="71">
        <v>0</v>
      </c>
      <c r="AC81" s="71">
        <v>0</v>
      </c>
      <c r="AD81" s="71">
        <v>0</v>
      </c>
      <c r="AE81" s="71">
        <v>0</v>
      </c>
      <c r="AF81" s="71">
        <f>SUM(AD81:AE81)</f>
        <v>0</v>
      </c>
      <c r="AG81" s="71">
        <v>1338373.99</v>
      </c>
      <c r="AH81" s="70">
        <v>104945.83</v>
      </c>
      <c r="AI81" s="70">
        <v>297513.23</v>
      </c>
      <c r="AJ81" s="71">
        <v>0</v>
      </c>
      <c r="AK81" s="70">
        <v>173790.02</v>
      </c>
      <c r="AL81" s="70">
        <v>39079.06</v>
      </c>
      <c r="AM81" s="70">
        <v>108837.18</v>
      </c>
      <c r="AN81" s="70">
        <v>12100</v>
      </c>
      <c r="AO81" s="70">
        <v>3869</v>
      </c>
      <c r="AP81" s="70">
        <v>26125.64</v>
      </c>
      <c r="AQ81" s="70">
        <v>37935.550000000003</v>
      </c>
      <c r="AR81" s="70">
        <v>15661.1</v>
      </c>
      <c r="AS81" s="70">
        <v>3990</v>
      </c>
      <c r="AT81" s="70">
        <v>25863.759999999998</v>
      </c>
      <c r="AU81" s="70">
        <v>61027.95</v>
      </c>
      <c r="AV81" s="70">
        <v>90669.319999999992</v>
      </c>
      <c r="AW81" s="70">
        <v>2339781.63</v>
      </c>
      <c r="AX81" s="70">
        <v>0</v>
      </c>
      <c r="AY81" s="60">
        <f>AX81/AW81</f>
        <v>0</v>
      </c>
      <c r="AZ81" s="71">
        <v>0</v>
      </c>
      <c r="BA81" s="60">
        <v>7.4927377951640659E-2</v>
      </c>
      <c r="BB81" s="58">
        <v>280200.78999999998</v>
      </c>
      <c r="BC81" s="58">
        <v>1300214.6399999999</v>
      </c>
      <c r="BD81" s="59">
        <v>227883</v>
      </c>
      <c r="BE81" s="59">
        <v>5.8207660913467401E-11</v>
      </c>
      <c r="BF81" s="59">
        <v>1469519.33</v>
      </c>
      <c r="BG81" s="59">
        <v>884573.92249999999</v>
      </c>
      <c r="BH81" s="59">
        <v>0</v>
      </c>
      <c r="BI81" s="59">
        <v>0</v>
      </c>
      <c r="BJ81" s="59">
        <f>SUM(BH81:BI81)</f>
        <v>0</v>
      </c>
      <c r="BK81" s="59">
        <v>0</v>
      </c>
      <c r="BL81" s="59">
        <v>4233</v>
      </c>
      <c r="BM81" s="59">
        <v>885</v>
      </c>
      <c r="BN81" s="58">
        <v>7</v>
      </c>
      <c r="BO81" s="58">
        <v>-14</v>
      </c>
      <c r="BP81" s="58">
        <v>-28</v>
      </c>
      <c r="BQ81" s="58">
        <v>-96</v>
      </c>
      <c r="BR81" s="58">
        <v>-125</v>
      </c>
      <c r="BS81" s="58">
        <v>-375</v>
      </c>
      <c r="BT81" s="58">
        <v>2</v>
      </c>
      <c r="BU81" s="58">
        <v>0</v>
      </c>
      <c r="BV81" s="58">
        <v>5</v>
      </c>
      <c r="BW81" s="58">
        <v>-735</v>
      </c>
      <c r="BX81" s="58">
        <v>0</v>
      </c>
      <c r="BY81" s="58">
        <v>3759</v>
      </c>
      <c r="BZ81" s="58">
        <v>20</v>
      </c>
      <c r="CA81" s="58">
        <v>0</v>
      </c>
      <c r="CB81" s="58">
        <v>155</v>
      </c>
      <c r="CC81" s="58">
        <v>59</v>
      </c>
      <c r="CD81" s="58">
        <v>514</v>
      </c>
      <c r="CE81" s="58">
        <v>0</v>
      </c>
      <c r="CF81" s="58">
        <v>6</v>
      </c>
    </row>
    <row r="82" spans="1:84" s="49" customFormat="1" ht="15.6" customHeight="1" x14ac:dyDescent="0.25">
      <c r="A82" s="41">
        <v>9</v>
      </c>
      <c r="B82" s="37" t="s">
        <v>281</v>
      </c>
      <c r="C82" s="53" t="s">
        <v>282</v>
      </c>
      <c r="D82" s="39" t="s">
        <v>283</v>
      </c>
      <c r="E82" s="39" t="s">
        <v>109</v>
      </c>
      <c r="F82" s="39" t="s">
        <v>276</v>
      </c>
      <c r="G82" s="70">
        <v>41186834.909999996</v>
      </c>
      <c r="H82" s="70">
        <v>0</v>
      </c>
      <c r="I82" s="70">
        <v>663650.29</v>
      </c>
      <c r="J82" s="70">
        <v>0</v>
      </c>
      <c r="K82" s="71">
        <v>0</v>
      </c>
      <c r="L82" s="71">
        <v>41850485.200000003</v>
      </c>
      <c r="M82" s="71">
        <v>0</v>
      </c>
      <c r="N82" s="70">
        <v>12084213.800000001</v>
      </c>
      <c r="O82" s="70">
        <v>1185468.1000000001</v>
      </c>
      <c r="P82" s="72">
        <v>5794771.9400000004</v>
      </c>
      <c r="Q82" s="70">
        <v>2133.39</v>
      </c>
      <c r="R82" s="70">
        <v>1966444.23</v>
      </c>
      <c r="S82" s="70">
        <v>8945483.6500000004</v>
      </c>
      <c r="T82" s="70">
        <v>6077686.04</v>
      </c>
      <c r="U82" s="70">
        <v>0</v>
      </c>
      <c r="V82" s="70">
        <v>0</v>
      </c>
      <c r="W82" s="70">
        <v>1038929.61</v>
      </c>
      <c r="X82" s="71">
        <v>3605237.7</v>
      </c>
      <c r="Y82" s="71">
        <v>40700368.460000001</v>
      </c>
      <c r="Z82" s="60">
        <v>0.136937160680697</v>
      </c>
      <c r="AA82" s="71">
        <v>3604101.7</v>
      </c>
      <c r="AB82" s="71">
        <v>0</v>
      </c>
      <c r="AC82" s="71">
        <v>0</v>
      </c>
      <c r="AD82" s="71">
        <v>0</v>
      </c>
      <c r="AE82" s="71">
        <v>407.52</v>
      </c>
      <c r="AF82" s="71">
        <f>SUM(AD82:AE82)</f>
        <v>407.52</v>
      </c>
      <c r="AG82" s="71">
        <v>1407072.41</v>
      </c>
      <c r="AH82" s="70">
        <v>107197.67</v>
      </c>
      <c r="AI82" s="70">
        <v>440987.89</v>
      </c>
      <c r="AJ82" s="71">
        <v>0</v>
      </c>
      <c r="AK82" s="70">
        <v>229989.61</v>
      </c>
      <c r="AL82" s="70">
        <v>5955.17</v>
      </c>
      <c r="AM82" s="70">
        <v>100999.8</v>
      </c>
      <c r="AN82" s="70">
        <v>11825</v>
      </c>
      <c r="AO82" s="70">
        <v>9295</v>
      </c>
      <c r="AP82" s="70">
        <v>0</v>
      </c>
      <c r="AQ82" s="70">
        <v>55248.69</v>
      </c>
      <c r="AR82" s="70">
        <v>15339.77</v>
      </c>
      <c r="AS82" s="70">
        <v>0</v>
      </c>
      <c r="AT82" s="70">
        <v>60127.55</v>
      </c>
      <c r="AU82" s="70">
        <v>31061.73</v>
      </c>
      <c r="AV82" s="70">
        <v>86569.919999999998</v>
      </c>
      <c r="AW82" s="70">
        <v>2561670.21</v>
      </c>
      <c r="AX82" s="70">
        <v>0</v>
      </c>
      <c r="AY82" s="60">
        <f>AX82/AW82</f>
        <v>0</v>
      </c>
      <c r="AZ82" s="71">
        <v>0</v>
      </c>
      <c r="BA82" s="60">
        <v>8.750615840900508E-2</v>
      </c>
      <c r="BB82" s="58">
        <v>1634870.26</v>
      </c>
      <c r="BC82" s="58">
        <v>4005137.97</v>
      </c>
      <c r="BD82" s="59">
        <v>227883</v>
      </c>
      <c r="BE82" s="59">
        <v>5.8207660913467401E-11</v>
      </c>
      <c r="BF82" s="59">
        <v>1213228.95</v>
      </c>
      <c r="BG82" s="59">
        <v>572811.39750000101</v>
      </c>
      <c r="BH82" s="59">
        <v>0</v>
      </c>
      <c r="BI82" s="59">
        <v>0</v>
      </c>
      <c r="BJ82" s="59">
        <f>SUM(BH82:BI82)</f>
        <v>0</v>
      </c>
      <c r="BK82" s="59">
        <v>0</v>
      </c>
      <c r="BL82" s="59">
        <v>3740</v>
      </c>
      <c r="BM82" s="59">
        <v>1054</v>
      </c>
      <c r="BN82" s="58">
        <v>38</v>
      </c>
      <c r="BO82" s="58">
        <v>0</v>
      </c>
      <c r="BP82" s="58">
        <v>-33</v>
      </c>
      <c r="BQ82" s="58">
        <v>-46</v>
      </c>
      <c r="BR82" s="58">
        <v>-297</v>
      </c>
      <c r="BS82" s="58">
        <v>-240</v>
      </c>
      <c r="BT82" s="58">
        <v>0</v>
      </c>
      <c r="BU82" s="58">
        <v>-2</v>
      </c>
      <c r="BV82" s="58">
        <v>27</v>
      </c>
      <c r="BW82" s="58">
        <v>-453</v>
      </c>
      <c r="BX82" s="58">
        <v>-2</v>
      </c>
      <c r="BY82" s="58">
        <v>3786</v>
      </c>
      <c r="BZ82" s="58">
        <v>61</v>
      </c>
      <c r="CA82" s="58">
        <v>25</v>
      </c>
      <c r="CB82" s="58">
        <v>205</v>
      </c>
      <c r="CC82" s="58">
        <v>44</v>
      </c>
      <c r="CD82" s="58">
        <v>180</v>
      </c>
      <c r="CE82" s="58">
        <v>26</v>
      </c>
      <c r="CF82" s="58">
        <v>0</v>
      </c>
    </row>
    <row r="83" spans="1:84" s="49" customFormat="1" ht="15.6" customHeight="1" x14ac:dyDescent="0.25">
      <c r="A83" s="41">
        <v>9</v>
      </c>
      <c r="B83" s="41" t="s">
        <v>284</v>
      </c>
      <c r="C83" s="56" t="s">
        <v>285</v>
      </c>
      <c r="D83" s="41" t="s">
        <v>286</v>
      </c>
      <c r="E83" s="41" t="s">
        <v>120</v>
      </c>
      <c r="F83" s="41" t="s">
        <v>280</v>
      </c>
      <c r="G83" s="70">
        <v>49373909.799999997</v>
      </c>
      <c r="H83" s="70">
        <v>0</v>
      </c>
      <c r="I83" s="70">
        <v>1054526.26</v>
      </c>
      <c r="J83" s="70">
        <v>0</v>
      </c>
      <c r="K83" s="71">
        <v>0</v>
      </c>
      <c r="L83" s="71">
        <v>50428436.060000002</v>
      </c>
      <c r="M83" s="71">
        <v>0</v>
      </c>
      <c r="N83" s="70">
        <v>16809876.620000001</v>
      </c>
      <c r="O83" s="70">
        <v>1961296.27</v>
      </c>
      <c r="P83" s="72">
        <v>12750197.199999999</v>
      </c>
      <c r="Q83" s="70">
        <v>0</v>
      </c>
      <c r="R83" s="70">
        <v>1889314.99</v>
      </c>
      <c r="S83" s="70">
        <v>9065197.2400000002</v>
      </c>
      <c r="T83" s="70">
        <v>3574428.06</v>
      </c>
      <c r="U83" s="70">
        <v>0</v>
      </c>
      <c r="V83" s="70">
        <v>0</v>
      </c>
      <c r="W83" s="70">
        <v>1382526.97</v>
      </c>
      <c r="X83" s="71">
        <v>3711625.83</v>
      </c>
      <c r="Y83" s="71">
        <v>51144463.18</v>
      </c>
      <c r="Z83" s="60">
        <v>0.1167254820075037</v>
      </c>
      <c r="AA83" s="71">
        <v>3628754.54</v>
      </c>
      <c r="AB83" s="71">
        <v>0</v>
      </c>
      <c r="AC83" s="71">
        <v>0</v>
      </c>
      <c r="AD83" s="71">
        <v>0</v>
      </c>
      <c r="AE83" s="71">
        <v>0</v>
      </c>
      <c r="AF83" s="71">
        <f>SUM(AD83:AE83)</f>
        <v>0</v>
      </c>
      <c r="AG83" s="71">
        <v>1158288.76</v>
      </c>
      <c r="AH83" s="70">
        <v>88243.28</v>
      </c>
      <c r="AI83" s="70">
        <v>333666.08</v>
      </c>
      <c r="AJ83" s="71">
        <v>0</v>
      </c>
      <c r="AK83" s="70">
        <v>218834.01</v>
      </c>
      <c r="AL83" s="70">
        <v>29422.37</v>
      </c>
      <c r="AM83" s="70">
        <v>79964.789999999994</v>
      </c>
      <c r="AN83" s="70">
        <v>12100</v>
      </c>
      <c r="AO83" s="70">
        <v>9082.5</v>
      </c>
      <c r="AP83" s="70">
        <v>57449.8</v>
      </c>
      <c r="AQ83" s="70">
        <v>84336.63</v>
      </c>
      <c r="AR83" s="70">
        <v>13103.4</v>
      </c>
      <c r="AS83" s="70">
        <v>34323</v>
      </c>
      <c r="AT83" s="70">
        <v>69148.77</v>
      </c>
      <c r="AU83" s="70">
        <v>64758.13</v>
      </c>
      <c r="AV83" s="70">
        <v>106275.82</v>
      </c>
      <c r="AW83" s="70">
        <v>2358997.34</v>
      </c>
      <c r="AX83" s="70">
        <v>0</v>
      </c>
      <c r="AY83" s="60">
        <f>AX83/AW83</f>
        <v>0</v>
      </c>
      <c r="AZ83" s="71">
        <v>0</v>
      </c>
      <c r="BA83" s="60">
        <v>7.3495385613557396E-2</v>
      </c>
      <c r="BB83" s="58">
        <v>522120.47</v>
      </c>
      <c r="BC83" s="58">
        <v>5241072.95</v>
      </c>
      <c r="BD83" s="59">
        <v>177823.75</v>
      </c>
      <c r="BE83" s="59">
        <v>0</v>
      </c>
      <c r="BF83" s="59">
        <v>1616088.82</v>
      </c>
      <c r="BG83" s="59">
        <v>1026339.485</v>
      </c>
      <c r="BH83" s="59">
        <v>0</v>
      </c>
      <c r="BI83" s="59">
        <v>0</v>
      </c>
      <c r="BJ83" s="59">
        <f>SUM(BH83:BI83)</f>
        <v>0</v>
      </c>
      <c r="BK83" s="59">
        <v>0</v>
      </c>
      <c r="BL83" s="59">
        <v>4267</v>
      </c>
      <c r="BM83" s="59">
        <v>873</v>
      </c>
      <c r="BN83" s="58">
        <v>0</v>
      </c>
      <c r="BO83" s="58">
        <v>0</v>
      </c>
      <c r="BP83" s="58">
        <v>-21</v>
      </c>
      <c r="BQ83" s="58">
        <v>-66</v>
      </c>
      <c r="BR83" s="58">
        <v>-234</v>
      </c>
      <c r="BS83" s="58">
        <v>-273</v>
      </c>
      <c r="BT83" s="58">
        <v>0</v>
      </c>
      <c r="BU83" s="58">
        <v>0</v>
      </c>
      <c r="BV83" s="58">
        <v>0</v>
      </c>
      <c r="BW83" s="58">
        <v>-636</v>
      </c>
      <c r="BX83" s="58">
        <v>-3</v>
      </c>
      <c r="BY83" s="58">
        <v>3907</v>
      </c>
      <c r="BZ83" s="58">
        <v>26</v>
      </c>
      <c r="CA83" s="58">
        <v>17</v>
      </c>
      <c r="CB83" s="58">
        <v>161</v>
      </c>
      <c r="CC83" s="58">
        <v>64</v>
      </c>
      <c r="CD83" s="58">
        <v>405</v>
      </c>
      <c r="CE83" s="58">
        <v>2</v>
      </c>
      <c r="CF83" s="58">
        <v>4</v>
      </c>
    </row>
    <row r="84" spans="1:84" s="49" customFormat="1" ht="15.6" customHeight="1" x14ac:dyDescent="0.25">
      <c r="A84" s="41">
        <v>9</v>
      </c>
      <c r="B84" s="74" t="s">
        <v>578</v>
      </c>
      <c r="C84" s="53" t="s">
        <v>285</v>
      </c>
      <c r="D84" s="39" t="s">
        <v>295</v>
      </c>
      <c r="E84" s="39" t="s">
        <v>120</v>
      </c>
      <c r="F84" s="39" t="s">
        <v>280</v>
      </c>
      <c r="G84" s="58">
        <v>50883175</v>
      </c>
      <c r="H84" s="58">
        <v>56386</v>
      </c>
      <c r="I84" s="58">
        <f>93315+1380488</f>
        <v>1473803</v>
      </c>
      <c r="J84" s="58">
        <v>0</v>
      </c>
      <c r="K84" s="59">
        <v>6749</v>
      </c>
      <c r="L84" s="59">
        <v>52420114</v>
      </c>
      <c r="M84" s="59">
        <v>0</v>
      </c>
      <c r="N84" s="58">
        <v>17388466</v>
      </c>
      <c r="O84" s="58">
        <v>2257790</v>
      </c>
      <c r="P84" s="65">
        <v>12738983</v>
      </c>
      <c r="Q84" s="58">
        <v>0</v>
      </c>
      <c r="R84" s="58">
        <v>1758378</v>
      </c>
      <c r="S84" s="58">
        <v>8835029</v>
      </c>
      <c r="T84" s="58">
        <v>3270193</v>
      </c>
      <c r="U84" s="58">
        <v>0</v>
      </c>
      <c r="V84" s="58">
        <v>58788</v>
      </c>
      <c r="W84" s="58">
        <v>1727509</v>
      </c>
      <c r="X84" s="59">
        <f>8299+26046+3788300</f>
        <v>3822645</v>
      </c>
      <c r="Y84" s="59">
        <v>51857781</v>
      </c>
      <c r="Z84" s="60">
        <f>3605145/(50883175+56386)</f>
        <v>7.0772989190071744E-2</v>
      </c>
      <c r="AA84" s="59">
        <v>3788300</v>
      </c>
      <c r="AB84" s="59">
        <v>0</v>
      </c>
      <c r="AC84" s="59">
        <v>0</v>
      </c>
      <c r="AD84" s="59">
        <v>8299</v>
      </c>
      <c r="AE84" s="59">
        <v>701</v>
      </c>
      <c r="AF84" s="59">
        <f t="shared" ref="AF84" si="35">SUM(AD84:AE84)</f>
        <v>9000</v>
      </c>
      <c r="AG84" s="59">
        <v>1408930</v>
      </c>
      <c r="AH84" s="58">
        <v>102009</v>
      </c>
      <c r="AI84" s="58">
        <v>443902</v>
      </c>
      <c r="AJ84" s="71">
        <v>0</v>
      </c>
      <c r="AK84" s="58">
        <v>371686</v>
      </c>
      <c r="AL84" s="58">
        <v>13438</v>
      </c>
      <c r="AM84" s="58">
        <v>73828</v>
      </c>
      <c r="AN84" s="58">
        <v>12100</v>
      </c>
      <c r="AO84" s="58">
        <v>36317</v>
      </c>
      <c r="AP84" s="58">
        <v>75388</v>
      </c>
      <c r="AQ84" s="58">
        <v>119335</v>
      </c>
      <c r="AR84" s="58">
        <v>6177</v>
      </c>
      <c r="AS84" s="58">
        <v>9122</v>
      </c>
      <c r="AT84" s="58">
        <v>35362</v>
      </c>
      <c r="AU84" s="58">
        <v>106913</v>
      </c>
      <c r="AV84" s="58">
        <v>170639</v>
      </c>
      <c r="AW84" s="58">
        <v>2985146</v>
      </c>
      <c r="AX84" s="58">
        <v>0</v>
      </c>
      <c r="AY84" s="60">
        <f t="shared" ref="AY84" si="36">AX84/AW84</f>
        <v>0</v>
      </c>
      <c r="AZ84" s="59">
        <v>0</v>
      </c>
      <c r="BA84" s="60">
        <f>3788300/50833175</f>
        <v>7.4524166550682697E-2</v>
      </c>
      <c r="BB84" s="58">
        <v>377956</v>
      </c>
      <c r="BC84" s="58">
        <v>3277189</v>
      </c>
      <c r="BD84" s="59">
        <v>180125</v>
      </c>
      <c r="BE84" s="59">
        <v>0</v>
      </c>
      <c r="BF84" s="59">
        <v>1368074</v>
      </c>
      <c r="BG84" s="59">
        <v>1077612</v>
      </c>
      <c r="BH84" s="59">
        <v>0</v>
      </c>
      <c r="BI84" s="59">
        <v>0</v>
      </c>
      <c r="BJ84" s="59">
        <f t="shared" ref="BJ84" si="37">SUM(BH84:BI84)</f>
        <v>0</v>
      </c>
      <c r="BK84" s="59">
        <v>0</v>
      </c>
      <c r="BL84" s="59">
        <v>4394</v>
      </c>
      <c r="BM84" s="59">
        <v>913</v>
      </c>
      <c r="BN84" s="58">
        <v>0</v>
      </c>
      <c r="BO84" s="58">
        <v>0</v>
      </c>
      <c r="BP84" s="58">
        <v>-14</v>
      </c>
      <c r="BQ84" s="58">
        <v>-58</v>
      </c>
      <c r="BR84" s="58">
        <v>-247</v>
      </c>
      <c r="BS84" s="58">
        <v>-375</v>
      </c>
      <c r="BT84" s="58">
        <v>0</v>
      </c>
      <c r="BU84" s="58">
        <v>-3</v>
      </c>
      <c r="BV84" s="58">
        <v>0</v>
      </c>
      <c r="BW84" s="58">
        <v>-678</v>
      </c>
      <c r="BX84" s="58">
        <v>0</v>
      </c>
      <c r="BY84" s="58">
        <v>3932</v>
      </c>
      <c r="BZ84" s="58">
        <v>0</v>
      </c>
      <c r="CA84" s="58">
        <v>0</v>
      </c>
      <c r="CB84" s="58">
        <v>141</v>
      </c>
      <c r="CC84" s="58">
        <v>78</v>
      </c>
      <c r="CD84" s="58">
        <v>448</v>
      </c>
      <c r="CE84" s="58">
        <v>4</v>
      </c>
      <c r="CF84" s="58">
        <v>7</v>
      </c>
    </row>
    <row r="85" spans="1:84" s="49" customFormat="1" ht="15.6" customHeight="1" x14ac:dyDescent="0.25">
      <c r="A85" s="41">
        <v>9</v>
      </c>
      <c r="B85" s="41" t="s">
        <v>287</v>
      </c>
      <c r="C85" s="56" t="s">
        <v>288</v>
      </c>
      <c r="D85" s="41" t="s">
        <v>289</v>
      </c>
      <c r="E85" s="41" t="s">
        <v>115</v>
      </c>
      <c r="F85" s="41" t="s">
        <v>276</v>
      </c>
      <c r="G85" s="70">
        <v>20932174.91</v>
      </c>
      <c r="H85" s="70">
        <v>0</v>
      </c>
      <c r="I85" s="70">
        <v>259871.59</v>
      </c>
      <c r="J85" s="70">
        <v>0</v>
      </c>
      <c r="K85" s="71">
        <v>0</v>
      </c>
      <c r="L85" s="71">
        <v>21192046.5</v>
      </c>
      <c r="M85" s="71">
        <v>0</v>
      </c>
      <c r="N85" s="70">
        <v>6746582.79</v>
      </c>
      <c r="O85" s="70">
        <v>864071.01</v>
      </c>
      <c r="P85" s="72">
        <v>3520769.59</v>
      </c>
      <c r="Q85" s="70">
        <v>23178.83</v>
      </c>
      <c r="R85" s="70">
        <v>983632.65</v>
      </c>
      <c r="S85" s="70">
        <v>4581001.8499999996</v>
      </c>
      <c r="T85" s="70">
        <v>1802801.84</v>
      </c>
      <c r="U85" s="70">
        <v>0</v>
      </c>
      <c r="V85" s="70">
        <v>0</v>
      </c>
      <c r="W85" s="70">
        <v>829971.16</v>
      </c>
      <c r="X85" s="71">
        <v>1997532.62</v>
      </c>
      <c r="Y85" s="71">
        <v>21349542.34</v>
      </c>
      <c r="Z85" s="60">
        <v>0.12223125790802021</v>
      </c>
      <c r="AA85" s="71">
        <v>1896309.82</v>
      </c>
      <c r="AB85" s="71">
        <v>0</v>
      </c>
      <c r="AC85" s="71">
        <v>0</v>
      </c>
      <c r="AD85" s="71">
        <v>0</v>
      </c>
      <c r="AE85" s="71">
        <v>0</v>
      </c>
      <c r="AF85" s="71">
        <f>SUM(AD85:AE85)</f>
        <v>0</v>
      </c>
      <c r="AG85" s="71">
        <v>840562.31</v>
      </c>
      <c r="AH85" s="70">
        <v>72030.73</v>
      </c>
      <c r="AI85" s="70">
        <v>187300.94</v>
      </c>
      <c r="AJ85" s="71">
        <v>0</v>
      </c>
      <c r="AK85" s="70">
        <v>69349.98</v>
      </c>
      <c r="AL85" s="70">
        <v>2019.86</v>
      </c>
      <c r="AM85" s="70">
        <v>57155.85</v>
      </c>
      <c r="AN85" s="70">
        <v>8090</v>
      </c>
      <c r="AO85" s="70">
        <v>0</v>
      </c>
      <c r="AP85" s="70">
        <v>0</v>
      </c>
      <c r="AQ85" s="70">
        <v>31552.5</v>
      </c>
      <c r="AR85" s="70">
        <v>10367.19</v>
      </c>
      <c r="AS85" s="70">
        <v>3300.01</v>
      </c>
      <c r="AT85" s="70">
        <v>2568.88</v>
      </c>
      <c r="AU85" s="70">
        <v>14700.92</v>
      </c>
      <c r="AV85" s="70">
        <v>40610.870000000003</v>
      </c>
      <c r="AW85" s="70">
        <v>1339610.04</v>
      </c>
      <c r="AX85" s="70">
        <v>0</v>
      </c>
      <c r="AY85" s="60">
        <f>AX85/AW85</f>
        <v>0</v>
      </c>
      <c r="AZ85" s="71">
        <v>0</v>
      </c>
      <c r="BA85" s="60">
        <v>9.0593062027876967E-2</v>
      </c>
      <c r="BB85" s="58">
        <v>180485.66</v>
      </c>
      <c r="BC85" s="58">
        <v>2378080.41</v>
      </c>
      <c r="BD85" s="59">
        <v>227883</v>
      </c>
      <c r="BE85" s="59">
        <v>2.91038304567337E-11</v>
      </c>
      <c r="BF85" s="59">
        <v>714369.56</v>
      </c>
      <c r="BG85" s="59">
        <v>379467.05</v>
      </c>
      <c r="BH85" s="59">
        <v>0</v>
      </c>
      <c r="BI85" s="59">
        <v>0</v>
      </c>
      <c r="BJ85" s="59">
        <f>SUM(BH85:BI85)</f>
        <v>0</v>
      </c>
      <c r="BK85" s="59">
        <v>0</v>
      </c>
      <c r="BL85" s="59">
        <v>1765</v>
      </c>
      <c r="BM85" s="59">
        <v>444</v>
      </c>
      <c r="BN85" s="58">
        <v>0</v>
      </c>
      <c r="BO85" s="58">
        <v>0</v>
      </c>
      <c r="BP85" s="58">
        <v>-15</v>
      </c>
      <c r="BQ85" s="58">
        <v>-46</v>
      </c>
      <c r="BR85" s="58">
        <v>-90</v>
      </c>
      <c r="BS85" s="58">
        <v>-160</v>
      </c>
      <c r="BT85" s="58">
        <v>0</v>
      </c>
      <c r="BU85" s="58">
        <v>0</v>
      </c>
      <c r="BV85" s="58">
        <v>5</v>
      </c>
      <c r="BW85" s="58">
        <v>-312</v>
      </c>
      <c r="BX85" s="58">
        <v>-3</v>
      </c>
      <c r="BY85" s="58">
        <v>1588</v>
      </c>
      <c r="BZ85" s="58">
        <v>9</v>
      </c>
      <c r="CA85" s="58">
        <v>2</v>
      </c>
      <c r="CB85" s="58">
        <v>106</v>
      </c>
      <c r="CC85" s="58">
        <v>34</v>
      </c>
      <c r="CD85" s="58">
        <v>131</v>
      </c>
      <c r="CE85" s="58">
        <v>37</v>
      </c>
      <c r="CF85" s="58">
        <v>4</v>
      </c>
    </row>
    <row r="86" spans="1:84" s="49" customFormat="1" ht="15.6" customHeight="1" x14ac:dyDescent="0.25">
      <c r="A86" s="41">
        <v>9</v>
      </c>
      <c r="B86" s="41" t="s">
        <v>290</v>
      </c>
      <c r="C86" s="56" t="s">
        <v>111</v>
      </c>
      <c r="D86" s="41" t="s">
        <v>291</v>
      </c>
      <c r="E86" s="41" t="s">
        <v>104</v>
      </c>
      <c r="F86" s="41" t="s">
        <v>280</v>
      </c>
      <c r="G86" s="70">
        <v>12891848.58</v>
      </c>
      <c r="H86" s="70">
        <v>0</v>
      </c>
      <c r="I86" s="70">
        <v>167015.82999999999</v>
      </c>
      <c r="J86" s="70">
        <v>0</v>
      </c>
      <c r="K86" s="71">
        <v>0</v>
      </c>
      <c r="L86" s="71">
        <v>13058864.41</v>
      </c>
      <c r="M86" s="71">
        <v>0</v>
      </c>
      <c r="N86" s="70">
        <v>162375.67000000001</v>
      </c>
      <c r="O86" s="70">
        <v>423101.93</v>
      </c>
      <c r="P86" s="72">
        <v>4653713.38</v>
      </c>
      <c r="Q86" s="70">
        <v>14084.88</v>
      </c>
      <c r="R86" s="70">
        <v>548680.28</v>
      </c>
      <c r="S86" s="70">
        <v>4514235.63</v>
      </c>
      <c r="T86" s="70">
        <v>1378620.51</v>
      </c>
      <c r="U86" s="70">
        <v>0</v>
      </c>
      <c r="V86" s="70">
        <v>0</v>
      </c>
      <c r="W86" s="70">
        <v>230043.67</v>
      </c>
      <c r="X86" s="71">
        <v>1239038.3899999999</v>
      </c>
      <c r="Y86" s="71">
        <v>13163894.34</v>
      </c>
      <c r="Z86" s="60">
        <v>2.0399652413540834E-2</v>
      </c>
      <c r="AA86" s="71">
        <v>1239038.3899999999</v>
      </c>
      <c r="AB86" s="71">
        <v>0</v>
      </c>
      <c r="AC86" s="71">
        <v>0</v>
      </c>
      <c r="AD86" s="71">
        <v>0</v>
      </c>
      <c r="AE86" s="71">
        <v>0</v>
      </c>
      <c r="AF86" s="71">
        <f>SUM(AD86:AE86)</f>
        <v>0</v>
      </c>
      <c r="AG86" s="71">
        <v>608722.36</v>
      </c>
      <c r="AH86" s="70">
        <v>50037.62</v>
      </c>
      <c r="AI86" s="70">
        <v>103052.26</v>
      </c>
      <c r="AJ86" s="71">
        <v>0</v>
      </c>
      <c r="AK86" s="70">
        <v>68506.39</v>
      </c>
      <c r="AL86" s="70">
        <v>3773.16</v>
      </c>
      <c r="AM86" s="70">
        <v>47676.800000000003</v>
      </c>
      <c r="AN86" s="70">
        <v>12100</v>
      </c>
      <c r="AO86" s="70">
        <v>0</v>
      </c>
      <c r="AP86" s="70">
        <v>0</v>
      </c>
      <c r="AQ86" s="70">
        <v>26866.21</v>
      </c>
      <c r="AR86" s="70">
        <v>604.96</v>
      </c>
      <c r="AS86" s="70">
        <v>0</v>
      </c>
      <c r="AT86" s="70">
        <v>0</v>
      </c>
      <c r="AU86" s="70">
        <v>12000</v>
      </c>
      <c r="AV86" s="70">
        <v>31901.489999999998</v>
      </c>
      <c r="AW86" s="70">
        <v>965241.25</v>
      </c>
      <c r="AX86" s="70">
        <v>0</v>
      </c>
      <c r="AY86" s="60">
        <f>AX86/AW86</f>
        <v>0</v>
      </c>
      <c r="AZ86" s="71">
        <v>0</v>
      </c>
      <c r="BA86" s="60">
        <v>9.61102189737323E-2</v>
      </c>
      <c r="BB86" s="58">
        <v>91860.3</v>
      </c>
      <c r="BC86" s="58">
        <v>171128.93</v>
      </c>
      <c r="BD86" s="59">
        <v>227883</v>
      </c>
      <c r="BE86" s="59">
        <v>2.91038304567337E-11</v>
      </c>
      <c r="BF86" s="59">
        <v>277939.09000000003</v>
      </c>
      <c r="BG86" s="59">
        <v>36628.777500000098</v>
      </c>
      <c r="BH86" s="59">
        <v>0</v>
      </c>
      <c r="BI86" s="59">
        <v>0</v>
      </c>
      <c r="BJ86" s="59">
        <f>SUM(BH86:BI86)</f>
        <v>0</v>
      </c>
      <c r="BK86" s="59">
        <v>0</v>
      </c>
      <c r="BL86" s="59">
        <v>1739</v>
      </c>
      <c r="BM86" s="59">
        <v>382</v>
      </c>
      <c r="BN86" s="58">
        <v>0</v>
      </c>
      <c r="BO86" s="58">
        <v>0</v>
      </c>
      <c r="BP86" s="58">
        <v>-11</v>
      </c>
      <c r="BQ86" s="58">
        <v>-44</v>
      </c>
      <c r="BR86" s="58">
        <v>-69</v>
      </c>
      <c r="BS86" s="58">
        <v>-139</v>
      </c>
      <c r="BT86" s="58">
        <v>0</v>
      </c>
      <c r="BU86" s="58">
        <v>-1</v>
      </c>
      <c r="BV86" s="58">
        <v>0</v>
      </c>
      <c r="BW86" s="58">
        <v>-272</v>
      </c>
      <c r="BX86" s="58">
        <v>0</v>
      </c>
      <c r="BY86" s="58">
        <v>1585</v>
      </c>
      <c r="BZ86" s="58">
        <v>4</v>
      </c>
      <c r="CA86" s="58">
        <v>0</v>
      </c>
      <c r="CB86" s="58">
        <v>80</v>
      </c>
      <c r="CC86" s="58">
        <v>39</v>
      </c>
      <c r="CD86" s="58">
        <v>149</v>
      </c>
      <c r="CE86" s="58">
        <v>7</v>
      </c>
      <c r="CF86" s="58">
        <v>0</v>
      </c>
    </row>
    <row r="87" spans="1:84" s="49" customFormat="1" ht="15.6" customHeight="1" x14ac:dyDescent="0.25">
      <c r="A87" s="41">
        <v>9</v>
      </c>
      <c r="B87" s="37" t="s">
        <v>546</v>
      </c>
      <c r="C87" s="53" t="s">
        <v>548</v>
      </c>
      <c r="D87" s="39" t="s">
        <v>304</v>
      </c>
      <c r="E87" s="39" t="s">
        <v>104</v>
      </c>
      <c r="F87" s="39" t="s">
        <v>280</v>
      </c>
      <c r="G87" s="70">
        <v>45232427.450000003</v>
      </c>
      <c r="H87" s="70">
        <v>1177090.32</v>
      </c>
      <c r="I87" s="70">
        <v>0</v>
      </c>
      <c r="J87" s="70">
        <v>0</v>
      </c>
      <c r="K87" s="71">
        <v>0</v>
      </c>
      <c r="L87" s="71">
        <v>46409517.770000003</v>
      </c>
      <c r="M87" s="71">
        <v>0</v>
      </c>
      <c r="N87" s="70">
        <v>12925792.09</v>
      </c>
      <c r="O87" s="70">
        <v>2782820.91</v>
      </c>
      <c r="P87" s="72">
        <v>11478014.67</v>
      </c>
      <c r="Q87" s="70">
        <v>1897.59</v>
      </c>
      <c r="R87" s="70">
        <v>1868610.9</v>
      </c>
      <c r="S87" s="70">
        <v>10303523.380000001</v>
      </c>
      <c r="T87" s="70">
        <v>2526393.5299999998</v>
      </c>
      <c r="U87" s="70">
        <v>0</v>
      </c>
      <c r="V87" s="70">
        <v>0</v>
      </c>
      <c r="W87" s="70">
        <v>1455610.32</v>
      </c>
      <c r="X87" s="71">
        <v>3269159.1500000004</v>
      </c>
      <c r="Y87" s="71">
        <v>46611822.539999999</v>
      </c>
      <c r="Z87" s="60">
        <v>2.5378103815621698E-2</v>
      </c>
      <c r="AA87" s="71">
        <v>3268216.66</v>
      </c>
      <c r="AB87" s="71">
        <v>0</v>
      </c>
      <c r="AC87" s="71">
        <v>0</v>
      </c>
      <c r="AD87" s="71">
        <v>0</v>
      </c>
      <c r="AE87" s="71">
        <v>0</v>
      </c>
      <c r="AF87" s="71">
        <f>SUM(AD87:AE87)</f>
        <v>0</v>
      </c>
      <c r="AG87" s="71">
        <v>1104350.1299999999</v>
      </c>
      <c r="AH87" s="70">
        <v>84919.59</v>
      </c>
      <c r="AI87" s="70">
        <v>246249.04</v>
      </c>
      <c r="AJ87" s="71">
        <v>0</v>
      </c>
      <c r="AK87" s="70">
        <v>229940.41</v>
      </c>
      <c r="AL87" s="70">
        <v>12428.93</v>
      </c>
      <c r="AM87" s="70">
        <v>137109.74</v>
      </c>
      <c r="AN87" s="70">
        <v>12100</v>
      </c>
      <c r="AO87" s="70">
        <v>701</v>
      </c>
      <c r="AP87" s="70">
        <v>8240.65</v>
      </c>
      <c r="AQ87" s="70">
        <v>43282.239999999998</v>
      </c>
      <c r="AR87" s="70">
        <v>7134.86</v>
      </c>
      <c r="AS87" s="70">
        <v>1965</v>
      </c>
      <c r="AT87" s="70">
        <v>14853.61</v>
      </c>
      <c r="AU87" s="70">
        <v>77227.09</v>
      </c>
      <c r="AV87" s="70">
        <v>51475.24</v>
      </c>
      <c r="AW87" s="70">
        <v>2031977.53</v>
      </c>
      <c r="AX87" s="70">
        <v>0</v>
      </c>
      <c r="AY87" s="60">
        <f>AX87/AW87</f>
        <v>0</v>
      </c>
      <c r="AZ87" s="71">
        <v>0</v>
      </c>
      <c r="BA87" s="60">
        <v>7.2253841861852144E-2</v>
      </c>
      <c r="BB87" s="58">
        <v>747404.04</v>
      </c>
      <c r="BC87" s="58">
        <v>430381.52</v>
      </c>
      <c r="BD87" s="59">
        <v>206720</v>
      </c>
      <c r="BE87" s="59">
        <v>0</v>
      </c>
      <c r="BF87" s="59">
        <v>1431869.34</v>
      </c>
      <c r="BG87" s="59">
        <v>923874.95750000002</v>
      </c>
      <c r="BH87" s="59">
        <v>0</v>
      </c>
      <c r="BI87" s="59">
        <v>0</v>
      </c>
      <c r="BJ87" s="59">
        <f>SUM(BH87:BI87)</f>
        <v>0</v>
      </c>
      <c r="BK87" s="59">
        <v>0</v>
      </c>
      <c r="BL87" s="59">
        <v>4203</v>
      </c>
      <c r="BM87" s="59">
        <v>1185</v>
      </c>
      <c r="BN87" s="58">
        <v>144</v>
      </c>
      <c r="BO87" s="58">
        <v>-48</v>
      </c>
      <c r="BP87" s="58">
        <v>-54</v>
      </c>
      <c r="BQ87" s="58">
        <v>-176</v>
      </c>
      <c r="BR87" s="58">
        <v>-379</v>
      </c>
      <c r="BS87" s="58">
        <v>-471</v>
      </c>
      <c r="BT87" s="58">
        <v>0</v>
      </c>
      <c r="BU87" s="58">
        <v>-2</v>
      </c>
      <c r="BV87" s="58">
        <v>0</v>
      </c>
      <c r="BW87" s="58">
        <v>-549</v>
      </c>
      <c r="BX87" s="58">
        <v>-6</v>
      </c>
      <c r="BY87" s="58">
        <v>3847</v>
      </c>
      <c r="BZ87" s="58">
        <v>47</v>
      </c>
      <c r="CA87" s="58">
        <v>0</v>
      </c>
      <c r="CB87" s="58">
        <v>264</v>
      </c>
      <c r="CC87" s="58">
        <v>45</v>
      </c>
      <c r="CD87" s="58">
        <v>176</v>
      </c>
      <c r="CE87" s="58">
        <v>55</v>
      </c>
      <c r="CF87" s="58">
        <v>1</v>
      </c>
    </row>
    <row r="88" spans="1:84" s="49" customFormat="1" ht="15.6" customHeight="1" x14ac:dyDescent="0.25">
      <c r="A88" s="41">
        <v>9</v>
      </c>
      <c r="B88" s="41" t="s">
        <v>577</v>
      </c>
      <c r="C88" s="56" t="s">
        <v>89</v>
      </c>
      <c r="D88" s="41" t="s">
        <v>292</v>
      </c>
      <c r="E88" s="41" t="s">
        <v>120</v>
      </c>
      <c r="F88" s="41" t="s">
        <v>280</v>
      </c>
      <c r="G88" s="70">
        <v>42141094.469999999</v>
      </c>
      <c r="H88" s="70">
        <v>846723.98</v>
      </c>
      <c r="I88" s="70">
        <v>0</v>
      </c>
      <c r="J88" s="70">
        <v>0</v>
      </c>
      <c r="K88" s="71">
        <v>1445.16</v>
      </c>
      <c r="L88" s="71">
        <v>42989263.609999999</v>
      </c>
      <c r="M88" s="71">
        <v>0</v>
      </c>
      <c r="N88" s="70">
        <v>12408963.380000001</v>
      </c>
      <c r="O88" s="70">
        <v>1768192.69</v>
      </c>
      <c r="P88" s="72">
        <v>12070620.529999999</v>
      </c>
      <c r="Q88" s="70">
        <v>34206.379999999997</v>
      </c>
      <c r="R88" s="70">
        <v>1586416.41</v>
      </c>
      <c r="S88" s="70">
        <v>7164423.2800000003</v>
      </c>
      <c r="T88" s="70">
        <v>2536865.4300000002</v>
      </c>
      <c r="U88" s="70">
        <v>0</v>
      </c>
      <c r="V88" s="70">
        <v>0</v>
      </c>
      <c r="W88" s="70">
        <v>1366439.53</v>
      </c>
      <c r="X88" s="71">
        <v>3464934.1</v>
      </c>
      <c r="Y88" s="71">
        <v>42401061.729999997</v>
      </c>
      <c r="Z88" s="60">
        <v>0.12065002219250789</v>
      </c>
      <c r="AA88" s="71">
        <v>3463488.94</v>
      </c>
      <c r="AB88" s="71">
        <v>0</v>
      </c>
      <c r="AC88" s="71">
        <v>0</v>
      </c>
      <c r="AD88" s="71">
        <v>1445.16</v>
      </c>
      <c r="AE88" s="71">
        <v>0</v>
      </c>
      <c r="AF88" s="71">
        <f>SUM(AD88:AE88)</f>
        <v>1445.16</v>
      </c>
      <c r="AG88" s="71">
        <v>1498110.57</v>
      </c>
      <c r="AH88" s="70">
        <v>111996.25</v>
      </c>
      <c r="AI88" s="70">
        <v>369764.9</v>
      </c>
      <c r="AJ88" s="71">
        <v>0</v>
      </c>
      <c r="AK88" s="70">
        <v>192436.63</v>
      </c>
      <c r="AL88" s="70">
        <v>19744.990000000002</v>
      </c>
      <c r="AM88" s="70">
        <v>81423.240000000005</v>
      </c>
      <c r="AN88" s="70">
        <v>12100</v>
      </c>
      <c r="AO88" s="70">
        <v>5840</v>
      </c>
      <c r="AP88" s="70">
        <v>13459</v>
      </c>
      <c r="AQ88" s="70">
        <v>120242.93000000001</v>
      </c>
      <c r="AR88" s="70">
        <v>6611.85</v>
      </c>
      <c r="AS88" s="70">
        <v>6074.73</v>
      </c>
      <c r="AT88" s="70">
        <v>26895.360000000001</v>
      </c>
      <c r="AU88" s="70">
        <v>41390.75</v>
      </c>
      <c r="AV88" s="70">
        <v>62857.93</v>
      </c>
      <c r="AW88" s="70">
        <v>2568949.13</v>
      </c>
      <c r="AX88" s="70">
        <v>0</v>
      </c>
      <c r="AY88" s="60">
        <f>AX88/AW88</f>
        <v>0</v>
      </c>
      <c r="AZ88" s="71">
        <v>0</v>
      </c>
      <c r="BA88" s="60">
        <v>8.2187920925158642E-2</v>
      </c>
      <c r="BB88" s="58">
        <v>368843.56</v>
      </c>
      <c r="BC88" s="58">
        <v>4817637.6900000004</v>
      </c>
      <c r="BD88" s="59">
        <v>225020</v>
      </c>
      <c r="BE88" s="59">
        <v>0</v>
      </c>
      <c r="BF88" s="59">
        <v>1550154.84</v>
      </c>
      <c r="BG88" s="59">
        <v>907917.5575</v>
      </c>
      <c r="BH88" s="59">
        <v>0</v>
      </c>
      <c r="BI88" s="59">
        <v>0</v>
      </c>
      <c r="BJ88" s="59">
        <f>SUM(BH88:BI88)</f>
        <v>0</v>
      </c>
      <c r="BK88" s="59">
        <v>0</v>
      </c>
      <c r="BL88" s="59">
        <v>4028</v>
      </c>
      <c r="BM88" s="59">
        <v>836</v>
      </c>
      <c r="BN88" s="58">
        <v>0</v>
      </c>
      <c r="BO88" s="58">
        <v>0</v>
      </c>
      <c r="BP88" s="58">
        <v>-14</v>
      </c>
      <c r="BQ88" s="58">
        <v>-62</v>
      </c>
      <c r="BR88" s="58">
        <v>-130</v>
      </c>
      <c r="BS88" s="58">
        <v>-336</v>
      </c>
      <c r="BT88" s="58">
        <v>0</v>
      </c>
      <c r="BU88" s="58">
        <v>0</v>
      </c>
      <c r="BV88" s="58">
        <v>9</v>
      </c>
      <c r="BW88" s="58">
        <v>-671</v>
      </c>
      <c r="BX88" s="58">
        <v>0</v>
      </c>
      <c r="BY88" s="58">
        <v>3660</v>
      </c>
      <c r="BZ88" s="58">
        <v>23</v>
      </c>
      <c r="CA88" s="58">
        <v>17</v>
      </c>
      <c r="CB88" s="58">
        <v>106</v>
      </c>
      <c r="CC88" s="58">
        <v>64</v>
      </c>
      <c r="CD88" s="58">
        <v>384</v>
      </c>
      <c r="CE88" s="58">
        <v>113</v>
      </c>
      <c r="CF88" s="58">
        <v>2</v>
      </c>
    </row>
    <row r="89" spans="1:84" s="49" customFormat="1" ht="15.6" customHeight="1" x14ac:dyDescent="0.25">
      <c r="A89" s="41">
        <v>9</v>
      </c>
      <c r="B89" s="37" t="s">
        <v>293</v>
      </c>
      <c r="C89" s="53" t="s">
        <v>171</v>
      </c>
      <c r="D89" s="39" t="s">
        <v>294</v>
      </c>
      <c r="E89" s="39" t="s">
        <v>109</v>
      </c>
      <c r="F89" s="39" t="s">
        <v>276</v>
      </c>
      <c r="G89" s="70">
        <v>19272294.640000001</v>
      </c>
      <c r="H89" s="70">
        <v>4247.46</v>
      </c>
      <c r="I89" s="70">
        <v>973514.09</v>
      </c>
      <c r="J89" s="70">
        <v>1878.85</v>
      </c>
      <c r="K89" s="71">
        <v>0</v>
      </c>
      <c r="L89" s="71">
        <v>20251935.039999999</v>
      </c>
      <c r="M89" s="71">
        <v>33571.15</v>
      </c>
      <c r="N89" s="70">
        <v>6336261.5099999998</v>
      </c>
      <c r="O89" s="70">
        <v>607461.56999999995</v>
      </c>
      <c r="P89" s="72">
        <v>4984727.37</v>
      </c>
      <c r="Q89" s="70">
        <v>0</v>
      </c>
      <c r="R89" s="70">
        <v>781216.29</v>
      </c>
      <c r="S89" s="70">
        <v>3252195.9</v>
      </c>
      <c r="T89" s="70">
        <v>2340732.11</v>
      </c>
      <c r="U89" s="70">
        <v>0</v>
      </c>
      <c r="V89" s="70">
        <v>0</v>
      </c>
      <c r="W89" s="70">
        <v>978831.85</v>
      </c>
      <c r="X89" s="71">
        <v>1047845.75</v>
      </c>
      <c r="Y89" s="71">
        <v>20329272.350000001</v>
      </c>
      <c r="Z89" s="60">
        <v>2.9554199972410714E-2</v>
      </c>
      <c r="AA89" s="71">
        <v>1042513.26</v>
      </c>
      <c r="AB89" s="71">
        <v>0</v>
      </c>
      <c r="AC89" s="71">
        <v>0</v>
      </c>
      <c r="AD89" s="71">
        <v>0</v>
      </c>
      <c r="AE89" s="71">
        <v>0</v>
      </c>
      <c r="AF89" s="71">
        <f>SUM(AD89:AE89)</f>
        <v>0</v>
      </c>
      <c r="AG89" s="71">
        <v>465597.73</v>
      </c>
      <c r="AH89" s="70">
        <v>36234.69</v>
      </c>
      <c r="AI89" s="70">
        <v>79246.48</v>
      </c>
      <c r="AJ89" s="71">
        <v>1984.8</v>
      </c>
      <c r="AK89" s="70">
        <v>28512</v>
      </c>
      <c r="AL89" s="70">
        <v>4287.6899999999996</v>
      </c>
      <c r="AM89" s="70">
        <v>65953.05</v>
      </c>
      <c r="AN89" s="70">
        <v>8090</v>
      </c>
      <c r="AO89" s="70">
        <v>5000</v>
      </c>
      <c r="AP89" s="70">
        <v>0</v>
      </c>
      <c r="AQ89" s="70">
        <v>47305.81</v>
      </c>
      <c r="AR89" s="70">
        <v>3370.46</v>
      </c>
      <c r="AS89" s="70">
        <v>0</v>
      </c>
      <c r="AT89" s="70">
        <v>10134.290000000001</v>
      </c>
      <c r="AU89" s="70">
        <v>38508.67</v>
      </c>
      <c r="AV89" s="70">
        <v>38398.28</v>
      </c>
      <c r="AW89" s="70">
        <v>832623.95</v>
      </c>
      <c r="AX89" s="70">
        <v>0</v>
      </c>
      <c r="AY89" s="60">
        <f>AX89/AW89</f>
        <v>0</v>
      </c>
      <c r="AZ89" s="71">
        <v>0</v>
      </c>
      <c r="BA89" s="60">
        <v>5.3999819088144614E-2</v>
      </c>
      <c r="BB89" s="58">
        <v>85647.11</v>
      </c>
      <c r="BC89" s="58">
        <v>484055.67</v>
      </c>
      <c r="BD89" s="59">
        <v>229423</v>
      </c>
      <c r="BE89" s="59">
        <v>1539.99999999997</v>
      </c>
      <c r="BF89" s="59">
        <v>178300.13</v>
      </c>
      <c r="BG89" s="59">
        <v>0</v>
      </c>
      <c r="BH89" s="59">
        <v>0</v>
      </c>
      <c r="BI89" s="59">
        <v>0</v>
      </c>
      <c r="BJ89" s="59">
        <f>SUM(BH89:BI89)</f>
        <v>0</v>
      </c>
      <c r="BK89" s="59">
        <v>0</v>
      </c>
      <c r="BL89" s="59">
        <v>2068</v>
      </c>
      <c r="BM89" s="59">
        <v>464</v>
      </c>
      <c r="BN89" s="58">
        <v>11</v>
      </c>
      <c r="BO89" s="58">
        <v>-6</v>
      </c>
      <c r="BP89" s="58">
        <v>-13</v>
      </c>
      <c r="BQ89" s="58">
        <v>-31</v>
      </c>
      <c r="BR89" s="58">
        <v>-33</v>
      </c>
      <c r="BS89" s="58">
        <v>-138</v>
      </c>
      <c r="BT89" s="58">
        <v>1</v>
      </c>
      <c r="BU89" s="58">
        <v>-1</v>
      </c>
      <c r="BV89" s="58">
        <v>8</v>
      </c>
      <c r="BW89" s="58">
        <v>-340</v>
      </c>
      <c r="BX89" s="58">
        <v>-11</v>
      </c>
      <c r="BY89" s="58">
        <v>1979</v>
      </c>
      <c r="BZ89" s="58">
        <v>11</v>
      </c>
      <c r="CA89" s="58">
        <v>0</v>
      </c>
      <c r="CB89" s="58">
        <v>66</v>
      </c>
      <c r="CC89" s="58">
        <v>27</v>
      </c>
      <c r="CD89" s="58">
        <v>233</v>
      </c>
      <c r="CE89" s="58">
        <v>12</v>
      </c>
      <c r="CF89" s="58">
        <v>3</v>
      </c>
    </row>
    <row r="90" spans="1:84" s="49" customFormat="1" ht="15.6" customHeight="1" x14ac:dyDescent="0.25">
      <c r="A90" s="41">
        <v>9</v>
      </c>
      <c r="B90" s="41" t="s">
        <v>296</v>
      </c>
      <c r="C90" s="57" t="s">
        <v>297</v>
      </c>
      <c r="D90" s="41" t="s">
        <v>298</v>
      </c>
      <c r="E90" s="41" t="s">
        <v>115</v>
      </c>
      <c r="F90" s="41" t="s">
        <v>276</v>
      </c>
      <c r="G90" s="70">
        <v>21653257</v>
      </c>
      <c r="H90" s="70">
        <v>0</v>
      </c>
      <c r="I90" s="70">
        <v>398201.24</v>
      </c>
      <c r="J90" s="70">
        <v>0</v>
      </c>
      <c r="K90" s="71">
        <v>12445.12</v>
      </c>
      <c r="L90" s="71">
        <v>22063903.359999999</v>
      </c>
      <c r="M90" s="71">
        <v>0</v>
      </c>
      <c r="N90" s="70">
        <v>7062754.1600000001</v>
      </c>
      <c r="O90" s="70">
        <v>871429.03</v>
      </c>
      <c r="P90" s="72">
        <v>3845290.81</v>
      </c>
      <c r="Q90" s="70">
        <v>5540.93</v>
      </c>
      <c r="R90" s="70">
        <v>842028.55</v>
      </c>
      <c r="S90" s="70">
        <v>4918754.99</v>
      </c>
      <c r="T90" s="70">
        <v>1838824.29</v>
      </c>
      <c r="U90" s="70">
        <v>0</v>
      </c>
      <c r="V90" s="70">
        <v>0</v>
      </c>
      <c r="W90" s="70">
        <v>689437.86</v>
      </c>
      <c r="X90" s="71">
        <v>1988028.71</v>
      </c>
      <c r="Y90" s="71">
        <v>22062089.329999998</v>
      </c>
      <c r="Z90" s="60">
        <v>0.11582175512903209</v>
      </c>
      <c r="AA90" s="71">
        <v>1869053.26</v>
      </c>
      <c r="AB90" s="71">
        <v>0</v>
      </c>
      <c r="AC90" s="71">
        <v>0</v>
      </c>
      <c r="AD90" s="71">
        <v>12445.12</v>
      </c>
      <c r="AE90" s="71">
        <v>0</v>
      </c>
      <c r="AF90" s="71">
        <f t="shared" ref="AF90:AF95" si="38">SUM(AD90:AE90)</f>
        <v>12445.12</v>
      </c>
      <c r="AG90" s="71">
        <v>664574.79</v>
      </c>
      <c r="AH90" s="70">
        <v>50479.88</v>
      </c>
      <c r="AI90" s="70">
        <v>165275.5</v>
      </c>
      <c r="AJ90" s="71">
        <v>0</v>
      </c>
      <c r="AK90" s="70">
        <v>84154.26</v>
      </c>
      <c r="AL90" s="70">
        <v>1105.6500000000001</v>
      </c>
      <c r="AM90" s="70">
        <v>79342.92</v>
      </c>
      <c r="AN90" s="70">
        <v>8090</v>
      </c>
      <c r="AO90" s="70">
        <v>0</v>
      </c>
      <c r="AP90" s="70">
        <v>0</v>
      </c>
      <c r="AQ90" s="70">
        <v>32454.12</v>
      </c>
      <c r="AR90" s="70">
        <v>-2423.59</v>
      </c>
      <c r="AS90" s="70">
        <v>0</v>
      </c>
      <c r="AT90" s="70">
        <v>16773.330000000002</v>
      </c>
      <c r="AU90" s="70">
        <v>58564.7</v>
      </c>
      <c r="AV90" s="70">
        <v>40891.879999999997</v>
      </c>
      <c r="AW90" s="70">
        <v>1199283.44</v>
      </c>
      <c r="AX90" s="70">
        <v>0</v>
      </c>
      <c r="AY90" s="60">
        <f t="shared" ref="AY90:AY95" si="39">AX90/AW90</f>
        <v>0</v>
      </c>
      <c r="AZ90" s="71">
        <v>0</v>
      </c>
      <c r="BA90" s="60">
        <v>8.6317419130064355E-2</v>
      </c>
      <c r="BB90" s="58">
        <v>120877.62</v>
      </c>
      <c r="BC90" s="58">
        <v>2387040.61</v>
      </c>
      <c r="BD90" s="59">
        <v>227883</v>
      </c>
      <c r="BE90" s="59">
        <v>0</v>
      </c>
      <c r="BF90" s="59">
        <v>830443.53000000096</v>
      </c>
      <c r="BG90" s="59">
        <v>530622.67000000097</v>
      </c>
      <c r="BH90" s="59">
        <v>0</v>
      </c>
      <c r="BI90" s="59">
        <v>0</v>
      </c>
      <c r="BJ90" s="59">
        <f t="shared" ref="BJ90:BJ95" si="40">SUM(BH90:BI90)</f>
        <v>0</v>
      </c>
      <c r="BK90" s="59">
        <v>0</v>
      </c>
      <c r="BL90" s="59">
        <v>1999</v>
      </c>
      <c r="BM90" s="59">
        <v>393</v>
      </c>
      <c r="BN90" s="58">
        <v>0</v>
      </c>
      <c r="BO90" s="58">
        <v>0</v>
      </c>
      <c r="BP90" s="58">
        <v>-11</v>
      </c>
      <c r="BQ90" s="58">
        <v>-33</v>
      </c>
      <c r="BR90" s="58">
        <v>-93</v>
      </c>
      <c r="BS90" s="58">
        <v>-133</v>
      </c>
      <c r="BT90" s="58">
        <v>7</v>
      </c>
      <c r="BU90" s="58">
        <v>0</v>
      </c>
      <c r="BV90" s="58">
        <v>55</v>
      </c>
      <c r="BW90" s="58">
        <v>-367</v>
      </c>
      <c r="BX90" s="58">
        <v>0</v>
      </c>
      <c r="BY90" s="58">
        <v>1817</v>
      </c>
      <c r="BZ90" s="58">
        <v>5</v>
      </c>
      <c r="CA90" s="58">
        <v>43</v>
      </c>
      <c r="CB90" s="58">
        <v>123</v>
      </c>
      <c r="CC90" s="58">
        <v>26</v>
      </c>
      <c r="CD90" s="58">
        <v>177</v>
      </c>
      <c r="CE90" s="58">
        <v>34</v>
      </c>
      <c r="CF90" s="58">
        <v>8</v>
      </c>
    </row>
    <row r="91" spans="1:84" s="49" customFormat="1" ht="15.6" customHeight="1" x14ac:dyDescent="0.25">
      <c r="A91" s="41">
        <v>9</v>
      </c>
      <c r="B91" s="41" t="s">
        <v>300</v>
      </c>
      <c r="C91" s="56" t="s">
        <v>215</v>
      </c>
      <c r="D91" s="41" t="s">
        <v>301</v>
      </c>
      <c r="E91" s="41" t="s">
        <v>104</v>
      </c>
      <c r="F91" s="41" t="s">
        <v>280</v>
      </c>
      <c r="G91" s="70">
        <v>22723291.52</v>
      </c>
      <c r="H91" s="70">
        <v>0</v>
      </c>
      <c r="I91" s="70">
        <v>538544.29</v>
      </c>
      <c r="J91" s="70">
        <v>0</v>
      </c>
      <c r="K91" s="71">
        <v>0</v>
      </c>
      <c r="L91" s="71">
        <v>23261835.809999999</v>
      </c>
      <c r="M91" s="71">
        <v>0</v>
      </c>
      <c r="N91" s="70">
        <v>6636420.8700000001</v>
      </c>
      <c r="O91" s="70">
        <v>1363206.97</v>
      </c>
      <c r="P91" s="72">
        <v>5099062.1500000004</v>
      </c>
      <c r="Q91" s="70">
        <v>0</v>
      </c>
      <c r="R91" s="70">
        <v>642569.31999999995</v>
      </c>
      <c r="S91" s="70">
        <v>4921886.68</v>
      </c>
      <c r="T91" s="70">
        <v>1610252.52</v>
      </c>
      <c r="U91" s="70">
        <v>0</v>
      </c>
      <c r="V91" s="70">
        <v>0</v>
      </c>
      <c r="W91" s="70">
        <v>1010539.55</v>
      </c>
      <c r="X91" s="71">
        <v>1977706.19</v>
      </c>
      <c r="Y91" s="71">
        <v>23261644.25</v>
      </c>
      <c r="Z91" s="60">
        <v>7.0687129485016181E-2</v>
      </c>
      <c r="AA91" s="71">
        <v>1959477.24</v>
      </c>
      <c r="AB91" s="71">
        <v>0</v>
      </c>
      <c r="AC91" s="71">
        <v>0</v>
      </c>
      <c r="AD91" s="71">
        <v>0</v>
      </c>
      <c r="AE91" s="71">
        <v>0</v>
      </c>
      <c r="AF91" s="71">
        <f t="shared" si="38"/>
        <v>0</v>
      </c>
      <c r="AG91" s="71">
        <v>684800.23</v>
      </c>
      <c r="AH91" s="70">
        <v>52718.89</v>
      </c>
      <c r="AI91" s="70">
        <v>201857.02</v>
      </c>
      <c r="AJ91" s="71">
        <v>0</v>
      </c>
      <c r="AK91" s="70">
        <v>92976</v>
      </c>
      <c r="AL91" s="70">
        <v>8860.8799999999992</v>
      </c>
      <c r="AM91" s="70">
        <v>67714.98</v>
      </c>
      <c r="AN91" s="70">
        <v>12100</v>
      </c>
      <c r="AO91" s="70">
        <v>1116</v>
      </c>
      <c r="AP91" s="70">
        <v>12800</v>
      </c>
      <c r="AQ91" s="70">
        <v>24586.989999999998</v>
      </c>
      <c r="AR91" s="70">
        <v>11309.26</v>
      </c>
      <c r="AS91" s="70">
        <v>4305</v>
      </c>
      <c r="AT91" s="70">
        <v>16717.77</v>
      </c>
      <c r="AU91" s="70">
        <v>30959.37</v>
      </c>
      <c r="AV91" s="70">
        <v>65924.039999999994</v>
      </c>
      <c r="AW91" s="70">
        <v>1288746.43</v>
      </c>
      <c r="AX91" s="70">
        <v>0</v>
      </c>
      <c r="AY91" s="60">
        <f t="shared" si="39"/>
        <v>0</v>
      </c>
      <c r="AZ91" s="71">
        <v>0</v>
      </c>
      <c r="BA91" s="60">
        <v>8.6232104106720539E-2</v>
      </c>
      <c r="BB91" s="58">
        <v>0</v>
      </c>
      <c r="BC91" s="58">
        <v>1606244.25</v>
      </c>
      <c r="BD91" s="59">
        <v>227883</v>
      </c>
      <c r="BE91" s="59">
        <v>2.91038304567337E-11</v>
      </c>
      <c r="BF91" s="59">
        <v>749673.91999999899</v>
      </c>
      <c r="BG91" s="59">
        <v>427487.31249999901</v>
      </c>
      <c r="BH91" s="59">
        <v>0</v>
      </c>
      <c r="BI91" s="59">
        <v>0</v>
      </c>
      <c r="BJ91" s="59">
        <f t="shared" si="40"/>
        <v>0</v>
      </c>
      <c r="BK91" s="59">
        <v>0</v>
      </c>
      <c r="BL91" s="59">
        <v>2445</v>
      </c>
      <c r="BM91" s="59">
        <v>508</v>
      </c>
      <c r="BN91" s="58">
        <v>19</v>
      </c>
      <c r="BO91" s="58">
        <v>-14</v>
      </c>
      <c r="BP91" s="58">
        <v>-29</v>
      </c>
      <c r="BQ91" s="58">
        <v>-43</v>
      </c>
      <c r="BR91" s="58">
        <v>-112</v>
      </c>
      <c r="BS91" s="58">
        <v>-179</v>
      </c>
      <c r="BT91" s="58">
        <v>23</v>
      </c>
      <c r="BU91" s="58">
        <v>-3</v>
      </c>
      <c r="BV91" s="58">
        <v>0</v>
      </c>
      <c r="BW91" s="58">
        <v>-372</v>
      </c>
      <c r="BX91" s="58">
        <v>-6</v>
      </c>
      <c r="BY91" s="58">
        <v>2237</v>
      </c>
      <c r="BZ91" s="58">
        <v>36</v>
      </c>
      <c r="CA91" s="58">
        <v>2</v>
      </c>
      <c r="CB91" s="58">
        <v>110</v>
      </c>
      <c r="CC91" s="58">
        <v>23</v>
      </c>
      <c r="CD91" s="58">
        <v>231</v>
      </c>
      <c r="CE91" s="58">
        <v>2</v>
      </c>
      <c r="CF91" s="58">
        <v>5</v>
      </c>
    </row>
    <row r="92" spans="1:84" s="49" customFormat="1" ht="15.6" customHeight="1" x14ac:dyDescent="0.25">
      <c r="A92" s="41">
        <v>9</v>
      </c>
      <c r="B92" s="41" t="s">
        <v>302</v>
      </c>
      <c r="C92" s="56" t="s">
        <v>253</v>
      </c>
      <c r="D92" s="41" t="s">
        <v>303</v>
      </c>
      <c r="E92" s="41" t="s">
        <v>109</v>
      </c>
      <c r="F92" s="41" t="s">
        <v>276</v>
      </c>
      <c r="G92" s="70">
        <v>38162076.479999997</v>
      </c>
      <c r="H92" s="70">
        <v>0</v>
      </c>
      <c r="I92" s="70">
        <v>1202410.98</v>
      </c>
      <c r="J92" s="70">
        <v>0</v>
      </c>
      <c r="K92" s="71">
        <v>0</v>
      </c>
      <c r="L92" s="71">
        <v>39364487.460000001</v>
      </c>
      <c r="M92" s="71">
        <v>0</v>
      </c>
      <c r="N92" s="70">
        <v>11629142.189999999</v>
      </c>
      <c r="O92" s="70">
        <v>1334844.68</v>
      </c>
      <c r="P92" s="72">
        <v>5912429.8300000001</v>
      </c>
      <c r="Q92" s="70">
        <v>0</v>
      </c>
      <c r="R92" s="70">
        <v>1948440.97</v>
      </c>
      <c r="S92" s="70">
        <v>7962746.9800000004</v>
      </c>
      <c r="T92" s="70">
        <v>5450854.7699999996</v>
      </c>
      <c r="U92" s="70">
        <v>0</v>
      </c>
      <c r="V92" s="70">
        <v>0</v>
      </c>
      <c r="W92" s="70">
        <v>1572719.25</v>
      </c>
      <c r="X92" s="71">
        <v>3247163.2800000003</v>
      </c>
      <c r="Y92" s="71">
        <v>39058341.950000003</v>
      </c>
      <c r="Z92" s="60">
        <v>0.12555799951061758</v>
      </c>
      <c r="AA92" s="71">
        <v>3243592.64</v>
      </c>
      <c r="AB92" s="71">
        <v>0</v>
      </c>
      <c r="AC92" s="71">
        <v>0</v>
      </c>
      <c r="AD92" s="71">
        <v>0</v>
      </c>
      <c r="AE92" s="71">
        <v>0</v>
      </c>
      <c r="AF92" s="71">
        <f t="shared" si="38"/>
        <v>0</v>
      </c>
      <c r="AG92" s="71">
        <v>1484361.5</v>
      </c>
      <c r="AH92" s="70">
        <v>115585.35</v>
      </c>
      <c r="AI92" s="70">
        <v>336793.97</v>
      </c>
      <c r="AJ92" s="71">
        <v>3937.78</v>
      </c>
      <c r="AK92" s="70">
        <v>314669.11</v>
      </c>
      <c r="AL92" s="70">
        <v>5669.77</v>
      </c>
      <c r="AM92" s="70">
        <v>80007.320000000007</v>
      </c>
      <c r="AN92" s="70">
        <v>11825</v>
      </c>
      <c r="AO92" s="70">
        <v>6486.2</v>
      </c>
      <c r="AP92" s="70">
        <v>0</v>
      </c>
      <c r="AQ92" s="70">
        <v>138239.16</v>
      </c>
      <c r="AR92" s="70">
        <v>5708.75</v>
      </c>
      <c r="AS92" s="70">
        <v>0</v>
      </c>
      <c r="AT92" s="70">
        <v>30324.01</v>
      </c>
      <c r="AU92" s="70">
        <v>156658.45000000001</v>
      </c>
      <c r="AV92" s="70">
        <v>95861.27</v>
      </c>
      <c r="AW92" s="70">
        <v>2786127.64</v>
      </c>
      <c r="AX92" s="70">
        <v>9887.44</v>
      </c>
      <c r="AY92" s="60">
        <f t="shared" si="39"/>
        <v>3.5488108506041022E-3</v>
      </c>
      <c r="AZ92" s="71">
        <v>0</v>
      </c>
      <c r="BA92" s="60">
        <v>8.4995182107029846E-2</v>
      </c>
      <c r="BB92" s="58">
        <v>975485.94</v>
      </c>
      <c r="BC92" s="58">
        <v>3816068.04</v>
      </c>
      <c r="BD92" s="59">
        <v>227883</v>
      </c>
      <c r="BE92" s="59">
        <v>2.91038304567337E-11</v>
      </c>
      <c r="BF92" s="59">
        <v>707931.97000000195</v>
      </c>
      <c r="BG92" s="59">
        <v>11400.0600000016</v>
      </c>
      <c r="BH92" s="59">
        <v>0</v>
      </c>
      <c r="BI92" s="59">
        <v>0</v>
      </c>
      <c r="BJ92" s="59">
        <f t="shared" si="40"/>
        <v>0</v>
      </c>
      <c r="BK92" s="59">
        <v>0</v>
      </c>
      <c r="BL92" s="59">
        <v>3657</v>
      </c>
      <c r="BM92" s="59">
        <v>1032</v>
      </c>
      <c r="BN92" s="58">
        <v>33</v>
      </c>
      <c r="BO92" s="58">
        <v>0</v>
      </c>
      <c r="BP92" s="58">
        <v>-30</v>
      </c>
      <c r="BQ92" s="58">
        <v>-48</v>
      </c>
      <c r="BR92" s="58">
        <v>-236</v>
      </c>
      <c r="BS92" s="58">
        <v>-244</v>
      </c>
      <c r="BT92" s="58">
        <v>0</v>
      </c>
      <c r="BU92" s="58">
        <v>0</v>
      </c>
      <c r="BV92" s="58">
        <v>-7</v>
      </c>
      <c r="BW92" s="58">
        <v>-414</v>
      </c>
      <c r="BX92" s="58">
        <v>-4</v>
      </c>
      <c r="BY92" s="58">
        <v>3739</v>
      </c>
      <c r="BZ92" s="58">
        <v>45</v>
      </c>
      <c r="CA92" s="58">
        <v>9</v>
      </c>
      <c r="CB92" s="58">
        <v>144</v>
      </c>
      <c r="CC92" s="58">
        <v>30</v>
      </c>
      <c r="CD92" s="58">
        <v>192</v>
      </c>
      <c r="CE92" s="58">
        <v>48</v>
      </c>
      <c r="CF92" s="58">
        <v>0</v>
      </c>
    </row>
    <row r="93" spans="1:84" s="49" customFormat="1" ht="15.6" customHeight="1" x14ac:dyDescent="0.25">
      <c r="A93" s="41">
        <v>9</v>
      </c>
      <c r="B93" s="37" t="s">
        <v>559</v>
      </c>
      <c r="C93" s="53" t="s">
        <v>562</v>
      </c>
      <c r="D93" s="39" t="s">
        <v>299</v>
      </c>
      <c r="E93" s="39" t="s">
        <v>104</v>
      </c>
      <c r="F93" s="39" t="s">
        <v>280</v>
      </c>
      <c r="G93" s="70">
        <v>13496827.060000001</v>
      </c>
      <c r="H93" s="70">
        <v>362987.71</v>
      </c>
      <c r="I93" s="70">
        <v>14684.92</v>
      </c>
      <c r="J93" s="70">
        <v>0</v>
      </c>
      <c r="K93" s="71">
        <v>0</v>
      </c>
      <c r="L93" s="71">
        <v>13874499.689999999</v>
      </c>
      <c r="M93" s="71">
        <v>0</v>
      </c>
      <c r="N93" s="70">
        <v>4272748.16</v>
      </c>
      <c r="O93" s="70">
        <v>833762.46</v>
      </c>
      <c r="P93" s="72">
        <v>2612984.9900000002</v>
      </c>
      <c r="Q93" s="70">
        <v>2314.0300000000002</v>
      </c>
      <c r="R93" s="70">
        <v>291951.44</v>
      </c>
      <c r="S93" s="70">
        <v>3661149.47</v>
      </c>
      <c r="T93" s="70">
        <v>579755.96</v>
      </c>
      <c r="U93" s="70">
        <v>0</v>
      </c>
      <c r="V93" s="70">
        <v>0</v>
      </c>
      <c r="W93" s="70">
        <v>490753.25</v>
      </c>
      <c r="X93" s="71">
        <v>1153923.53</v>
      </c>
      <c r="Y93" s="71">
        <v>13899343.289999999</v>
      </c>
      <c r="Z93" s="60">
        <v>2.1473721325930173E-2</v>
      </c>
      <c r="AA93" s="71">
        <v>1146923.23</v>
      </c>
      <c r="AB93" s="71">
        <v>0</v>
      </c>
      <c r="AC93" s="71">
        <v>0</v>
      </c>
      <c r="AD93" s="71">
        <v>0</v>
      </c>
      <c r="AE93" s="71">
        <v>0</v>
      </c>
      <c r="AF93" s="71">
        <f t="shared" si="38"/>
        <v>0</v>
      </c>
      <c r="AG93" s="71">
        <v>343014.77</v>
      </c>
      <c r="AH93" s="70">
        <v>32456.54</v>
      </c>
      <c r="AI93" s="70">
        <v>82868.820000000007</v>
      </c>
      <c r="AJ93" s="73">
        <v>0</v>
      </c>
      <c r="AK93" s="70">
        <v>32535</v>
      </c>
      <c r="AL93" s="70">
        <v>16000</v>
      </c>
      <c r="AM93" s="70">
        <v>35333.760000000002</v>
      </c>
      <c r="AN93" s="70">
        <v>12100</v>
      </c>
      <c r="AO93" s="70">
        <v>752</v>
      </c>
      <c r="AP93" s="70">
        <v>0</v>
      </c>
      <c r="AQ93" s="70">
        <v>25041.51</v>
      </c>
      <c r="AR93" s="70">
        <v>4080.96</v>
      </c>
      <c r="AS93" s="70">
        <v>1410</v>
      </c>
      <c r="AT93" s="70">
        <v>10762.9</v>
      </c>
      <c r="AU93" s="70">
        <v>22792.34</v>
      </c>
      <c r="AV93" s="70">
        <v>22627.210000000003</v>
      </c>
      <c r="AW93" s="70">
        <v>641775.81000000006</v>
      </c>
      <c r="AX93" s="70">
        <v>0</v>
      </c>
      <c r="AY93" s="60">
        <f t="shared" si="39"/>
        <v>0</v>
      </c>
      <c r="AZ93" s="59">
        <v>0</v>
      </c>
      <c r="BA93" s="60">
        <v>8.497724871937419E-2</v>
      </c>
      <c r="BB93" s="58">
        <v>100962.46</v>
      </c>
      <c r="BC93" s="58">
        <v>196659.34</v>
      </c>
      <c r="BD93" s="59">
        <v>225019.94</v>
      </c>
      <c r="BE93" s="59">
        <v>0</v>
      </c>
      <c r="BF93" s="59">
        <v>421697.82</v>
      </c>
      <c r="BG93" s="59">
        <v>261253.86749999999</v>
      </c>
      <c r="BH93" s="59">
        <v>0</v>
      </c>
      <c r="BI93" s="59">
        <v>0</v>
      </c>
      <c r="BJ93" s="59">
        <f t="shared" si="40"/>
        <v>0</v>
      </c>
      <c r="BK93" s="59">
        <v>0</v>
      </c>
      <c r="BL93" s="59">
        <v>1284</v>
      </c>
      <c r="BM93" s="59">
        <v>317</v>
      </c>
      <c r="BN93" s="58">
        <v>0</v>
      </c>
      <c r="BO93" s="58">
        <v>0</v>
      </c>
      <c r="BP93" s="58">
        <v>-6</v>
      </c>
      <c r="BQ93" s="58">
        <v>-35</v>
      </c>
      <c r="BR93" s="58">
        <v>-49</v>
      </c>
      <c r="BS93" s="58">
        <v>-59</v>
      </c>
      <c r="BT93" s="58">
        <v>0</v>
      </c>
      <c r="BU93" s="58">
        <v>0</v>
      </c>
      <c r="BV93" s="58">
        <v>-71</v>
      </c>
      <c r="BW93" s="58">
        <v>-201</v>
      </c>
      <c r="BX93" s="58">
        <v>0</v>
      </c>
      <c r="BY93" s="58">
        <v>1180</v>
      </c>
      <c r="BZ93" s="58">
        <v>18</v>
      </c>
      <c r="CA93" s="58">
        <v>7</v>
      </c>
      <c r="CB93" s="58">
        <v>71</v>
      </c>
      <c r="CC93" s="58">
        <v>16</v>
      </c>
      <c r="CD93" s="58">
        <v>71</v>
      </c>
      <c r="CE93" s="58">
        <v>40</v>
      </c>
      <c r="CF93" s="58">
        <v>3</v>
      </c>
    </row>
    <row r="94" spans="1:84" s="49" customFormat="1" ht="15.6" customHeight="1" x14ac:dyDescent="0.25">
      <c r="A94" s="41">
        <v>9</v>
      </c>
      <c r="B94" s="37" t="s">
        <v>305</v>
      </c>
      <c r="C94" s="53" t="s">
        <v>306</v>
      </c>
      <c r="D94" s="39" t="s">
        <v>283</v>
      </c>
      <c r="E94" s="39" t="s">
        <v>109</v>
      </c>
      <c r="F94" s="39" t="s">
        <v>276</v>
      </c>
      <c r="G94" s="70">
        <v>51592024.25</v>
      </c>
      <c r="H94" s="70">
        <v>0</v>
      </c>
      <c r="I94" s="70">
        <v>1277561.6599999999</v>
      </c>
      <c r="J94" s="70">
        <v>0</v>
      </c>
      <c r="K94" s="71">
        <v>0</v>
      </c>
      <c r="L94" s="71">
        <v>52869585.909999996</v>
      </c>
      <c r="M94" s="71">
        <v>0</v>
      </c>
      <c r="N94" s="70">
        <v>15145046.220000001</v>
      </c>
      <c r="O94" s="70">
        <v>3610493.36</v>
      </c>
      <c r="P94" s="72">
        <v>8147152.7400000002</v>
      </c>
      <c r="Q94" s="70">
        <v>0</v>
      </c>
      <c r="R94" s="70">
        <v>2382218.25</v>
      </c>
      <c r="S94" s="70">
        <v>10756247.970000001</v>
      </c>
      <c r="T94" s="70">
        <v>7736229.0300000003</v>
      </c>
      <c r="U94" s="70">
        <v>0</v>
      </c>
      <c r="V94" s="70">
        <v>0</v>
      </c>
      <c r="W94" s="70">
        <v>1534541.19</v>
      </c>
      <c r="X94" s="71">
        <v>4552818.3100000005</v>
      </c>
      <c r="Y94" s="71">
        <v>53864747.07</v>
      </c>
      <c r="Z94" s="60">
        <v>0.12857228624829525</v>
      </c>
      <c r="AA94" s="71">
        <v>4493673.1100000003</v>
      </c>
      <c r="AB94" s="71">
        <v>0</v>
      </c>
      <c r="AC94" s="71">
        <v>0</v>
      </c>
      <c r="AD94" s="71">
        <v>0</v>
      </c>
      <c r="AE94" s="71">
        <v>96.97</v>
      </c>
      <c r="AF94" s="71">
        <f t="shared" si="38"/>
        <v>96.97</v>
      </c>
      <c r="AG94" s="71">
        <v>1881168.21</v>
      </c>
      <c r="AH94" s="70">
        <v>151233.23000000001</v>
      </c>
      <c r="AI94" s="70">
        <v>476684.41</v>
      </c>
      <c r="AJ94" s="71">
        <v>0</v>
      </c>
      <c r="AK94" s="70">
        <v>389594.63</v>
      </c>
      <c r="AL94" s="70">
        <v>72181.09</v>
      </c>
      <c r="AM94" s="70">
        <v>84729.36</v>
      </c>
      <c r="AN94" s="70">
        <v>13990</v>
      </c>
      <c r="AO94" s="70">
        <v>12983.5</v>
      </c>
      <c r="AP94" s="70">
        <v>0</v>
      </c>
      <c r="AQ94" s="70">
        <v>117331.81</v>
      </c>
      <c r="AR94" s="70">
        <v>220.26</v>
      </c>
      <c r="AS94" s="70">
        <v>0</v>
      </c>
      <c r="AT94" s="70">
        <v>112478.81</v>
      </c>
      <c r="AU94" s="70">
        <v>46806.32</v>
      </c>
      <c r="AV94" s="70">
        <v>82845.3</v>
      </c>
      <c r="AW94" s="70">
        <v>3442246.93</v>
      </c>
      <c r="AX94" s="70">
        <v>0</v>
      </c>
      <c r="AY94" s="60">
        <f t="shared" si="39"/>
        <v>0</v>
      </c>
      <c r="AZ94" s="71">
        <v>0</v>
      </c>
      <c r="BA94" s="60">
        <v>8.7100151144001686E-2</v>
      </c>
      <c r="BB94" s="58">
        <v>1421923.05</v>
      </c>
      <c r="BC94" s="58">
        <v>5211381.46</v>
      </c>
      <c r="BD94" s="59">
        <v>227883</v>
      </c>
      <c r="BE94" s="59">
        <v>2.91038304567337E-11</v>
      </c>
      <c r="BF94" s="59">
        <v>1581923.46</v>
      </c>
      <c r="BG94" s="59">
        <v>721361.72750000097</v>
      </c>
      <c r="BH94" s="59">
        <v>0</v>
      </c>
      <c r="BI94" s="59">
        <v>0</v>
      </c>
      <c r="BJ94" s="59">
        <f t="shared" si="40"/>
        <v>0</v>
      </c>
      <c r="BK94" s="59">
        <v>0</v>
      </c>
      <c r="BL94" s="59">
        <v>5546</v>
      </c>
      <c r="BM94" s="59">
        <v>1090</v>
      </c>
      <c r="BN94" s="58">
        <v>28</v>
      </c>
      <c r="BO94" s="58">
        <v>-27</v>
      </c>
      <c r="BP94" s="58">
        <v>-26</v>
      </c>
      <c r="BQ94" s="58">
        <v>-58</v>
      </c>
      <c r="BR94" s="58">
        <v>-318</v>
      </c>
      <c r="BS94" s="58">
        <v>-387</v>
      </c>
      <c r="BT94" s="58">
        <v>3</v>
      </c>
      <c r="BU94" s="58">
        <v>-4</v>
      </c>
      <c r="BV94" s="58">
        <v>22</v>
      </c>
      <c r="BW94" s="58">
        <v>-658</v>
      </c>
      <c r="BX94" s="58">
        <v>0</v>
      </c>
      <c r="BY94" s="58">
        <v>5211</v>
      </c>
      <c r="BZ94" s="58">
        <v>97</v>
      </c>
      <c r="CA94" s="58">
        <v>13</v>
      </c>
      <c r="CB94" s="58">
        <v>227</v>
      </c>
      <c r="CC94" s="58">
        <v>58</v>
      </c>
      <c r="CD94" s="58">
        <v>307</v>
      </c>
      <c r="CE94" s="58">
        <v>58</v>
      </c>
      <c r="CF94" s="58">
        <v>8</v>
      </c>
    </row>
    <row r="95" spans="1:84" s="49" customFormat="1" ht="15.6" customHeight="1" x14ac:dyDescent="0.25">
      <c r="A95" s="41">
        <v>9</v>
      </c>
      <c r="B95" s="37" t="s">
        <v>307</v>
      </c>
      <c r="C95" s="53" t="s">
        <v>308</v>
      </c>
      <c r="D95" s="39" t="s">
        <v>309</v>
      </c>
      <c r="E95" s="39" t="s">
        <v>104</v>
      </c>
      <c r="F95" s="39" t="s">
        <v>280</v>
      </c>
      <c r="G95" s="70">
        <v>10150249.34</v>
      </c>
      <c r="H95" s="70">
        <v>473809.43</v>
      </c>
      <c r="I95" s="70">
        <v>0</v>
      </c>
      <c r="J95" s="70">
        <v>0</v>
      </c>
      <c r="K95" s="71">
        <v>0</v>
      </c>
      <c r="L95" s="71">
        <v>10624058.77</v>
      </c>
      <c r="M95" s="71">
        <v>0</v>
      </c>
      <c r="N95" s="70">
        <v>2623054.4</v>
      </c>
      <c r="O95" s="70">
        <v>937009.55</v>
      </c>
      <c r="P95" s="72">
        <v>943340.84</v>
      </c>
      <c r="Q95" s="70">
        <v>0</v>
      </c>
      <c r="R95" s="70">
        <v>472889.87</v>
      </c>
      <c r="S95" s="70">
        <v>3932652.06</v>
      </c>
      <c r="T95" s="70">
        <v>300611.78999999998</v>
      </c>
      <c r="U95" s="70">
        <v>0</v>
      </c>
      <c r="V95" s="70">
        <v>0</v>
      </c>
      <c r="W95" s="70">
        <v>465188.06</v>
      </c>
      <c r="X95" s="71">
        <v>1018176.3400000001</v>
      </c>
      <c r="Y95" s="71">
        <v>10692922.91</v>
      </c>
      <c r="Z95" s="60">
        <v>5.6355725524662649E-2</v>
      </c>
      <c r="AA95" s="71">
        <v>1014994.31</v>
      </c>
      <c r="AB95" s="71">
        <v>0</v>
      </c>
      <c r="AC95" s="71">
        <v>0</v>
      </c>
      <c r="AD95" s="71">
        <v>0</v>
      </c>
      <c r="AE95" s="71">
        <v>0</v>
      </c>
      <c r="AF95" s="71">
        <f t="shared" si="38"/>
        <v>0</v>
      </c>
      <c r="AG95" s="71">
        <v>348013.09</v>
      </c>
      <c r="AH95" s="70">
        <v>27399.26</v>
      </c>
      <c r="AI95" s="70">
        <v>97928.72</v>
      </c>
      <c r="AJ95" s="71">
        <v>0</v>
      </c>
      <c r="AK95" s="70">
        <v>32137.08</v>
      </c>
      <c r="AL95" s="70">
        <v>15062.81</v>
      </c>
      <c r="AM95" s="70">
        <v>36694.92</v>
      </c>
      <c r="AN95" s="70">
        <v>12100</v>
      </c>
      <c r="AO95" s="70">
        <v>0</v>
      </c>
      <c r="AP95" s="70">
        <v>0</v>
      </c>
      <c r="AQ95" s="70">
        <v>26378.86</v>
      </c>
      <c r="AR95" s="70">
        <v>0</v>
      </c>
      <c r="AS95" s="70">
        <v>0</v>
      </c>
      <c r="AT95" s="70">
        <v>32432.97</v>
      </c>
      <c r="AU95" s="70">
        <v>26774.799999999999</v>
      </c>
      <c r="AV95" s="70">
        <v>32296.5</v>
      </c>
      <c r="AW95" s="70">
        <v>687219.01</v>
      </c>
      <c r="AX95" s="70">
        <v>0</v>
      </c>
      <c r="AY95" s="60">
        <f t="shared" si="39"/>
        <v>0</v>
      </c>
      <c r="AZ95" s="71">
        <v>0</v>
      </c>
      <c r="BA95" s="60">
        <v>9.9996982931258721E-2</v>
      </c>
      <c r="BB95" s="58">
        <v>250882.34</v>
      </c>
      <c r="BC95" s="58">
        <v>347844.2</v>
      </c>
      <c r="BD95" s="59">
        <v>225020</v>
      </c>
      <c r="BE95" s="59">
        <v>0</v>
      </c>
      <c r="BF95" s="59">
        <v>197715.1</v>
      </c>
      <c r="BG95" s="59">
        <v>25910.3474999998</v>
      </c>
      <c r="BH95" s="59">
        <v>0</v>
      </c>
      <c r="BI95" s="59">
        <v>0</v>
      </c>
      <c r="BJ95" s="59">
        <f t="shared" si="40"/>
        <v>0</v>
      </c>
      <c r="BK95" s="59">
        <v>0</v>
      </c>
      <c r="BL95" s="59">
        <v>970</v>
      </c>
      <c r="BM95" s="59">
        <v>295</v>
      </c>
      <c r="BN95" s="58">
        <v>2</v>
      </c>
      <c r="BO95" s="58">
        <v>0</v>
      </c>
      <c r="BP95" s="58">
        <v>-12</v>
      </c>
      <c r="BQ95" s="58">
        <v>-16</v>
      </c>
      <c r="BR95" s="58">
        <v>-117</v>
      </c>
      <c r="BS95" s="58">
        <v>-75</v>
      </c>
      <c r="BT95" s="58">
        <v>1</v>
      </c>
      <c r="BU95" s="58">
        <v>0</v>
      </c>
      <c r="BV95" s="58">
        <v>23</v>
      </c>
      <c r="BW95" s="58">
        <v>-133</v>
      </c>
      <c r="BX95" s="58">
        <v>-2</v>
      </c>
      <c r="BY95" s="58">
        <v>936</v>
      </c>
      <c r="BZ95" s="58">
        <v>2</v>
      </c>
      <c r="CA95" s="58">
        <v>5</v>
      </c>
      <c r="CB95" s="58">
        <v>80</v>
      </c>
      <c r="CC95" s="58">
        <v>14</v>
      </c>
      <c r="CD95" s="58">
        <v>39</v>
      </c>
      <c r="CE95" s="58">
        <v>1</v>
      </c>
      <c r="CF95" s="58">
        <v>3</v>
      </c>
    </row>
    <row r="96" spans="1:84" s="61" customFormat="1" ht="15.6" customHeight="1" x14ac:dyDescent="0.25">
      <c r="A96" s="32">
        <v>10</v>
      </c>
      <c r="B96" s="66" t="s">
        <v>310</v>
      </c>
      <c r="C96" s="54" t="s">
        <v>142</v>
      </c>
      <c r="D96" s="34" t="s">
        <v>311</v>
      </c>
      <c r="E96" s="34" t="s">
        <v>120</v>
      </c>
      <c r="F96" s="34" t="s">
        <v>312</v>
      </c>
      <c r="G96" s="70">
        <v>23915727.170000002</v>
      </c>
      <c r="H96" s="70">
        <v>0</v>
      </c>
      <c r="I96" s="70">
        <v>289239.09999999998</v>
      </c>
      <c r="J96" s="70">
        <v>0</v>
      </c>
      <c r="K96" s="71">
        <v>0</v>
      </c>
      <c r="L96" s="71">
        <v>24204966.27</v>
      </c>
      <c r="M96" s="71">
        <v>0</v>
      </c>
      <c r="N96" s="70">
        <v>5732167.6699999999</v>
      </c>
      <c r="O96" s="70">
        <v>727749.9</v>
      </c>
      <c r="P96" s="72">
        <v>7413834.1299999999</v>
      </c>
      <c r="Q96" s="70">
        <v>0</v>
      </c>
      <c r="R96" s="70">
        <v>737080.94</v>
      </c>
      <c r="S96" s="70">
        <v>3670308.65</v>
      </c>
      <c r="T96" s="70">
        <v>3479120.65</v>
      </c>
      <c r="U96" s="70">
        <v>0</v>
      </c>
      <c r="V96" s="70">
        <v>0</v>
      </c>
      <c r="W96" s="70">
        <v>336750.68</v>
      </c>
      <c r="X96" s="71">
        <v>2159832.36</v>
      </c>
      <c r="Y96" s="71">
        <v>24256844.98</v>
      </c>
      <c r="Z96" s="60">
        <v>0.12259239491901301</v>
      </c>
      <c r="AA96" s="71">
        <v>2044842.3</v>
      </c>
      <c r="AB96" s="71">
        <v>0</v>
      </c>
      <c r="AC96" s="71">
        <v>0</v>
      </c>
      <c r="AD96" s="71">
        <v>0</v>
      </c>
      <c r="AE96" s="71">
        <v>0</v>
      </c>
      <c r="AF96" s="71">
        <f t="shared" ref="AF96:AF106" si="41">SUM(AD96:AE96)</f>
        <v>0</v>
      </c>
      <c r="AG96" s="71">
        <v>886024.13</v>
      </c>
      <c r="AH96" s="70">
        <v>70798.710000000006</v>
      </c>
      <c r="AI96" s="70">
        <v>264703.78000000003</v>
      </c>
      <c r="AJ96" s="71">
        <v>14998</v>
      </c>
      <c r="AK96" s="70">
        <v>71682.240000000005</v>
      </c>
      <c r="AL96" s="70">
        <v>1060.29</v>
      </c>
      <c r="AM96" s="70">
        <v>76137.240000000005</v>
      </c>
      <c r="AN96" s="70">
        <v>10500</v>
      </c>
      <c r="AO96" s="70">
        <v>0</v>
      </c>
      <c r="AP96" s="70">
        <v>20261.95</v>
      </c>
      <c r="AQ96" s="70">
        <v>54518.19</v>
      </c>
      <c r="AR96" s="70">
        <v>4358.66</v>
      </c>
      <c r="AS96" s="70">
        <v>0</v>
      </c>
      <c r="AT96" s="70">
        <v>22524.62</v>
      </c>
      <c r="AU96" s="70">
        <v>20580.22</v>
      </c>
      <c r="AV96" s="70">
        <v>53828.800000000003</v>
      </c>
      <c r="AW96" s="70">
        <v>1571976.83</v>
      </c>
      <c r="AX96" s="70">
        <v>136289.4</v>
      </c>
      <c r="AY96" s="60">
        <f t="shared" ref="AY96:AY106" si="42">AX96/AW96</f>
        <v>8.6699369481164676E-2</v>
      </c>
      <c r="AZ96" s="71">
        <v>0</v>
      </c>
      <c r="BA96" s="60">
        <v>8.5501991449587186E-2</v>
      </c>
      <c r="BB96" s="58">
        <v>0</v>
      </c>
      <c r="BC96" s="58">
        <v>2931886.27</v>
      </c>
      <c r="BD96" s="59">
        <v>227883</v>
      </c>
      <c r="BE96" s="59">
        <v>0</v>
      </c>
      <c r="BF96" s="59">
        <v>587363.31999999995</v>
      </c>
      <c r="BG96" s="59">
        <v>194369.11249999999</v>
      </c>
      <c r="BH96" s="59">
        <v>0</v>
      </c>
      <c r="BI96" s="59">
        <v>0</v>
      </c>
      <c r="BJ96" s="59">
        <f t="shared" ref="BJ96:BJ102" si="43">SUM(BH96:BI96)</f>
        <v>0</v>
      </c>
      <c r="BK96" s="59">
        <v>0</v>
      </c>
      <c r="BL96" s="59">
        <v>3621</v>
      </c>
      <c r="BM96" s="59">
        <v>987</v>
      </c>
      <c r="BN96" s="58">
        <v>10</v>
      </c>
      <c r="BO96" s="58">
        <v>-11</v>
      </c>
      <c r="BP96" s="58">
        <v>-18</v>
      </c>
      <c r="BQ96" s="58">
        <v>-61</v>
      </c>
      <c r="BR96" s="58">
        <v>-134</v>
      </c>
      <c r="BS96" s="58">
        <v>-304</v>
      </c>
      <c r="BT96" s="58">
        <v>0</v>
      </c>
      <c r="BU96" s="58">
        <v>-2</v>
      </c>
      <c r="BV96" s="58">
        <v>0</v>
      </c>
      <c r="BW96" s="58">
        <v>-602</v>
      </c>
      <c r="BX96" s="58">
        <v>-1</v>
      </c>
      <c r="BY96" s="58">
        <v>3485</v>
      </c>
      <c r="BZ96" s="58">
        <v>0</v>
      </c>
      <c r="CA96" s="58">
        <v>0</v>
      </c>
      <c r="CB96" s="58">
        <v>98</v>
      </c>
      <c r="CC96" s="58">
        <v>46</v>
      </c>
      <c r="CD96" s="58">
        <v>438</v>
      </c>
      <c r="CE96" s="58">
        <v>13</v>
      </c>
      <c r="CF96" s="58">
        <v>10</v>
      </c>
    </row>
    <row r="97" spans="1:84" s="49" customFormat="1" ht="15.6" customHeight="1" x14ac:dyDescent="0.25">
      <c r="A97" s="42">
        <v>10</v>
      </c>
      <c r="B97" s="43" t="s">
        <v>314</v>
      </c>
      <c r="C97" s="56" t="s">
        <v>315</v>
      </c>
      <c r="D97" s="41" t="s">
        <v>316</v>
      </c>
      <c r="E97" s="41" t="s">
        <v>104</v>
      </c>
      <c r="F97" s="41" t="s">
        <v>312</v>
      </c>
      <c r="G97" s="70">
        <v>69093321.140000001</v>
      </c>
      <c r="H97" s="70">
        <v>0</v>
      </c>
      <c r="I97" s="70">
        <v>97027.79</v>
      </c>
      <c r="J97" s="70">
        <v>0</v>
      </c>
      <c r="K97" s="71">
        <v>0</v>
      </c>
      <c r="L97" s="71">
        <v>69190348.930000007</v>
      </c>
      <c r="M97" s="71">
        <v>0</v>
      </c>
      <c r="N97" s="70">
        <v>27762691.129999999</v>
      </c>
      <c r="O97" s="70">
        <v>2599494.9500000002</v>
      </c>
      <c r="P97" s="72">
        <v>16668030.890000001</v>
      </c>
      <c r="Q97" s="70">
        <v>71523.679999999993</v>
      </c>
      <c r="R97" s="70">
        <v>2902226.46</v>
      </c>
      <c r="S97" s="70">
        <v>10318362.51</v>
      </c>
      <c r="T97" s="70">
        <v>4896246.01</v>
      </c>
      <c r="U97" s="70">
        <v>0</v>
      </c>
      <c r="V97" s="70">
        <v>262740.49</v>
      </c>
      <c r="W97" s="70">
        <v>1757120.2</v>
      </c>
      <c r="X97" s="71">
        <v>3164471.46</v>
      </c>
      <c r="Y97" s="71">
        <v>70402907.780000001</v>
      </c>
      <c r="Z97" s="60">
        <v>3.7729261337979159E-2</v>
      </c>
      <c r="AA97" s="71">
        <v>2915399.85</v>
      </c>
      <c r="AB97" s="71">
        <v>0</v>
      </c>
      <c r="AC97" s="71">
        <v>0</v>
      </c>
      <c r="AD97" s="71">
        <v>0</v>
      </c>
      <c r="AE97" s="71">
        <v>0</v>
      </c>
      <c r="AF97" s="71">
        <f t="shared" si="41"/>
        <v>0</v>
      </c>
      <c r="AG97" s="71">
        <v>1240379.3700000001</v>
      </c>
      <c r="AH97" s="70">
        <v>96048.4</v>
      </c>
      <c r="AI97" s="70">
        <v>353629.76</v>
      </c>
      <c r="AJ97" s="71">
        <v>0</v>
      </c>
      <c r="AK97" s="70">
        <v>162761.04</v>
      </c>
      <c r="AL97" s="70">
        <v>28676.16</v>
      </c>
      <c r="AM97" s="70">
        <v>148014.91</v>
      </c>
      <c r="AN97" s="70">
        <v>10500</v>
      </c>
      <c r="AO97" s="70">
        <v>8155</v>
      </c>
      <c r="AP97" s="70">
        <v>101631.55</v>
      </c>
      <c r="AQ97" s="70">
        <v>126770.12</v>
      </c>
      <c r="AR97" s="70">
        <v>8678.6</v>
      </c>
      <c r="AS97" s="70">
        <v>3850</v>
      </c>
      <c r="AT97" s="70">
        <v>-100</v>
      </c>
      <c r="AU97" s="70">
        <v>43270.64</v>
      </c>
      <c r="AV97" s="70">
        <v>80873.240000000005</v>
      </c>
      <c r="AW97" s="70">
        <v>2413138.79</v>
      </c>
      <c r="AX97" s="70">
        <v>0</v>
      </c>
      <c r="AY97" s="60">
        <f t="shared" si="42"/>
        <v>0</v>
      </c>
      <c r="AZ97" s="71">
        <v>0</v>
      </c>
      <c r="BA97" s="60">
        <v>4.2195103693057186E-2</v>
      </c>
      <c r="BB97" s="58">
        <v>1802782.73</v>
      </c>
      <c r="BC97" s="58">
        <v>804057.24</v>
      </c>
      <c r="BD97" s="59">
        <v>227883</v>
      </c>
      <c r="BE97" s="59">
        <v>2.91038304567337E-11</v>
      </c>
      <c r="BF97" s="59">
        <v>1149327.72</v>
      </c>
      <c r="BG97" s="59">
        <v>546043.02249999996</v>
      </c>
      <c r="BH97" s="59">
        <v>0</v>
      </c>
      <c r="BI97" s="59">
        <v>0</v>
      </c>
      <c r="BJ97" s="59">
        <f t="shared" si="43"/>
        <v>0</v>
      </c>
      <c r="BK97" s="59">
        <v>0</v>
      </c>
      <c r="BL97" s="59">
        <v>5407</v>
      </c>
      <c r="BM97" s="59">
        <v>1433</v>
      </c>
      <c r="BN97" s="58">
        <v>91</v>
      </c>
      <c r="BO97" s="58">
        <v>0</v>
      </c>
      <c r="BP97" s="58">
        <v>-46</v>
      </c>
      <c r="BQ97" s="58">
        <v>-193</v>
      </c>
      <c r="BR97" s="58">
        <v>-436</v>
      </c>
      <c r="BS97" s="58">
        <v>-626</v>
      </c>
      <c r="BT97" s="58">
        <v>0</v>
      </c>
      <c r="BU97" s="58">
        <v>-1</v>
      </c>
      <c r="BV97" s="58">
        <v>939</v>
      </c>
      <c r="BW97" s="58">
        <v>-1380</v>
      </c>
      <c r="BX97" s="58">
        <v>-11</v>
      </c>
      <c r="BY97" s="58">
        <v>5177</v>
      </c>
      <c r="BZ97" s="58">
        <v>48</v>
      </c>
      <c r="CA97" s="58">
        <v>189</v>
      </c>
      <c r="CB97" s="58">
        <v>250</v>
      </c>
      <c r="CC97" s="58">
        <v>56</v>
      </c>
      <c r="CD97" s="58">
        <v>356</v>
      </c>
      <c r="CE97" s="58">
        <v>84</v>
      </c>
      <c r="CF97" s="58">
        <v>17</v>
      </c>
    </row>
    <row r="98" spans="1:84" s="49" customFormat="1" ht="15.6" customHeight="1" x14ac:dyDescent="0.25">
      <c r="A98" s="42">
        <v>10</v>
      </c>
      <c r="B98" s="43" t="s">
        <v>319</v>
      </c>
      <c r="C98" s="56" t="s">
        <v>320</v>
      </c>
      <c r="D98" s="41" t="s">
        <v>321</v>
      </c>
      <c r="E98" s="41" t="s">
        <v>317</v>
      </c>
      <c r="F98" s="41" t="s">
        <v>318</v>
      </c>
      <c r="G98" s="70">
        <v>25372100.010000002</v>
      </c>
      <c r="H98" s="70">
        <v>499.98</v>
      </c>
      <c r="I98" s="70">
        <v>12309.09</v>
      </c>
      <c r="J98" s="70">
        <v>0</v>
      </c>
      <c r="K98" s="71">
        <v>0</v>
      </c>
      <c r="L98" s="71">
        <v>25384909.079999998</v>
      </c>
      <c r="M98" s="71">
        <v>0</v>
      </c>
      <c r="N98" s="70">
        <v>1303632.17</v>
      </c>
      <c r="O98" s="70">
        <v>1484296.87</v>
      </c>
      <c r="P98" s="72">
        <v>7112717.3700000001</v>
      </c>
      <c r="Q98" s="70">
        <v>14612.62</v>
      </c>
      <c r="R98" s="70">
        <v>1313031.08</v>
      </c>
      <c r="S98" s="70">
        <v>7986024.9500000002</v>
      </c>
      <c r="T98" s="70">
        <v>2981472.42</v>
      </c>
      <c r="U98" s="70">
        <v>0</v>
      </c>
      <c r="V98" s="70">
        <v>0</v>
      </c>
      <c r="W98" s="70">
        <v>702139.34</v>
      </c>
      <c r="X98" s="71">
        <v>2222835.4099999997</v>
      </c>
      <c r="Y98" s="71">
        <v>25120762.23</v>
      </c>
      <c r="Z98" s="60">
        <v>6.7473452491062971E-2</v>
      </c>
      <c r="AA98" s="71">
        <v>2189068.5099999998</v>
      </c>
      <c r="AB98" s="71">
        <v>0</v>
      </c>
      <c r="AC98" s="71">
        <v>0</v>
      </c>
      <c r="AD98" s="71">
        <v>0</v>
      </c>
      <c r="AE98" s="71">
        <v>0</v>
      </c>
      <c r="AF98" s="71">
        <f t="shared" si="41"/>
        <v>0</v>
      </c>
      <c r="AG98" s="71">
        <v>900900.69</v>
      </c>
      <c r="AH98" s="70">
        <v>70379.600000000006</v>
      </c>
      <c r="AI98" s="70">
        <v>198049.38</v>
      </c>
      <c r="AJ98" s="71">
        <v>0</v>
      </c>
      <c r="AK98" s="70">
        <v>24698.21</v>
      </c>
      <c r="AL98" s="70">
        <v>24620</v>
      </c>
      <c r="AM98" s="70">
        <v>69739.64</v>
      </c>
      <c r="AN98" s="70">
        <v>8500</v>
      </c>
      <c r="AO98" s="70">
        <v>3070.64</v>
      </c>
      <c r="AP98" s="70">
        <v>0</v>
      </c>
      <c r="AQ98" s="70">
        <v>53082.880000000005</v>
      </c>
      <c r="AR98" s="70">
        <v>8855.83</v>
      </c>
      <c r="AS98" s="70">
        <v>0</v>
      </c>
      <c r="AT98" s="70">
        <v>10123.84</v>
      </c>
      <c r="AU98" s="70">
        <v>42531.93</v>
      </c>
      <c r="AV98" s="70">
        <v>54915.51</v>
      </c>
      <c r="AW98" s="70">
        <v>1469468.15</v>
      </c>
      <c r="AX98" s="70">
        <v>0</v>
      </c>
      <c r="AY98" s="60">
        <f t="shared" si="42"/>
        <v>0</v>
      </c>
      <c r="AZ98" s="71">
        <v>0</v>
      </c>
      <c r="BA98" s="60">
        <v>8.627857012770776E-2</v>
      </c>
      <c r="BB98" s="58">
        <v>480963.95</v>
      </c>
      <c r="BC98" s="58">
        <v>1231012.97</v>
      </c>
      <c r="BD98" s="59">
        <v>227883</v>
      </c>
      <c r="BE98" s="59">
        <v>0</v>
      </c>
      <c r="BF98" s="59">
        <v>804369.29</v>
      </c>
      <c r="BG98" s="59">
        <v>437002.2525</v>
      </c>
      <c r="BH98" s="59">
        <v>0</v>
      </c>
      <c r="BI98" s="59">
        <v>0</v>
      </c>
      <c r="BJ98" s="59">
        <f t="shared" si="43"/>
        <v>0</v>
      </c>
      <c r="BK98" s="59">
        <v>0</v>
      </c>
      <c r="BL98" s="59">
        <v>3072</v>
      </c>
      <c r="BM98" s="59">
        <v>777</v>
      </c>
      <c r="BN98" s="58">
        <v>120</v>
      </c>
      <c r="BO98" s="58">
        <v>0</v>
      </c>
      <c r="BP98" s="58">
        <v>-42</v>
      </c>
      <c r="BQ98" s="58">
        <v>-78</v>
      </c>
      <c r="BR98" s="58">
        <v>-172</v>
      </c>
      <c r="BS98" s="58">
        <v>-270</v>
      </c>
      <c r="BT98" s="58">
        <v>0</v>
      </c>
      <c r="BU98" s="58">
        <v>-1</v>
      </c>
      <c r="BV98" s="58">
        <v>182</v>
      </c>
      <c r="BW98" s="58">
        <v>-748</v>
      </c>
      <c r="BX98" s="58">
        <v>0</v>
      </c>
      <c r="BY98" s="58">
        <v>2840</v>
      </c>
      <c r="BZ98" s="58">
        <v>4</v>
      </c>
      <c r="CA98" s="58">
        <v>17</v>
      </c>
      <c r="CB98" s="58">
        <v>218</v>
      </c>
      <c r="CC98" s="58">
        <v>39</v>
      </c>
      <c r="CD98" s="58">
        <v>284</v>
      </c>
      <c r="CE98" s="58">
        <v>8</v>
      </c>
      <c r="CF98" s="58">
        <v>5</v>
      </c>
    </row>
    <row r="99" spans="1:84" s="49" customFormat="1" ht="15.6" customHeight="1" x14ac:dyDescent="0.25">
      <c r="A99" s="42">
        <v>10</v>
      </c>
      <c r="B99" s="43" t="s">
        <v>322</v>
      </c>
      <c r="C99" s="56" t="s">
        <v>323</v>
      </c>
      <c r="D99" s="41" t="s">
        <v>324</v>
      </c>
      <c r="E99" s="41" t="s">
        <v>120</v>
      </c>
      <c r="F99" s="41" t="s">
        <v>312</v>
      </c>
      <c r="G99" s="70">
        <v>10108301.4</v>
      </c>
      <c r="H99" s="70">
        <v>0</v>
      </c>
      <c r="I99" s="70">
        <v>3856.89</v>
      </c>
      <c r="J99" s="70">
        <v>0</v>
      </c>
      <c r="K99" s="71">
        <v>0</v>
      </c>
      <c r="L99" s="71">
        <v>10112158.289999999</v>
      </c>
      <c r="M99" s="71">
        <v>0</v>
      </c>
      <c r="N99" s="70">
        <v>2062620.92</v>
      </c>
      <c r="O99" s="70">
        <v>289225.59000000003</v>
      </c>
      <c r="P99" s="72">
        <v>3153002.72</v>
      </c>
      <c r="Q99" s="70">
        <v>0</v>
      </c>
      <c r="R99" s="70">
        <v>437140.15</v>
      </c>
      <c r="S99" s="70">
        <v>2150769.4300000002</v>
      </c>
      <c r="T99" s="70">
        <v>996329.45</v>
      </c>
      <c r="U99" s="70">
        <v>0</v>
      </c>
      <c r="V99" s="70">
        <v>0</v>
      </c>
      <c r="W99" s="70">
        <v>149901.95000000001</v>
      </c>
      <c r="X99" s="71">
        <v>925477.09</v>
      </c>
      <c r="Y99" s="71">
        <v>10164467.300000001</v>
      </c>
      <c r="Z99" s="60">
        <v>1.2761678238046898E-2</v>
      </c>
      <c r="AA99" s="71">
        <v>919568.95</v>
      </c>
      <c r="AB99" s="71">
        <v>0</v>
      </c>
      <c r="AC99" s="71">
        <v>0</v>
      </c>
      <c r="AD99" s="71">
        <v>0</v>
      </c>
      <c r="AE99" s="71">
        <v>110.82</v>
      </c>
      <c r="AF99" s="71">
        <f t="shared" si="41"/>
        <v>110.82</v>
      </c>
      <c r="AG99" s="71">
        <v>303891.57</v>
      </c>
      <c r="AH99" s="70">
        <v>24137.61</v>
      </c>
      <c r="AI99" s="70">
        <v>48820.94</v>
      </c>
      <c r="AJ99" s="71">
        <v>0</v>
      </c>
      <c r="AK99" s="70">
        <v>47793.22</v>
      </c>
      <c r="AL99" s="70">
        <v>22590</v>
      </c>
      <c r="AM99" s="70">
        <v>54411.69</v>
      </c>
      <c r="AN99" s="70">
        <v>10500</v>
      </c>
      <c r="AO99" s="70">
        <v>0</v>
      </c>
      <c r="AP99" s="70">
        <v>16856.63</v>
      </c>
      <c r="AQ99" s="70">
        <v>20845.189999999999</v>
      </c>
      <c r="AR99" s="70">
        <v>820</v>
      </c>
      <c r="AS99" s="70">
        <v>0</v>
      </c>
      <c r="AT99" s="70">
        <v>10662.38</v>
      </c>
      <c r="AU99" s="70">
        <v>15582.73</v>
      </c>
      <c r="AV99" s="70">
        <v>24696.940000000002</v>
      </c>
      <c r="AW99" s="70">
        <v>601608.9</v>
      </c>
      <c r="AX99" s="70">
        <v>0</v>
      </c>
      <c r="AY99" s="60">
        <f t="shared" si="42"/>
        <v>0</v>
      </c>
      <c r="AZ99" s="71">
        <v>0</v>
      </c>
      <c r="BA99" s="60">
        <v>9.0971659194887075E-2</v>
      </c>
      <c r="BB99" s="58">
        <v>57587.94</v>
      </c>
      <c r="BC99" s="58">
        <v>71410.95</v>
      </c>
      <c r="BD99" s="59">
        <v>227883</v>
      </c>
      <c r="BE99" s="59">
        <v>0</v>
      </c>
      <c r="BF99" s="59">
        <v>236627.68</v>
      </c>
      <c r="BG99" s="59">
        <v>86225.455000000104</v>
      </c>
      <c r="BH99" s="59">
        <v>0</v>
      </c>
      <c r="BI99" s="59">
        <v>0</v>
      </c>
      <c r="BJ99" s="59">
        <f t="shared" si="43"/>
        <v>0</v>
      </c>
      <c r="BK99" s="59">
        <v>0</v>
      </c>
      <c r="BL99" s="59">
        <v>1185</v>
      </c>
      <c r="BM99" s="59">
        <v>219</v>
      </c>
      <c r="BN99" s="58">
        <v>11</v>
      </c>
      <c r="BO99" s="58">
        <v>1</v>
      </c>
      <c r="BP99" s="58">
        <v>-10</v>
      </c>
      <c r="BQ99" s="58">
        <v>-26</v>
      </c>
      <c r="BR99" s="58">
        <v>-28</v>
      </c>
      <c r="BS99" s="58">
        <v>-79</v>
      </c>
      <c r="BT99" s="58">
        <v>0</v>
      </c>
      <c r="BU99" s="58">
        <v>0</v>
      </c>
      <c r="BV99" s="58">
        <v>38</v>
      </c>
      <c r="BW99" s="58">
        <v>-251</v>
      </c>
      <c r="BX99" s="58">
        <v>-1</v>
      </c>
      <c r="BY99" s="58">
        <v>1059</v>
      </c>
      <c r="BZ99" s="58">
        <v>3</v>
      </c>
      <c r="CA99" s="58">
        <v>16</v>
      </c>
      <c r="CB99" s="58">
        <v>64</v>
      </c>
      <c r="CC99" s="58">
        <v>25</v>
      </c>
      <c r="CD99" s="58">
        <v>165</v>
      </c>
      <c r="CE99" s="58">
        <v>0</v>
      </c>
      <c r="CF99" s="58">
        <v>3</v>
      </c>
    </row>
    <row r="100" spans="1:84" s="49" customFormat="1" ht="15.6" customHeight="1" x14ac:dyDescent="0.25">
      <c r="A100" s="42">
        <v>10</v>
      </c>
      <c r="B100" s="43" t="s">
        <v>325</v>
      </c>
      <c r="C100" s="56" t="s">
        <v>326</v>
      </c>
      <c r="D100" s="41" t="s">
        <v>313</v>
      </c>
      <c r="E100" s="41" t="s">
        <v>120</v>
      </c>
      <c r="F100" s="41" t="s">
        <v>312</v>
      </c>
      <c r="G100" s="70">
        <v>34258861.5</v>
      </c>
      <c r="H100" s="70">
        <v>0.02</v>
      </c>
      <c r="I100" s="70">
        <v>444862.05</v>
      </c>
      <c r="J100" s="70">
        <v>0</v>
      </c>
      <c r="K100" s="71">
        <v>0</v>
      </c>
      <c r="L100" s="71">
        <v>34703723.57</v>
      </c>
      <c r="M100" s="71">
        <v>0</v>
      </c>
      <c r="N100" s="70">
        <v>8303019.6699999999</v>
      </c>
      <c r="O100" s="70">
        <v>1613819.8</v>
      </c>
      <c r="P100" s="72">
        <v>8230165.4100000001</v>
      </c>
      <c r="Q100" s="70">
        <v>63036.42</v>
      </c>
      <c r="R100" s="70">
        <v>1371265.35</v>
      </c>
      <c r="S100" s="70">
        <v>8568592.0600000005</v>
      </c>
      <c r="T100" s="70">
        <v>3714278.18</v>
      </c>
      <c r="U100" s="70">
        <v>0</v>
      </c>
      <c r="V100" s="70">
        <v>80072.899999999994</v>
      </c>
      <c r="W100" s="70">
        <v>667879.17000000004</v>
      </c>
      <c r="X100" s="71">
        <v>2248382.63</v>
      </c>
      <c r="Y100" s="71">
        <v>34860511.590000004</v>
      </c>
      <c r="Z100" s="60">
        <v>8.2103649835471817E-2</v>
      </c>
      <c r="AA100" s="71">
        <v>2225930.44</v>
      </c>
      <c r="AB100" s="71">
        <v>0</v>
      </c>
      <c r="AC100" s="71">
        <v>0</v>
      </c>
      <c r="AD100" s="71">
        <v>0</v>
      </c>
      <c r="AE100" s="71">
        <v>310.2</v>
      </c>
      <c r="AF100" s="71">
        <f t="shared" si="41"/>
        <v>310.2</v>
      </c>
      <c r="AG100" s="71">
        <v>1164537.26</v>
      </c>
      <c r="AH100" s="70">
        <v>86674.06</v>
      </c>
      <c r="AI100" s="70">
        <v>371096.11</v>
      </c>
      <c r="AJ100" s="71">
        <v>0</v>
      </c>
      <c r="AK100" s="70">
        <v>111742.59</v>
      </c>
      <c r="AL100" s="70">
        <v>17443.75</v>
      </c>
      <c r="AM100" s="70">
        <v>54685.599999999999</v>
      </c>
      <c r="AN100" s="70">
        <v>10500</v>
      </c>
      <c r="AO100" s="70">
        <v>0</v>
      </c>
      <c r="AP100" s="70">
        <v>70549.2</v>
      </c>
      <c r="AQ100" s="70">
        <v>57033.520000000004</v>
      </c>
      <c r="AR100" s="70">
        <v>4434.82</v>
      </c>
      <c r="AS100" s="70">
        <v>0</v>
      </c>
      <c r="AT100" s="70">
        <v>12859.68</v>
      </c>
      <c r="AU100" s="70">
        <v>17824.939999999999</v>
      </c>
      <c r="AV100" s="70">
        <v>32852.17</v>
      </c>
      <c r="AW100" s="70">
        <v>2012233.7</v>
      </c>
      <c r="AX100" s="70">
        <v>0</v>
      </c>
      <c r="AY100" s="60">
        <f t="shared" si="42"/>
        <v>0</v>
      </c>
      <c r="AZ100" s="71">
        <v>0</v>
      </c>
      <c r="BA100" s="60">
        <v>6.4973859099199782E-2</v>
      </c>
      <c r="BB100" s="58">
        <v>0</v>
      </c>
      <c r="BC100" s="58">
        <v>2812777.57</v>
      </c>
      <c r="BD100" s="59">
        <v>227883</v>
      </c>
      <c r="BE100" s="59">
        <v>0</v>
      </c>
      <c r="BF100" s="59">
        <v>433945.99</v>
      </c>
      <c r="BG100" s="59">
        <v>0</v>
      </c>
      <c r="BH100" s="59">
        <v>0</v>
      </c>
      <c r="BI100" s="59">
        <v>0</v>
      </c>
      <c r="BJ100" s="59">
        <f t="shared" si="43"/>
        <v>0</v>
      </c>
      <c r="BK100" s="59">
        <v>0</v>
      </c>
      <c r="BL100" s="59">
        <v>4238</v>
      </c>
      <c r="BM100" s="59">
        <v>970</v>
      </c>
      <c r="BN100" s="58">
        <v>23</v>
      </c>
      <c r="BO100" s="58">
        <v>-21</v>
      </c>
      <c r="BP100" s="58">
        <v>-55</v>
      </c>
      <c r="BQ100" s="58">
        <v>-108</v>
      </c>
      <c r="BR100" s="58">
        <v>-194</v>
      </c>
      <c r="BS100" s="58">
        <v>-319</v>
      </c>
      <c r="BT100" s="58">
        <v>0</v>
      </c>
      <c r="BU100" s="58">
        <v>0</v>
      </c>
      <c r="BV100" s="58">
        <v>82</v>
      </c>
      <c r="BW100" s="58">
        <v>-566</v>
      </c>
      <c r="BX100" s="58">
        <v>-4</v>
      </c>
      <c r="BY100" s="58">
        <v>4046</v>
      </c>
      <c r="BZ100" s="58">
        <v>6</v>
      </c>
      <c r="CA100" s="58">
        <v>2</v>
      </c>
      <c r="CB100" s="58">
        <v>192</v>
      </c>
      <c r="CC100" s="58">
        <v>69</v>
      </c>
      <c r="CD100" s="58">
        <v>318</v>
      </c>
      <c r="CE100" s="58">
        <v>14</v>
      </c>
      <c r="CF100" s="58">
        <v>17</v>
      </c>
    </row>
    <row r="101" spans="1:84" s="49" customFormat="1" ht="15.6" customHeight="1" x14ac:dyDescent="0.25">
      <c r="A101" s="38">
        <v>10</v>
      </c>
      <c r="B101" s="46" t="s">
        <v>523</v>
      </c>
      <c r="C101" s="56" t="s">
        <v>89</v>
      </c>
      <c r="D101" s="41" t="s">
        <v>313</v>
      </c>
      <c r="E101" s="41" t="s">
        <v>120</v>
      </c>
      <c r="F101" s="41" t="s">
        <v>312</v>
      </c>
      <c r="G101" s="70">
        <v>38522004.359999999</v>
      </c>
      <c r="H101" s="70">
        <v>92215.72</v>
      </c>
      <c r="I101" s="70">
        <v>1211309.8</v>
      </c>
      <c r="J101" s="70">
        <v>0</v>
      </c>
      <c r="K101" s="71">
        <v>0</v>
      </c>
      <c r="L101" s="71">
        <v>39825529.880000003</v>
      </c>
      <c r="M101" s="71">
        <v>0</v>
      </c>
      <c r="N101" s="70">
        <v>10363868.43</v>
      </c>
      <c r="O101" s="70">
        <v>1672730.16</v>
      </c>
      <c r="P101" s="72">
        <v>7925252.6799999997</v>
      </c>
      <c r="Q101" s="70">
        <v>102937.45</v>
      </c>
      <c r="R101" s="70">
        <v>1770049.79</v>
      </c>
      <c r="S101" s="70">
        <v>10231551.960000001</v>
      </c>
      <c r="T101" s="70">
        <v>3884446.87</v>
      </c>
      <c r="U101" s="70">
        <v>0</v>
      </c>
      <c r="V101" s="70">
        <v>92215.72</v>
      </c>
      <c r="W101" s="70">
        <v>1427813.26</v>
      </c>
      <c r="X101" s="71">
        <v>2822052.07</v>
      </c>
      <c r="Y101" s="71">
        <v>40292918.390000001</v>
      </c>
      <c r="Z101" s="60">
        <v>4.8895009819916062E-2</v>
      </c>
      <c r="AA101" s="71">
        <v>2822052.07</v>
      </c>
      <c r="AB101" s="71">
        <v>0</v>
      </c>
      <c r="AC101" s="71">
        <v>0</v>
      </c>
      <c r="AD101" s="71">
        <v>0</v>
      </c>
      <c r="AE101" s="71">
        <v>486.07</v>
      </c>
      <c r="AF101" s="71">
        <f t="shared" si="41"/>
        <v>486.07</v>
      </c>
      <c r="AG101" s="71">
        <v>1493695.42</v>
      </c>
      <c r="AH101" s="70">
        <v>108091.5</v>
      </c>
      <c r="AI101" s="70">
        <v>400608.16</v>
      </c>
      <c r="AJ101" s="71">
        <v>0</v>
      </c>
      <c r="AK101" s="70">
        <v>163475.32</v>
      </c>
      <c r="AL101" s="70">
        <v>21336.799999999999</v>
      </c>
      <c r="AM101" s="70">
        <v>50400</v>
      </c>
      <c r="AN101" s="70">
        <v>10500</v>
      </c>
      <c r="AO101" s="70">
        <v>5600</v>
      </c>
      <c r="AP101" s="70">
        <v>77358.34</v>
      </c>
      <c r="AQ101" s="70">
        <v>47291.37</v>
      </c>
      <c r="AR101" s="70">
        <v>10987.13</v>
      </c>
      <c r="AS101" s="70">
        <v>0</v>
      </c>
      <c r="AT101" s="70">
        <v>39465.22</v>
      </c>
      <c r="AU101" s="70">
        <v>20069.2</v>
      </c>
      <c r="AV101" s="70">
        <v>45763.630000000005</v>
      </c>
      <c r="AW101" s="70">
        <v>2494642.09</v>
      </c>
      <c r="AX101" s="70">
        <v>0</v>
      </c>
      <c r="AY101" s="60">
        <f t="shared" si="42"/>
        <v>0</v>
      </c>
      <c r="AZ101" s="71">
        <v>0</v>
      </c>
      <c r="BA101" s="60">
        <v>7.3258183650753317E-2</v>
      </c>
      <c r="BB101" s="58">
        <v>0</v>
      </c>
      <c r="BC101" s="58">
        <v>1888042.67</v>
      </c>
      <c r="BD101" s="59">
        <v>225016</v>
      </c>
      <c r="BE101" s="59">
        <v>2.91038304567337E-11</v>
      </c>
      <c r="BF101" s="59">
        <v>711207.51000000106</v>
      </c>
      <c r="BG101" s="59">
        <v>87546.9875000006</v>
      </c>
      <c r="BH101" s="59">
        <v>0</v>
      </c>
      <c r="BI101" s="59">
        <v>0</v>
      </c>
      <c r="BJ101" s="59">
        <f t="shared" si="43"/>
        <v>0</v>
      </c>
      <c r="BK101" s="59">
        <v>0</v>
      </c>
      <c r="BL101" s="59">
        <v>4870</v>
      </c>
      <c r="BM101" s="59">
        <v>1094</v>
      </c>
      <c r="BN101" s="58">
        <v>113</v>
      </c>
      <c r="BO101" s="58">
        <v>-5</v>
      </c>
      <c r="BP101" s="58">
        <v>-34</v>
      </c>
      <c r="BQ101" s="58">
        <v>-114</v>
      </c>
      <c r="BR101" s="58">
        <v>-220</v>
      </c>
      <c r="BS101" s="58">
        <v>-319</v>
      </c>
      <c r="BT101" s="58">
        <v>14</v>
      </c>
      <c r="BU101" s="58">
        <v>0</v>
      </c>
      <c r="BV101" s="58">
        <v>0</v>
      </c>
      <c r="BW101" s="58">
        <v>-716</v>
      </c>
      <c r="BX101" s="58">
        <v>-3</v>
      </c>
      <c r="BY101" s="58">
        <v>4680</v>
      </c>
      <c r="BZ101" s="58">
        <v>12</v>
      </c>
      <c r="CA101" s="58">
        <v>0</v>
      </c>
      <c r="CB101" s="58">
        <v>228</v>
      </c>
      <c r="CC101" s="58">
        <v>64</v>
      </c>
      <c r="CD101" s="58">
        <v>390</v>
      </c>
      <c r="CE101" s="58">
        <v>1</v>
      </c>
      <c r="CF101" s="58">
        <v>7</v>
      </c>
    </row>
    <row r="102" spans="1:84" s="49" customFormat="1" ht="15.6" customHeight="1" x14ac:dyDescent="0.25">
      <c r="A102" s="38">
        <v>10</v>
      </c>
      <c r="B102" s="50" t="s">
        <v>145</v>
      </c>
      <c r="C102" s="56" t="s">
        <v>327</v>
      </c>
      <c r="D102" s="41" t="s">
        <v>328</v>
      </c>
      <c r="E102" s="41" t="s">
        <v>104</v>
      </c>
      <c r="F102" s="41" t="s">
        <v>312</v>
      </c>
      <c r="G102" s="70">
        <v>23872493.879999999</v>
      </c>
      <c r="H102" s="70">
        <v>0</v>
      </c>
      <c r="I102" s="70">
        <v>619116.15</v>
      </c>
      <c r="J102" s="70">
        <v>0</v>
      </c>
      <c r="K102" s="71">
        <v>0</v>
      </c>
      <c r="L102" s="71">
        <v>24491610.030000001</v>
      </c>
      <c r="M102" s="71">
        <v>0</v>
      </c>
      <c r="N102" s="70">
        <v>8323556.71</v>
      </c>
      <c r="O102" s="70">
        <v>1541576.28</v>
      </c>
      <c r="P102" s="72">
        <v>4398038.96</v>
      </c>
      <c r="Q102" s="70">
        <v>16623.28</v>
      </c>
      <c r="R102" s="70">
        <v>503608.73</v>
      </c>
      <c r="S102" s="70">
        <v>5423923.7400000002</v>
      </c>
      <c r="T102" s="70">
        <v>2045570.3</v>
      </c>
      <c r="U102" s="70">
        <v>0</v>
      </c>
      <c r="V102" s="70">
        <v>118018.96</v>
      </c>
      <c r="W102" s="70">
        <v>680707.5</v>
      </c>
      <c r="X102" s="71">
        <v>1796082.8099999998</v>
      </c>
      <c r="Y102" s="71">
        <v>24847707.27</v>
      </c>
      <c r="Z102" s="60">
        <v>0.1049187312641171</v>
      </c>
      <c r="AA102" s="71">
        <v>1770523.66</v>
      </c>
      <c r="AB102" s="71">
        <v>0</v>
      </c>
      <c r="AC102" s="71">
        <v>0</v>
      </c>
      <c r="AD102" s="71">
        <v>0</v>
      </c>
      <c r="AE102" s="71">
        <v>0</v>
      </c>
      <c r="AF102" s="71">
        <f t="shared" si="41"/>
        <v>0</v>
      </c>
      <c r="AG102" s="71">
        <v>681694.93</v>
      </c>
      <c r="AH102" s="70">
        <v>52752.58</v>
      </c>
      <c r="AI102" s="70">
        <v>141070.87</v>
      </c>
      <c r="AJ102" s="71">
        <v>37112.99</v>
      </c>
      <c r="AK102" s="70">
        <v>123331.66</v>
      </c>
      <c r="AL102" s="70">
        <v>37781.699999999997</v>
      </c>
      <c r="AM102" s="70">
        <v>63988.13</v>
      </c>
      <c r="AN102" s="70">
        <v>10500</v>
      </c>
      <c r="AO102" s="70">
        <v>6399.98</v>
      </c>
      <c r="AP102" s="70">
        <v>19647.5</v>
      </c>
      <c r="AQ102" s="70">
        <v>71103.03</v>
      </c>
      <c r="AR102" s="70">
        <v>16398.009999999998</v>
      </c>
      <c r="AS102" s="70">
        <v>1080</v>
      </c>
      <c r="AT102" s="70">
        <v>15541.5</v>
      </c>
      <c r="AU102" s="70">
        <v>9600.8799999999992</v>
      </c>
      <c r="AV102" s="70">
        <v>101461.61</v>
      </c>
      <c r="AW102" s="70">
        <v>1389465.37</v>
      </c>
      <c r="AX102" s="70">
        <v>0</v>
      </c>
      <c r="AY102" s="60">
        <f t="shared" si="42"/>
        <v>0</v>
      </c>
      <c r="AZ102" s="71">
        <v>0</v>
      </c>
      <c r="BA102" s="60">
        <v>7.4165844125875638E-2</v>
      </c>
      <c r="BB102" s="58">
        <v>492507.82</v>
      </c>
      <c r="BC102" s="58">
        <v>2012163.95</v>
      </c>
      <c r="BD102" s="59">
        <v>227782.39</v>
      </c>
      <c r="BE102" s="59">
        <v>0</v>
      </c>
      <c r="BF102" s="59">
        <v>599845.11</v>
      </c>
      <c r="BG102" s="59">
        <v>252478.76749999999</v>
      </c>
      <c r="BH102" s="59">
        <v>0</v>
      </c>
      <c r="BI102" s="59">
        <v>0</v>
      </c>
      <c r="BJ102" s="59">
        <f t="shared" si="43"/>
        <v>0</v>
      </c>
      <c r="BK102" s="59">
        <v>0</v>
      </c>
      <c r="BL102" s="59">
        <v>1944</v>
      </c>
      <c r="BM102" s="59">
        <v>605</v>
      </c>
      <c r="BN102" s="58">
        <v>0</v>
      </c>
      <c r="BO102" s="58">
        <v>0</v>
      </c>
      <c r="BP102" s="58">
        <v>-14</v>
      </c>
      <c r="BQ102" s="58">
        <v>-41</v>
      </c>
      <c r="BR102" s="58">
        <v>-175</v>
      </c>
      <c r="BS102" s="58">
        <v>-289</v>
      </c>
      <c r="BT102" s="58">
        <v>5</v>
      </c>
      <c r="BU102" s="58">
        <v>0</v>
      </c>
      <c r="BV102" s="58">
        <v>0</v>
      </c>
      <c r="BW102" s="58">
        <v>-281</v>
      </c>
      <c r="BX102" s="58">
        <v>0</v>
      </c>
      <c r="BY102" s="58">
        <v>1754</v>
      </c>
      <c r="BZ102" s="58">
        <v>12</v>
      </c>
      <c r="CA102" s="58">
        <v>0</v>
      </c>
      <c r="CB102" s="58">
        <v>176</v>
      </c>
      <c r="CC102" s="58">
        <v>25</v>
      </c>
      <c r="CD102" s="58">
        <v>67</v>
      </c>
      <c r="CE102" s="58">
        <v>7</v>
      </c>
      <c r="CF102" s="58">
        <v>6</v>
      </c>
    </row>
    <row r="103" spans="1:84" s="49" customFormat="1" ht="15.6" customHeight="1" x14ac:dyDescent="0.25">
      <c r="A103" s="38">
        <v>10</v>
      </c>
      <c r="B103" s="50" t="s">
        <v>329</v>
      </c>
      <c r="C103" s="56" t="s">
        <v>234</v>
      </c>
      <c r="D103" s="41" t="s">
        <v>330</v>
      </c>
      <c r="E103" s="41" t="s">
        <v>120</v>
      </c>
      <c r="F103" s="41" t="s">
        <v>312</v>
      </c>
      <c r="G103" s="71">
        <v>15423631.75</v>
      </c>
      <c r="H103" s="71">
        <v>0</v>
      </c>
      <c r="I103" s="71">
        <v>73172.820000000007</v>
      </c>
      <c r="J103" s="71">
        <v>0</v>
      </c>
      <c r="K103" s="71">
        <v>0</v>
      </c>
      <c r="L103" s="71">
        <v>15496804.57</v>
      </c>
      <c r="M103" s="71">
        <v>0</v>
      </c>
      <c r="N103" s="71">
        <v>3828332.8</v>
      </c>
      <c r="O103" s="71">
        <v>454714.91</v>
      </c>
      <c r="P103" s="71">
        <v>4178472.17</v>
      </c>
      <c r="Q103" s="71">
        <v>0</v>
      </c>
      <c r="R103" s="71">
        <v>408750.23</v>
      </c>
      <c r="S103" s="71">
        <v>3411617.35</v>
      </c>
      <c r="T103" s="71">
        <v>1627074.94</v>
      </c>
      <c r="U103" s="71">
        <v>0</v>
      </c>
      <c r="V103" s="71">
        <v>0</v>
      </c>
      <c r="W103" s="71">
        <v>270593.82</v>
      </c>
      <c r="X103" s="71">
        <v>1359203.0199999998</v>
      </c>
      <c r="Y103" s="71">
        <v>15538759.24</v>
      </c>
      <c r="Z103" s="60">
        <v>1.6362496465853513E-2</v>
      </c>
      <c r="AA103" s="71">
        <v>1343975.64</v>
      </c>
      <c r="AB103" s="71">
        <v>0</v>
      </c>
      <c r="AC103" s="71">
        <v>0</v>
      </c>
      <c r="AD103" s="71">
        <v>0</v>
      </c>
      <c r="AE103" s="71">
        <v>22.65</v>
      </c>
      <c r="AF103" s="71">
        <f t="shared" si="41"/>
        <v>22.65</v>
      </c>
      <c r="AG103" s="71">
        <v>313928.37</v>
      </c>
      <c r="AH103" s="71">
        <v>25593.48</v>
      </c>
      <c r="AI103" s="71">
        <v>86508.03</v>
      </c>
      <c r="AJ103" s="71">
        <v>2928</v>
      </c>
      <c r="AK103" s="71">
        <v>53254.02</v>
      </c>
      <c r="AL103" s="71">
        <v>30516</v>
      </c>
      <c r="AM103" s="71">
        <v>70916.740000000005</v>
      </c>
      <c r="AN103" s="71">
        <v>10500</v>
      </c>
      <c r="AO103" s="71">
        <v>8735</v>
      </c>
      <c r="AP103" s="71">
        <v>55702.02</v>
      </c>
      <c r="AQ103" s="71">
        <v>33316.94</v>
      </c>
      <c r="AR103" s="71">
        <v>4082.53</v>
      </c>
      <c r="AS103" s="71">
        <v>0</v>
      </c>
      <c r="AT103" s="71">
        <v>19458</v>
      </c>
      <c r="AU103" s="71">
        <v>28226.17</v>
      </c>
      <c r="AV103" s="71">
        <v>45182.65</v>
      </c>
      <c r="AW103" s="71">
        <v>788847.95</v>
      </c>
      <c r="AX103" s="71">
        <v>0</v>
      </c>
      <c r="AY103" s="60">
        <f t="shared" si="42"/>
        <v>0</v>
      </c>
      <c r="AZ103" s="71">
        <v>0</v>
      </c>
      <c r="BA103" s="60">
        <v>8.7137430521187068E-2</v>
      </c>
      <c r="BB103" s="59">
        <v>99122.79</v>
      </c>
      <c r="BC103" s="59">
        <v>153246.32999999999</v>
      </c>
      <c r="BD103" s="59">
        <v>227883</v>
      </c>
      <c r="BE103" s="59">
        <v>0</v>
      </c>
      <c r="BF103" s="59">
        <v>500030.47</v>
      </c>
      <c r="BG103" s="59">
        <v>302818.48249999998</v>
      </c>
      <c r="BH103" s="59">
        <v>0</v>
      </c>
      <c r="BI103" s="59">
        <v>0</v>
      </c>
      <c r="BJ103" s="59">
        <v>0</v>
      </c>
      <c r="BK103" s="59">
        <v>0</v>
      </c>
      <c r="BL103" s="59">
        <v>1825</v>
      </c>
      <c r="BM103" s="59">
        <v>335</v>
      </c>
      <c r="BN103" s="59">
        <v>8</v>
      </c>
      <c r="BO103" s="59">
        <v>-5</v>
      </c>
      <c r="BP103" s="59">
        <v>-10</v>
      </c>
      <c r="BQ103" s="59">
        <v>-64</v>
      </c>
      <c r="BR103" s="59">
        <v>-44</v>
      </c>
      <c r="BS103" s="59">
        <v>-124</v>
      </c>
      <c r="BT103" s="59">
        <v>1</v>
      </c>
      <c r="BU103" s="59">
        <v>-3</v>
      </c>
      <c r="BV103" s="59">
        <v>112</v>
      </c>
      <c r="BW103" s="59">
        <v>-239</v>
      </c>
      <c r="BX103" s="59">
        <v>-5</v>
      </c>
      <c r="BY103" s="59">
        <v>1787</v>
      </c>
      <c r="BZ103" s="59">
        <v>8</v>
      </c>
      <c r="CA103" s="59">
        <v>3</v>
      </c>
      <c r="CB103" s="59">
        <v>68</v>
      </c>
      <c r="CC103" s="59">
        <v>29</v>
      </c>
      <c r="CD103" s="59">
        <v>124</v>
      </c>
      <c r="CE103" s="59">
        <v>13</v>
      </c>
      <c r="CF103" s="59">
        <v>2</v>
      </c>
    </row>
    <row r="104" spans="1:84" s="49" customFormat="1" ht="15.6" customHeight="1" x14ac:dyDescent="0.25">
      <c r="A104" s="38">
        <v>10</v>
      </c>
      <c r="B104" s="50" t="s">
        <v>331</v>
      </c>
      <c r="C104" s="56" t="s">
        <v>253</v>
      </c>
      <c r="D104" s="41" t="s">
        <v>216</v>
      </c>
      <c r="E104" s="41" t="s">
        <v>104</v>
      </c>
      <c r="F104" s="41" t="s">
        <v>312</v>
      </c>
      <c r="G104" s="70">
        <v>4467009.84</v>
      </c>
      <c r="H104" s="70">
        <v>0</v>
      </c>
      <c r="I104" s="70">
        <v>221073</v>
      </c>
      <c r="J104" s="70">
        <v>3789.26</v>
      </c>
      <c r="K104" s="71">
        <v>0</v>
      </c>
      <c r="L104" s="71">
        <v>4691872.0999999996</v>
      </c>
      <c r="M104" s="71">
        <v>116690.29</v>
      </c>
      <c r="N104" s="70">
        <v>1791337.33</v>
      </c>
      <c r="O104" s="70">
        <v>215834.86</v>
      </c>
      <c r="P104" s="72">
        <v>688865.44</v>
      </c>
      <c r="Q104" s="70">
        <v>4116.1499999999996</v>
      </c>
      <c r="R104" s="70">
        <v>96033.81</v>
      </c>
      <c r="S104" s="70">
        <v>1087114.4099999999</v>
      </c>
      <c r="T104" s="70">
        <v>189862.88</v>
      </c>
      <c r="U104" s="70">
        <v>0</v>
      </c>
      <c r="V104" s="70">
        <v>11105.5</v>
      </c>
      <c r="W104" s="70">
        <v>102565.84</v>
      </c>
      <c r="X104" s="71">
        <v>331371.82</v>
      </c>
      <c r="Y104" s="71">
        <v>4518208.04</v>
      </c>
      <c r="Z104" s="60">
        <v>0.13463748492660607</v>
      </c>
      <c r="AA104" s="71">
        <v>310803.24</v>
      </c>
      <c r="AB104" s="71">
        <v>0</v>
      </c>
      <c r="AC104" s="71">
        <v>0</v>
      </c>
      <c r="AD104" s="71">
        <v>0</v>
      </c>
      <c r="AE104" s="71">
        <v>24.9</v>
      </c>
      <c r="AF104" s="71">
        <f t="shared" si="41"/>
        <v>24.9</v>
      </c>
      <c r="AG104" s="71">
        <v>13640.71</v>
      </c>
      <c r="AH104" s="70">
        <v>1074.46</v>
      </c>
      <c r="AI104" s="70">
        <v>0</v>
      </c>
      <c r="AJ104" s="71">
        <v>0</v>
      </c>
      <c r="AK104" s="70">
        <v>7800</v>
      </c>
      <c r="AL104" s="70">
        <v>9550</v>
      </c>
      <c r="AM104" s="70">
        <v>13234.3</v>
      </c>
      <c r="AN104" s="70">
        <v>10500</v>
      </c>
      <c r="AO104" s="70">
        <v>0</v>
      </c>
      <c r="AP104" s="70">
        <v>4591.8900000000003</v>
      </c>
      <c r="AQ104" s="70">
        <v>4404.12</v>
      </c>
      <c r="AR104" s="70">
        <v>2754.4</v>
      </c>
      <c r="AS104" s="70">
        <v>0</v>
      </c>
      <c r="AT104" s="70">
        <v>0</v>
      </c>
      <c r="AU104" s="70">
        <v>7952.54</v>
      </c>
      <c r="AV104" s="70">
        <v>7612.59</v>
      </c>
      <c r="AW104" s="70">
        <v>83115.009999999995</v>
      </c>
      <c r="AX104" s="70">
        <v>0</v>
      </c>
      <c r="AY104" s="60">
        <f t="shared" si="42"/>
        <v>0</v>
      </c>
      <c r="AZ104" s="71">
        <v>0</v>
      </c>
      <c r="BA104" s="60">
        <v>6.7806189581603366E-2</v>
      </c>
      <c r="BB104" s="58">
        <v>131842.85</v>
      </c>
      <c r="BC104" s="58">
        <v>469584.12</v>
      </c>
      <c r="BD104" s="59">
        <v>227883</v>
      </c>
      <c r="BE104" s="59">
        <v>0</v>
      </c>
      <c r="BF104" s="59">
        <v>31217.37</v>
      </c>
      <c r="BG104" s="59">
        <v>10438.6175</v>
      </c>
      <c r="BH104" s="59">
        <v>0</v>
      </c>
      <c r="BI104" s="59">
        <v>0</v>
      </c>
      <c r="BJ104" s="59">
        <f>SUM(BH104:BI104)</f>
        <v>0</v>
      </c>
      <c r="BK104" s="59">
        <v>0</v>
      </c>
      <c r="BL104" s="59">
        <v>329</v>
      </c>
      <c r="BM104" s="59">
        <v>61</v>
      </c>
      <c r="BN104" s="58">
        <v>0</v>
      </c>
      <c r="BO104" s="58">
        <v>0</v>
      </c>
      <c r="BP104" s="58">
        <v>-3</v>
      </c>
      <c r="BQ104" s="58">
        <v>-12</v>
      </c>
      <c r="BR104" s="58">
        <v>-10</v>
      </c>
      <c r="BS104" s="58">
        <v>-22</v>
      </c>
      <c r="BT104" s="58">
        <v>0</v>
      </c>
      <c r="BU104" s="58">
        <v>0</v>
      </c>
      <c r="BV104" s="58">
        <v>-2</v>
      </c>
      <c r="BW104" s="58">
        <v>-45</v>
      </c>
      <c r="BX104" s="58">
        <v>0</v>
      </c>
      <c r="BY104" s="58">
        <v>296</v>
      </c>
      <c r="BZ104" s="58">
        <v>4</v>
      </c>
      <c r="CA104" s="58">
        <v>1</v>
      </c>
      <c r="CB104" s="58">
        <v>25</v>
      </c>
      <c r="CC104" s="58">
        <v>4</v>
      </c>
      <c r="CD104" s="58">
        <v>15</v>
      </c>
      <c r="CE104" s="58">
        <v>4</v>
      </c>
      <c r="CF104" s="58">
        <v>0</v>
      </c>
    </row>
    <row r="105" spans="1:84" s="49" customFormat="1" ht="15.6" customHeight="1" x14ac:dyDescent="0.25">
      <c r="A105" s="38">
        <v>10</v>
      </c>
      <c r="B105" s="50" t="s">
        <v>332</v>
      </c>
      <c r="C105" s="56" t="s">
        <v>333</v>
      </c>
      <c r="D105" s="41" t="s">
        <v>334</v>
      </c>
      <c r="E105" s="41" t="s">
        <v>120</v>
      </c>
      <c r="F105" s="41" t="s">
        <v>318</v>
      </c>
      <c r="G105" s="70">
        <v>31918659.030000001</v>
      </c>
      <c r="H105" s="70">
        <v>0</v>
      </c>
      <c r="I105" s="70">
        <v>937776.07</v>
      </c>
      <c r="J105" s="70">
        <v>0</v>
      </c>
      <c r="K105" s="71">
        <v>0</v>
      </c>
      <c r="L105" s="71">
        <v>32856435.100000001</v>
      </c>
      <c r="M105" s="71">
        <v>0</v>
      </c>
      <c r="N105" s="70">
        <v>6463293.7699999996</v>
      </c>
      <c r="O105" s="70">
        <v>1312085.28</v>
      </c>
      <c r="P105" s="72">
        <v>9113907.6799999997</v>
      </c>
      <c r="Q105" s="70">
        <v>0</v>
      </c>
      <c r="R105" s="70">
        <v>986257.94</v>
      </c>
      <c r="S105" s="70">
        <v>7895044.8499999996</v>
      </c>
      <c r="T105" s="70">
        <v>3339529.39</v>
      </c>
      <c r="U105" s="70">
        <v>0</v>
      </c>
      <c r="V105" s="70">
        <v>86975.82</v>
      </c>
      <c r="W105" s="70">
        <v>1246437.68</v>
      </c>
      <c r="X105" s="71">
        <v>2609390.4300000002</v>
      </c>
      <c r="Y105" s="71">
        <v>33052922.84</v>
      </c>
      <c r="Z105" s="60">
        <v>3.964944795489455E-2</v>
      </c>
      <c r="AA105" s="71">
        <v>2588117.75</v>
      </c>
      <c r="AB105" s="71">
        <v>0</v>
      </c>
      <c r="AC105" s="71">
        <v>0</v>
      </c>
      <c r="AD105" s="71">
        <v>0</v>
      </c>
      <c r="AE105" s="71">
        <v>0</v>
      </c>
      <c r="AF105" s="71">
        <f t="shared" si="41"/>
        <v>0</v>
      </c>
      <c r="AG105" s="71">
        <v>998854.59</v>
      </c>
      <c r="AH105" s="70">
        <v>94247.44</v>
      </c>
      <c r="AI105" s="70">
        <v>264067.40000000002</v>
      </c>
      <c r="AJ105" s="71">
        <v>0</v>
      </c>
      <c r="AK105" s="70">
        <v>115342.68</v>
      </c>
      <c r="AL105" s="70">
        <v>36089.5</v>
      </c>
      <c r="AM105" s="70">
        <v>61948.51</v>
      </c>
      <c r="AN105" s="70">
        <v>10000</v>
      </c>
      <c r="AO105" s="70">
        <v>2583</v>
      </c>
      <c r="AP105" s="70">
        <v>15101.6</v>
      </c>
      <c r="AQ105" s="70">
        <v>65687.3</v>
      </c>
      <c r="AR105" s="70">
        <v>12917.78</v>
      </c>
      <c r="AS105" s="70">
        <v>210</v>
      </c>
      <c r="AT105" s="70">
        <v>28352.17</v>
      </c>
      <c r="AU105" s="70">
        <v>47025.05</v>
      </c>
      <c r="AV105" s="70">
        <v>80190.48</v>
      </c>
      <c r="AW105" s="70">
        <v>1832617.5</v>
      </c>
      <c r="AX105" s="70">
        <v>0</v>
      </c>
      <c r="AY105" s="60">
        <f t="shared" si="42"/>
        <v>0</v>
      </c>
      <c r="AZ105" s="71">
        <v>0</v>
      </c>
      <c r="BA105" s="60">
        <v>8.1084789544806884E-2</v>
      </c>
      <c r="BB105" s="58">
        <v>208504.2</v>
      </c>
      <c r="BC105" s="58">
        <v>1057053.01</v>
      </c>
      <c r="BD105" s="59">
        <v>227883</v>
      </c>
      <c r="BE105" s="59">
        <v>5.8207660913467401E-11</v>
      </c>
      <c r="BF105" s="59">
        <v>1026280.64</v>
      </c>
      <c r="BG105" s="59">
        <v>568126.26500000001</v>
      </c>
      <c r="BH105" s="59">
        <v>0</v>
      </c>
      <c r="BI105" s="59">
        <v>0</v>
      </c>
      <c r="BJ105" s="59">
        <f>SUM(BH105:BI105)</f>
        <v>0</v>
      </c>
      <c r="BK105" s="59">
        <v>0</v>
      </c>
      <c r="BL105" s="59">
        <v>3256</v>
      </c>
      <c r="BM105" s="59">
        <v>771</v>
      </c>
      <c r="BN105" s="58">
        <v>0</v>
      </c>
      <c r="BO105" s="58">
        <v>0</v>
      </c>
      <c r="BP105" s="58">
        <v>-37</v>
      </c>
      <c r="BQ105" s="58">
        <v>-109</v>
      </c>
      <c r="BR105" s="58">
        <v>-117</v>
      </c>
      <c r="BS105" s="58">
        <v>-310</v>
      </c>
      <c r="BT105" s="58">
        <v>0</v>
      </c>
      <c r="BU105" s="58">
        <v>-1</v>
      </c>
      <c r="BV105" s="58">
        <v>0</v>
      </c>
      <c r="BW105" s="58">
        <v>-597</v>
      </c>
      <c r="BX105" s="58">
        <v>0</v>
      </c>
      <c r="BY105" s="58">
        <v>2856</v>
      </c>
      <c r="BZ105" s="58">
        <v>4</v>
      </c>
      <c r="CA105" s="58">
        <v>0</v>
      </c>
      <c r="CB105" s="58">
        <v>195</v>
      </c>
      <c r="CC105" s="58">
        <v>71</v>
      </c>
      <c r="CD105" s="58">
        <v>302</v>
      </c>
      <c r="CE105" s="58">
        <v>2</v>
      </c>
      <c r="CF105" s="58">
        <v>7</v>
      </c>
    </row>
    <row r="106" spans="1:84" s="49" customFormat="1" ht="15.6" customHeight="1" x14ac:dyDescent="0.25">
      <c r="A106" s="38">
        <v>11</v>
      </c>
      <c r="B106" s="50" t="s">
        <v>524</v>
      </c>
      <c r="C106" s="56" t="s">
        <v>576</v>
      </c>
      <c r="D106" s="41" t="s">
        <v>517</v>
      </c>
      <c r="E106" s="41" t="s">
        <v>109</v>
      </c>
      <c r="F106" s="41" t="s">
        <v>335</v>
      </c>
      <c r="G106" s="70">
        <v>27529893.039999999</v>
      </c>
      <c r="H106" s="70">
        <v>0</v>
      </c>
      <c r="I106" s="70">
        <v>453614.54</v>
      </c>
      <c r="J106" s="70">
        <v>0</v>
      </c>
      <c r="K106" s="71">
        <v>-184021.27</v>
      </c>
      <c r="L106" s="71">
        <v>27799486.309999999</v>
      </c>
      <c r="M106" s="71">
        <v>0</v>
      </c>
      <c r="N106" s="70">
        <v>62560.91</v>
      </c>
      <c r="O106" s="70">
        <v>711009.63</v>
      </c>
      <c r="P106" s="72">
        <v>11374418.060000001</v>
      </c>
      <c r="Q106" s="70">
        <v>0</v>
      </c>
      <c r="R106" s="70">
        <v>2042245.72</v>
      </c>
      <c r="S106" s="70">
        <v>6933080.0599999996</v>
      </c>
      <c r="T106" s="70">
        <v>4034459.21</v>
      </c>
      <c r="U106" s="70">
        <v>0</v>
      </c>
      <c r="V106" s="70">
        <v>0</v>
      </c>
      <c r="W106" s="70">
        <v>688221.77</v>
      </c>
      <c r="X106" s="71">
        <v>2189910.17</v>
      </c>
      <c r="Y106" s="71">
        <v>28035905.530000001</v>
      </c>
      <c r="Z106" s="60">
        <v>6.8882652295259708E-2</v>
      </c>
      <c r="AA106" s="71">
        <v>2189910.17</v>
      </c>
      <c r="AB106" s="71">
        <v>0</v>
      </c>
      <c r="AC106" s="71">
        <v>0</v>
      </c>
      <c r="AD106" s="71">
        <v>0</v>
      </c>
      <c r="AE106" s="71">
        <v>0</v>
      </c>
      <c r="AF106" s="71">
        <f t="shared" si="41"/>
        <v>0</v>
      </c>
      <c r="AG106" s="71">
        <v>772817.77</v>
      </c>
      <c r="AH106" s="70">
        <v>62785.16</v>
      </c>
      <c r="AI106" s="70">
        <v>156723.32999999999</v>
      </c>
      <c r="AJ106" s="71">
        <v>0</v>
      </c>
      <c r="AK106" s="70">
        <v>67189.149999999994</v>
      </c>
      <c r="AL106" s="70">
        <v>0</v>
      </c>
      <c r="AM106" s="70">
        <v>86237.2</v>
      </c>
      <c r="AN106" s="70">
        <v>9750</v>
      </c>
      <c r="AO106" s="70">
        <v>3822</v>
      </c>
      <c r="AP106" s="70">
        <v>2296.29</v>
      </c>
      <c r="AQ106" s="70">
        <v>28654.339999999997</v>
      </c>
      <c r="AR106" s="70">
        <v>14136.83</v>
      </c>
      <c r="AS106" s="70">
        <v>675</v>
      </c>
      <c r="AT106" s="70">
        <v>18724.52</v>
      </c>
      <c r="AU106" s="70">
        <v>64308.74</v>
      </c>
      <c r="AV106" s="70">
        <v>72082.009999999995</v>
      </c>
      <c r="AW106" s="70">
        <v>1360202.34</v>
      </c>
      <c r="AX106" s="70">
        <v>0</v>
      </c>
      <c r="AY106" s="60">
        <f t="shared" si="42"/>
        <v>0</v>
      </c>
      <c r="AZ106" s="71">
        <v>0</v>
      </c>
      <c r="BA106" s="60">
        <v>7.9546628343892756E-2</v>
      </c>
      <c r="BB106" s="58">
        <v>577133.80000000005</v>
      </c>
      <c r="BC106" s="58">
        <v>1319198.25</v>
      </c>
      <c r="BD106" s="59">
        <v>225019.95</v>
      </c>
      <c r="BE106" s="59">
        <v>0</v>
      </c>
      <c r="BF106" s="59">
        <v>907872.1</v>
      </c>
      <c r="BG106" s="59">
        <v>567821.51500000001</v>
      </c>
      <c r="BH106" s="59">
        <v>0</v>
      </c>
      <c r="BI106" s="59">
        <v>0</v>
      </c>
      <c r="BJ106" s="59">
        <f>SUM(BH106:BI106)</f>
        <v>0</v>
      </c>
      <c r="BK106" s="59">
        <v>0</v>
      </c>
      <c r="BL106" s="59">
        <v>4063</v>
      </c>
      <c r="BM106" s="59">
        <v>963</v>
      </c>
      <c r="BN106" s="58">
        <v>0</v>
      </c>
      <c r="BO106" s="58">
        <v>0</v>
      </c>
      <c r="BP106" s="58">
        <v>-27</v>
      </c>
      <c r="BQ106" s="58">
        <v>-114</v>
      </c>
      <c r="BR106" s="58">
        <v>-193</v>
      </c>
      <c r="BS106" s="58">
        <v>-412</v>
      </c>
      <c r="BT106" s="58">
        <v>3</v>
      </c>
      <c r="BU106" s="58">
        <v>0</v>
      </c>
      <c r="BV106" s="58">
        <v>18</v>
      </c>
      <c r="BW106" s="58">
        <v>-540</v>
      </c>
      <c r="BX106" s="58">
        <v>0</v>
      </c>
      <c r="BY106" s="58">
        <v>3761</v>
      </c>
      <c r="BZ106" s="58">
        <v>22</v>
      </c>
      <c r="CA106" s="58">
        <v>1</v>
      </c>
      <c r="CB106" s="58">
        <v>196</v>
      </c>
      <c r="CC106" s="58">
        <v>55</v>
      </c>
      <c r="CD106" s="58">
        <v>264</v>
      </c>
      <c r="CE106" s="58">
        <v>25</v>
      </c>
      <c r="CF106" s="58">
        <v>0</v>
      </c>
    </row>
    <row r="107" spans="1:84" s="49" customFormat="1" ht="15.6" customHeight="1" x14ac:dyDescent="0.25">
      <c r="A107" s="38">
        <v>11</v>
      </c>
      <c r="B107" s="50" t="s">
        <v>337</v>
      </c>
      <c r="C107" s="56" t="s">
        <v>126</v>
      </c>
      <c r="D107" s="41" t="s">
        <v>338</v>
      </c>
      <c r="E107" s="41" t="s">
        <v>115</v>
      </c>
      <c r="F107" s="41" t="s">
        <v>335</v>
      </c>
      <c r="G107" s="70">
        <v>18930631</v>
      </c>
      <c r="H107" s="70">
        <v>216333.25</v>
      </c>
      <c r="I107" s="70">
        <v>0</v>
      </c>
      <c r="J107" s="70">
        <v>0</v>
      </c>
      <c r="K107" s="71">
        <v>0</v>
      </c>
      <c r="L107" s="71">
        <v>19146964.25</v>
      </c>
      <c r="M107" s="71">
        <v>0</v>
      </c>
      <c r="N107" s="70">
        <v>626312.95999999996</v>
      </c>
      <c r="O107" s="70">
        <v>1986836.96</v>
      </c>
      <c r="P107" s="72">
        <v>7223564.6600000001</v>
      </c>
      <c r="Q107" s="70">
        <v>0</v>
      </c>
      <c r="R107" s="70">
        <v>1465557.55</v>
      </c>
      <c r="S107" s="70">
        <v>4016326.46</v>
      </c>
      <c r="T107" s="70">
        <v>1873182.27</v>
      </c>
      <c r="U107" s="70">
        <v>0</v>
      </c>
      <c r="V107" s="70">
        <v>0</v>
      </c>
      <c r="W107" s="70">
        <v>419749.73</v>
      </c>
      <c r="X107" s="71">
        <v>1581455.959999999</v>
      </c>
      <c r="Y107" s="71">
        <v>19192986.550000001</v>
      </c>
      <c r="Z107" s="60">
        <v>9.6972176672866037E-3</v>
      </c>
      <c r="AA107" s="71">
        <v>1520854.67</v>
      </c>
      <c r="AB107" s="71">
        <v>0</v>
      </c>
      <c r="AC107" s="71">
        <v>0</v>
      </c>
      <c r="AD107" s="71">
        <v>-9.0221874415874502E-10</v>
      </c>
      <c r="AE107" s="71">
        <v>0</v>
      </c>
      <c r="AF107" s="71">
        <f t="shared" ref="AF107:AF116" si="44">SUM(AD107:AE107)</f>
        <v>-9.0221874415874502E-10</v>
      </c>
      <c r="AG107" s="71">
        <v>477320.35</v>
      </c>
      <c r="AH107" s="70">
        <v>38631.07</v>
      </c>
      <c r="AI107" s="70">
        <v>123726.27</v>
      </c>
      <c r="AJ107" s="71">
        <v>0</v>
      </c>
      <c r="AK107" s="70">
        <v>103547.74</v>
      </c>
      <c r="AL107" s="70">
        <v>11017.63</v>
      </c>
      <c r="AM107" s="70">
        <v>51747.24</v>
      </c>
      <c r="AN107" s="70">
        <v>9750</v>
      </c>
      <c r="AO107" s="70">
        <v>20100</v>
      </c>
      <c r="AP107" s="70">
        <v>0</v>
      </c>
      <c r="AQ107" s="70">
        <v>36495.72</v>
      </c>
      <c r="AR107" s="70">
        <v>2751.64</v>
      </c>
      <c r="AS107" s="70">
        <v>0</v>
      </c>
      <c r="AT107" s="70">
        <v>10659.65</v>
      </c>
      <c r="AU107" s="70">
        <v>69973.2</v>
      </c>
      <c r="AV107" s="70">
        <v>33276.82</v>
      </c>
      <c r="AW107" s="70">
        <v>988997.33</v>
      </c>
      <c r="AX107" s="70">
        <v>0</v>
      </c>
      <c r="AY107" s="60">
        <f t="shared" ref="AY107:AY116" si="45">AX107/AW107</f>
        <v>0</v>
      </c>
      <c r="AZ107" s="71">
        <v>0</v>
      </c>
      <c r="BA107" s="60">
        <v>8.0338297756688618E-2</v>
      </c>
      <c r="BB107" s="58">
        <v>45251.32</v>
      </c>
      <c r="BC107" s="58">
        <v>140420.96</v>
      </c>
      <c r="BD107" s="59">
        <v>225020</v>
      </c>
      <c r="BE107" s="59">
        <v>0</v>
      </c>
      <c r="BF107" s="59">
        <v>611705.73</v>
      </c>
      <c r="BG107" s="59">
        <v>364456.39750000002</v>
      </c>
      <c r="BH107" s="59">
        <v>0</v>
      </c>
      <c r="BI107" s="59">
        <v>0</v>
      </c>
      <c r="BJ107" s="59">
        <f t="shared" ref="BJ107:BJ116" si="46">SUM(BH107:BI107)</f>
        <v>0</v>
      </c>
      <c r="BK107" s="59">
        <v>0</v>
      </c>
      <c r="BL107" s="59">
        <v>2330</v>
      </c>
      <c r="BM107" s="59">
        <v>673</v>
      </c>
      <c r="BN107" s="58">
        <v>0</v>
      </c>
      <c r="BO107" s="58">
        <v>0</v>
      </c>
      <c r="BP107" s="58">
        <v>-20</v>
      </c>
      <c r="BQ107" s="58">
        <v>-53</v>
      </c>
      <c r="BR107" s="58">
        <v>-136</v>
      </c>
      <c r="BS107" s="58">
        <v>-177</v>
      </c>
      <c r="BT107" s="58">
        <v>0</v>
      </c>
      <c r="BU107" s="58">
        <v>0</v>
      </c>
      <c r="BV107" s="58">
        <v>-1</v>
      </c>
      <c r="BW107" s="58">
        <v>-337</v>
      </c>
      <c r="BX107" s="58">
        <v>0</v>
      </c>
      <c r="BY107" s="58">
        <v>2279</v>
      </c>
      <c r="BZ107" s="58">
        <v>0</v>
      </c>
      <c r="CA107" s="58">
        <v>0</v>
      </c>
      <c r="CB107" s="58">
        <v>92</v>
      </c>
      <c r="CC107" s="58">
        <v>36</v>
      </c>
      <c r="CD107" s="58">
        <v>229</v>
      </c>
      <c r="CE107" s="58">
        <v>10</v>
      </c>
      <c r="CF107" s="58">
        <v>8</v>
      </c>
    </row>
    <row r="108" spans="1:84" s="49" customFormat="1" ht="15.6" customHeight="1" x14ac:dyDescent="0.25">
      <c r="A108" s="38">
        <v>11</v>
      </c>
      <c r="B108" s="50" t="s">
        <v>553</v>
      </c>
      <c r="C108" s="57" t="s">
        <v>537</v>
      </c>
      <c r="D108" s="41" t="s">
        <v>336</v>
      </c>
      <c r="E108" s="36" t="s">
        <v>109</v>
      </c>
      <c r="F108" s="41" t="s">
        <v>335</v>
      </c>
      <c r="G108" s="70">
        <v>49431861.280000001</v>
      </c>
      <c r="H108" s="70">
        <v>0</v>
      </c>
      <c r="I108" s="70">
        <v>828379.91999999993</v>
      </c>
      <c r="J108" s="70">
        <v>0</v>
      </c>
      <c r="K108" s="71">
        <v>0</v>
      </c>
      <c r="L108" s="71">
        <v>50260241.200000003</v>
      </c>
      <c r="M108" s="71">
        <v>0</v>
      </c>
      <c r="N108" s="70">
        <v>13149.48</v>
      </c>
      <c r="O108" s="70">
        <v>5550784.6399999997</v>
      </c>
      <c r="P108" s="72">
        <v>16972724.109999999</v>
      </c>
      <c r="Q108" s="70">
        <v>0</v>
      </c>
      <c r="R108" s="70">
        <v>3881131.17</v>
      </c>
      <c r="S108" s="70">
        <v>11546671.060000001</v>
      </c>
      <c r="T108" s="70">
        <v>8488351.4800000004</v>
      </c>
      <c r="U108" s="70">
        <v>0</v>
      </c>
      <c r="V108" s="70">
        <v>25</v>
      </c>
      <c r="W108" s="70">
        <v>1531069.57</v>
      </c>
      <c r="X108" s="71">
        <v>3253772.77</v>
      </c>
      <c r="Y108" s="71">
        <v>51237679.280000001</v>
      </c>
      <c r="Z108" s="60">
        <v>6.5484468441605895E-2</v>
      </c>
      <c r="AA108" s="71">
        <v>3247536.12</v>
      </c>
      <c r="AB108" s="71">
        <v>0</v>
      </c>
      <c r="AC108" s="71">
        <v>0</v>
      </c>
      <c r="AD108" s="71">
        <v>0</v>
      </c>
      <c r="AE108" s="71">
        <v>0</v>
      </c>
      <c r="AF108" s="71">
        <f>SUM(AD108:AE108)</f>
        <v>0</v>
      </c>
      <c r="AG108" s="71">
        <v>1341595.1399999999</v>
      </c>
      <c r="AH108" s="70">
        <v>103072.07</v>
      </c>
      <c r="AI108" s="70">
        <v>369352.55</v>
      </c>
      <c r="AJ108" s="71">
        <v>0</v>
      </c>
      <c r="AK108" s="70">
        <v>126939.4</v>
      </c>
      <c r="AL108" s="70">
        <v>16871.7</v>
      </c>
      <c r="AM108" s="70">
        <v>136070.54</v>
      </c>
      <c r="AN108" s="70">
        <v>9750</v>
      </c>
      <c r="AO108" s="70">
        <v>820</v>
      </c>
      <c r="AP108" s="70">
        <v>0</v>
      </c>
      <c r="AQ108" s="70">
        <v>97052.23</v>
      </c>
      <c r="AR108" s="70">
        <v>14740.98</v>
      </c>
      <c r="AS108" s="70">
        <v>540</v>
      </c>
      <c r="AT108" s="70">
        <v>48145.02</v>
      </c>
      <c r="AU108" s="70">
        <v>85228.19</v>
      </c>
      <c r="AV108" s="70">
        <v>72247.41</v>
      </c>
      <c r="AW108" s="70">
        <v>2422425.23</v>
      </c>
      <c r="AX108" s="70">
        <v>0</v>
      </c>
      <c r="AY108" s="60">
        <f>AX108/AW108</f>
        <v>0</v>
      </c>
      <c r="AZ108" s="71">
        <v>0</v>
      </c>
      <c r="BA108" s="60">
        <v>6.5697225148063448E-2</v>
      </c>
      <c r="BB108" s="58">
        <v>1766770.58</v>
      </c>
      <c r="BC108" s="58">
        <v>1470248.58</v>
      </c>
      <c r="BD108" s="59">
        <v>225020</v>
      </c>
      <c r="BE108" s="59">
        <v>0</v>
      </c>
      <c r="BF108" s="59">
        <v>1126384.21</v>
      </c>
      <c r="BG108" s="59">
        <v>520777.90249999898</v>
      </c>
      <c r="BH108" s="59">
        <v>0</v>
      </c>
      <c r="BI108" s="59">
        <v>0</v>
      </c>
      <c r="BJ108" s="59">
        <f>SUM(BH108:BI108)</f>
        <v>0</v>
      </c>
      <c r="BK108" s="59">
        <v>0</v>
      </c>
      <c r="BL108" s="59">
        <v>7645</v>
      </c>
      <c r="BM108" s="59">
        <v>1916</v>
      </c>
      <c r="BN108" s="58">
        <v>9</v>
      </c>
      <c r="BO108" s="58">
        <v>0</v>
      </c>
      <c r="BP108" s="58">
        <v>-44</v>
      </c>
      <c r="BQ108" s="58">
        <v>-110</v>
      </c>
      <c r="BR108" s="58">
        <v>-527</v>
      </c>
      <c r="BS108" s="58">
        <v>-772</v>
      </c>
      <c r="BT108" s="58">
        <v>7</v>
      </c>
      <c r="BU108" s="58">
        <v>-4</v>
      </c>
      <c r="BV108" s="58">
        <v>5</v>
      </c>
      <c r="BW108" s="58">
        <v>-1012</v>
      </c>
      <c r="BX108" s="58">
        <v>0</v>
      </c>
      <c r="BY108" s="58">
        <v>7113</v>
      </c>
      <c r="BZ108" s="58">
        <v>23</v>
      </c>
      <c r="CA108" s="58">
        <v>4</v>
      </c>
      <c r="CB108" s="58">
        <v>361</v>
      </c>
      <c r="CC108" s="58">
        <v>69</v>
      </c>
      <c r="CD108" s="58">
        <v>483</v>
      </c>
      <c r="CE108" s="58">
        <v>87</v>
      </c>
      <c r="CF108" s="58">
        <v>10</v>
      </c>
    </row>
    <row r="109" spans="1:84" s="49" customFormat="1" ht="15.6" customHeight="1" x14ac:dyDescent="0.25">
      <c r="A109" s="38">
        <v>11</v>
      </c>
      <c r="B109" s="50" t="s">
        <v>339</v>
      </c>
      <c r="C109" s="56" t="s">
        <v>340</v>
      </c>
      <c r="D109" s="41" t="s">
        <v>341</v>
      </c>
      <c r="E109" s="36" t="s">
        <v>104</v>
      </c>
      <c r="F109" s="41" t="s">
        <v>318</v>
      </c>
      <c r="G109" s="70">
        <v>69702337.310000002</v>
      </c>
      <c r="H109" s="70">
        <v>0</v>
      </c>
      <c r="I109" s="70">
        <v>2616830.92</v>
      </c>
      <c r="J109" s="70">
        <v>0</v>
      </c>
      <c r="K109" s="71">
        <v>8515.85</v>
      </c>
      <c r="L109" s="71">
        <v>72327684.079999998</v>
      </c>
      <c r="M109" s="71">
        <v>0</v>
      </c>
      <c r="N109" s="70">
        <v>1050589.3999999999</v>
      </c>
      <c r="O109" s="70">
        <v>5557132.8600000003</v>
      </c>
      <c r="P109" s="72">
        <v>22119886.530000001</v>
      </c>
      <c r="Q109" s="70">
        <v>0</v>
      </c>
      <c r="R109" s="70">
        <v>4225149.87</v>
      </c>
      <c r="S109" s="70">
        <v>22426508.629999999</v>
      </c>
      <c r="T109" s="70">
        <v>11180204.939999999</v>
      </c>
      <c r="U109" s="70">
        <v>0</v>
      </c>
      <c r="V109" s="70">
        <v>0</v>
      </c>
      <c r="W109" s="70">
        <v>3027576.13</v>
      </c>
      <c r="X109" s="71">
        <v>3495272.9390000002</v>
      </c>
      <c r="Y109" s="71">
        <v>73082321.298999995</v>
      </c>
      <c r="Z109" s="60">
        <v>8.973531797337056E-2</v>
      </c>
      <c r="AA109" s="71">
        <v>3486757.0890000002</v>
      </c>
      <c r="AB109" s="71">
        <v>0</v>
      </c>
      <c r="AC109" s="71">
        <v>0</v>
      </c>
      <c r="AD109" s="71">
        <v>8515.85</v>
      </c>
      <c r="AE109" s="71">
        <v>0</v>
      </c>
      <c r="AF109" s="71">
        <f t="shared" si="44"/>
        <v>8515.85</v>
      </c>
      <c r="AG109" s="71">
        <v>1466288.84</v>
      </c>
      <c r="AH109" s="70">
        <v>111870.99</v>
      </c>
      <c r="AI109" s="70">
        <v>338645.97</v>
      </c>
      <c r="AJ109" s="71">
        <v>607.75</v>
      </c>
      <c r="AK109" s="70">
        <v>688924.05</v>
      </c>
      <c r="AL109" s="70">
        <v>18618.21</v>
      </c>
      <c r="AM109" s="70">
        <v>122206.67</v>
      </c>
      <c r="AN109" s="70">
        <v>9750</v>
      </c>
      <c r="AO109" s="70">
        <v>16929.5</v>
      </c>
      <c r="AP109" s="70">
        <v>0</v>
      </c>
      <c r="AQ109" s="70">
        <v>77573.17</v>
      </c>
      <c r="AR109" s="70">
        <v>0</v>
      </c>
      <c r="AS109" s="70">
        <v>2370</v>
      </c>
      <c r="AT109" s="70">
        <v>6613.95</v>
      </c>
      <c r="AU109" s="70">
        <v>110650.71</v>
      </c>
      <c r="AV109" s="70">
        <v>77401.67</v>
      </c>
      <c r="AW109" s="70">
        <v>3048451.48</v>
      </c>
      <c r="AX109" s="70">
        <v>0</v>
      </c>
      <c r="AY109" s="60">
        <f t="shared" si="45"/>
        <v>0</v>
      </c>
      <c r="AZ109" s="71">
        <v>0</v>
      </c>
      <c r="BA109" s="60">
        <v>5.0023531829251365E-2</v>
      </c>
      <c r="BB109" s="58">
        <v>640648.44999999995</v>
      </c>
      <c r="BC109" s="58">
        <v>5614112.9500000002</v>
      </c>
      <c r="BD109" s="59">
        <v>227883</v>
      </c>
      <c r="BE109" s="59">
        <v>0</v>
      </c>
      <c r="BF109" s="59">
        <v>971075.28799999994</v>
      </c>
      <c r="BG109" s="59">
        <v>208962.41800000001</v>
      </c>
      <c r="BH109" s="59">
        <v>0</v>
      </c>
      <c r="BI109" s="59">
        <v>0</v>
      </c>
      <c r="BJ109" s="59">
        <f t="shared" si="46"/>
        <v>0</v>
      </c>
      <c r="BK109" s="59">
        <v>0</v>
      </c>
      <c r="BL109" s="59">
        <v>13356</v>
      </c>
      <c r="BM109" s="59">
        <v>2972</v>
      </c>
      <c r="BN109" s="58">
        <v>173</v>
      </c>
      <c r="BO109" s="58">
        <v>-172</v>
      </c>
      <c r="BP109" s="58">
        <v>-95</v>
      </c>
      <c r="BQ109" s="58">
        <v>-374</v>
      </c>
      <c r="BR109" s="58">
        <v>-1119</v>
      </c>
      <c r="BS109" s="58">
        <v>-2505</v>
      </c>
      <c r="BT109" s="58">
        <v>0</v>
      </c>
      <c r="BU109" s="58">
        <v>-7</v>
      </c>
      <c r="BV109" s="58">
        <v>0</v>
      </c>
      <c r="BW109" s="58">
        <v>-1366</v>
      </c>
      <c r="BX109" s="58">
        <v>0</v>
      </c>
      <c r="BY109" s="58">
        <v>10863</v>
      </c>
      <c r="BZ109" s="58">
        <v>101</v>
      </c>
      <c r="CA109" s="58">
        <v>31</v>
      </c>
      <c r="CB109" s="58">
        <v>486</v>
      </c>
      <c r="CC109" s="58">
        <v>125</v>
      </c>
      <c r="CD109" s="58">
        <v>723</v>
      </c>
      <c r="CE109" s="58">
        <v>6</v>
      </c>
      <c r="CF109" s="58">
        <v>11</v>
      </c>
    </row>
    <row r="110" spans="1:84" s="49" customFormat="1" ht="15.6" customHeight="1" x14ac:dyDescent="0.25">
      <c r="A110" s="38">
        <v>11</v>
      </c>
      <c r="B110" s="50" t="s">
        <v>342</v>
      </c>
      <c r="C110" s="56" t="s">
        <v>343</v>
      </c>
      <c r="D110" s="41" t="s">
        <v>344</v>
      </c>
      <c r="E110" s="41" t="s">
        <v>104</v>
      </c>
      <c r="F110" s="41" t="s">
        <v>318</v>
      </c>
      <c r="G110" s="70">
        <v>13387148.439999999</v>
      </c>
      <c r="H110" s="70">
        <v>3924.12</v>
      </c>
      <c r="I110" s="70">
        <v>311959.39</v>
      </c>
      <c r="J110" s="70">
        <v>0</v>
      </c>
      <c r="K110" s="71">
        <v>0</v>
      </c>
      <c r="L110" s="71">
        <v>13703031.949999999</v>
      </c>
      <c r="M110" s="71">
        <v>0</v>
      </c>
      <c r="N110" s="70">
        <v>32403.84</v>
      </c>
      <c r="O110" s="70">
        <v>1114015.1100000001</v>
      </c>
      <c r="P110" s="72">
        <v>3382770.1</v>
      </c>
      <c r="Q110" s="70">
        <v>0</v>
      </c>
      <c r="R110" s="70">
        <v>488609.33</v>
      </c>
      <c r="S110" s="70">
        <v>5176230.1399999997</v>
      </c>
      <c r="T110" s="70">
        <v>1834426.01</v>
      </c>
      <c r="U110" s="70">
        <v>0</v>
      </c>
      <c r="V110" s="70">
        <v>0</v>
      </c>
      <c r="W110" s="70">
        <v>408554.2</v>
      </c>
      <c r="X110" s="71">
        <v>1248823.18</v>
      </c>
      <c r="Y110" s="71">
        <v>13685831.91</v>
      </c>
      <c r="Z110" s="60">
        <v>7.8830703460843615E-2</v>
      </c>
      <c r="AA110" s="71">
        <v>1248823.18</v>
      </c>
      <c r="AB110" s="71">
        <v>0</v>
      </c>
      <c r="AC110" s="71">
        <v>0</v>
      </c>
      <c r="AD110" s="71">
        <v>0</v>
      </c>
      <c r="AE110" s="71">
        <v>239.65</v>
      </c>
      <c r="AF110" s="71">
        <f>SUM(AD110:AE110)</f>
        <v>239.65</v>
      </c>
      <c r="AG110" s="71">
        <v>366981.84</v>
      </c>
      <c r="AH110" s="70">
        <v>29038.7</v>
      </c>
      <c r="AI110" s="70">
        <v>99064.95</v>
      </c>
      <c r="AJ110" s="71">
        <v>7831.04</v>
      </c>
      <c r="AK110" s="70">
        <v>34512</v>
      </c>
      <c r="AL110" s="70">
        <v>14497</v>
      </c>
      <c r="AM110" s="70">
        <v>89646.63</v>
      </c>
      <c r="AN110" s="70">
        <v>9750</v>
      </c>
      <c r="AO110" s="70">
        <v>0</v>
      </c>
      <c r="AP110" s="70">
        <v>3606</v>
      </c>
      <c r="AQ110" s="70">
        <v>38153.839999999997</v>
      </c>
      <c r="AR110" s="70">
        <v>800</v>
      </c>
      <c r="AS110" s="70">
        <v>0</v>
      </c>
      <c r="AT110" s="70">
        <v>7419.19</v>
      </c>
      <c r="AU110" s="70">
        <v>11014.01</v>
      </c>
      <c r="AV110" s="70">
        <v>32023.699999999997</v>
      </c>
      <c r="AW110" s="70">
        <v>744338.9</v>
      </c>
      <c r="AX110" s="70">
        <v>0</v>
      </c>
      <c r="AY110" s="60">
        <f>AX110/AW110</f>
        <v>0</v>
      </c>
      <c r="AZ110" s="71">
        <v>0</v>
      </c>
      <c r="BA110" s="60">
        <v>9.3285226917226891E-2</v>
      </c>
      <c r="BB110" s="58">
        <v>172773</v>
      </c>
      <c r="BC110" s="58">
        <v>882854.67</v>
      </c>
      <c r="BD110" s="59">
        <v>227883</v>
      </c>
      <c r="BE110" s="59">
        <v>0</v>
      </c>
      <c r="BF110" s="59">
        <v>454064.64999999898</v>
      </c>
      <c r="BG110" s="59">
        <v>267979.924999999</v>
      </c>
      <c r="BH110" s="59">
        <v>0</v>
      </c>
      <c r="BI110" s="59">
        <v>0</v>
      </c>
      <c r="BJ110" s="59">
        <f>SUM(BH110:BI110)</f>
        <v>0</v>
      </c>
      <c r="BK110" s="59">
        <v>0</v>
      </c>
      <c r="BL110" s="59">
        <v>1893</v>
      </c>
      <c r="BM110" s="59">
        <v>480</v>
      </c>
      <c r="BN110" s="58">
        <v>6</v>
      </c>
      <c r="BO110" s="58">
        <v>0</v>
      </c>
      <c r="BP110" s="58">
        <v>-11</v>
      </c>
      <c r="BQ110" s="58">
        <v>-38</v>
      </c>
      <c r="BR110" s="58">
        <v>-103</v>
      </c>
      <c r="BS110" s="58">
        <v>-177</v>
      </c>
      <c r="BT110" s="58">
        <v>0</v>
      </c>
      <c r="BU110" s="58">
        <v>-1</v>
      </c>
      <c r="BV110" s="58">
        <v>10</v>
      </c>
      <c r="BW110" s="58">
        <v>-255</v>
      </c>
      <c r="BX110" s="58">
        <v>0</v>
      </c>
      <c r="BY110" s="58">
        <v>1804</v>
      </c>
      <c r="BZ110" s="58">
        <v>2</v>
      </c>
      <c r="CA110" s="58">
        <v>0</v>
      </c>
      <c r="CB110" s="58">
        <v>135</v>
      </c>
      <c r="CC110" s="58">
        <v>26</v>
      </c>
      <c r="CD110" s="58">
        <v>75</v>
      </c>
      <c r="CE110" s="58">
        <v>11</v>
      </c>
      <c r="CF110" s="58">
        <v>4</v>
      </c>
    </row>
    <row r="111" spans="1:84" s="49" customFormat="1" ht="15.6" customHeight="1" x14ac:dyDescent="0.25">
      <c r="A111" s="38">
        <v>11</v>
      </c>
      <c r="B111" s="50" t="s">
        <v>345</v>
      </c>
      <c r="C111" s="56" t="s">
        <v>346</v>
      </c>
      <c r="D111" s="41" t="s">
        <v>347</v>
      </c>
      <c r="E111" s="41" t="s">
        <v>104</v>
      </c>
      <c r="F111" s="41" t="s">
        <v>318</v>
      </c>
      <c r="G111" s="70">
        <v>63017938.039999999</v>
      </c>
      <c r="H111" s="70">
        <v>0</v>
      </c>
      <c r="I111" s="70">
        <v>577515.89</v>
      </c>
      <c r="J111" s="70">
        <v>0</v>
      </c>
      <c r="K111" s="71">
        <v>0</v>
      </c>
      <c r="L111" s="71">
        <v>63595453.93</v>
      </c>
      <c r="M111" s="71">
        <v>0</v>
      </c>
      <c r="N111" s="70">
        <v>1137855.76</v>
      </c>
      <c r="O111" s="70">
        <v>6848191.6699999999</v>
      </c>
      <c r="P111" s="72">
        <v>13918617.550000001</v>
      </c>
      <c r="Q111" s="70">
        <v>0</v>
      </c>
      <c r="R111" s="70">
        <v>3827600.15</v>
      </c>
      <c r="S111" s="70">
        <v>24973560.199999999</v>
      </c>
      <c r="T111" s="70">
        <v>7843769.7400000002</v>
      </c>
      <c r="U111" s="70">
        <v>0</v>
      </c>
      <c r="V111" s="70">
        <v>0</v>
      </c>
      <c r="W111" s="70">
        <v>1206016.3899999999</v>
      </c>
      <c r="X111" s="71">
        <v>4236380.1499999994</v>
      </c>
      <c r="Y111" s="71">
        <v>63991991.609999999</v>
      </c>
      <c r="Z111" s="60">
        <v>6.3481253662421647E-2</v>
      </c>
      <c r="AA111" s="71">
        <v>4214011.47</v>
      </c>
      <c r="AB111" s="71">
        <v>0</v>
      </c>
      <c r="AC111" s="71">
        <v>0</v>
      </c>
      <c r="AD111" s="71">
        <v>0</v>
      </c>
      <c r="AE111" s="71">
        <v>0</v>
      </c>
      <c r="AF111" s="71">
        <f t="shared" si="44"/>
        <v>0</v>
      </c>
      <c r="AG111" s="71">
        <v>1782606.19</v>
      </c>
      <c r="AH111" s="70">
        <v>136059.70000000001</v>
      </c>
      <c r="AI111" s="70">
        <v>522311.6</v>
      </c>
      <c r="AJ111" s="71">
        <v>0</v>
      </c>
      <c r="AK111" s="70">
        <v>247130.96</v>
      </c>
      <c r="AL111" s="70">
        <v>5041.6899999999996</v>
      </c>
      <c r="AM111" s="70">
        <v>72843.12</v>
      </c>
      <c r="AN111" s="70">
        <v>9750</v>
      </c>
      <c r="AO111" s="70">
        <v>898.12</v>
      </c>
      <c r="AP111" s="70">
        <v>3414.3</v>
      </c>
      <c r="AQ111" s="70">
        <v>65277.35</v>
      </c>
      <c r="AR111" s="70">
        <v>11874.57</v>
      </c>
      <c r="AS111" s="70">
        <v>3000</v>
      </c>
      <c r="AT111" s="70">
        <v>17138.080000000002</v>
      </c>
      <c r="AU111" s="70">
        <v>68634.38</v>
      </c>
      <c r="AV111" s="70">
        <v>91351.43</v>
      </c>
      <c r="AW111" s="70">
        <v>3037331.49</v>
      </c>
      <c r="AX111" s="70">
        <v>0</v>
      </c>
      <c r="AY111" s="60">
        <f t="shared" si="45"/>
        <v>0</v>
      </c>
      <c r="AZ111" s="71">
        <v>0</v>
      </c>
      <c r="BA111" s="60">
        <v>6.6870030995384175E-2</v>
      </c>
      <c r="BB111" s="58">
        <v>435838</v>
      </c>
      <c r="BC111" s="58">
        <v>3564619.71</v>
      </c>
      <c r="BD111" s="59">
        <v>227879</v>
      </c>
      <c r="BE111" s="59">
        <v>0</v>
      </c>
      <c r="BF111" s="59">
        <v>1615419.77</v>
      </c>
      <c r="BG111" s="59">
        <v>856086.89749999996</v>
      </c>
      <c r="BH111" s="59">
        <v>0</v>
      </c>
      <c r="BI111" s="59">
        <v>0</v>
      </c>
      <c r="BJ111" s="59">
        <f t="shared" si="46"/>
        <v>0</v>
      </c>
      <c r="BK111" s="59">
        <v>0</v>
      </c>
      <c r="BL111" s="59">
        <v>8153</v>
      </c>
      <c r="BM111" s="59">
        <v>2123</v>
      </c>
      <c r="BN111" s="58">
        <v>0</v>
      </c>
      <c r="BO111" s="58">
        <v>0</v>
      </c>
      <c r="BP111" s="58">
        <v>-42</v>
      </c>
      <c r="BQ111" s="58">
        <v>-154</v>
      </c>
      <c r="BR111" s="58">
        <v>-524</v>
      </c>
      <c r="BS111" s="58">
        <v>-807</v>
      </c>
      <c r="BT111" s="58">
        <v>14</v>
      </c>
      <c r="BU111" s="58">
        <v>-2</v>
      </c>
      <c r="BV111" s="58">
        <v>0</v>
      </c>
      <c r="BW111" s="58">
        <v>-1292</v>
      </c>
      <c r="BX111" s="58">
        <v>-3</v>
      </c>
      <c r="BY111" s="58">
        <v>7466</v>
      </c>
      <c r="BZ111" s="58">
        <v>14</v>
      </c>
      <c r="CA111" s="58">
        <v>0</v>
      </c>
      <c r="CB111" s="58">
        <v>478</v>
      </c>
      <c r="CC111" s="58">
        <v>141</v>
      </c>
      <c r="CD111" s="58">
        <v>641</v>
      </c>
      <c r="CE111" s="58">
        <v>6</v>
      </c>
      <c r="CF111" s="58">
        <v>29</v>
      </c>
    </row>
    <row r="112" spans="1:84" s="49" customFormat="1" ht="15.6" customHeight="1" x14ac:dyDescent="0.25">
      <c r="A112" s="38">
        <v>11</v>
      </c>
      <c r="B112" s="50" t="s">
        <v>348</v>
      </c>
      <c r="C112" s="56" t="s">
        <v>171</v>
      </c>
      <c r="D112" s="41" t="s">
        <v>341</v>
      </c>
      <c r="E112" s="41" t="s">
        <v>104</v>
      </c>
      <c r="F112" s="41" t="s">
        <v>318</v>
      </c>
      <c r="G112" s="58">
        <v>85457577</v>
      </c>
      <c r="H112" s="58">
        <v>0</v>
      </c>
      <c r="I112" s="58">
        <f>5425+1894655</f>
        <v>1900080</v>
      </c>
      <c r="J112" s="58">
        <v>0</v>
      </c>
      <c r="K112" s="59">
        <v>0</v>
      </c>
      <c r="L112" s="59">
        <v>87357657</v>
      </c>
      <c r="M112" s="59">
        <v>0</v>
      </c>
      <c r="N112" s="58">
        <v>3925189</v>
      </c>
      <c r="O112" s="58">
        <v>6905423</v>
      </c>
      <c r="P112" s="65">
        <v>25311575</v>
      </c>
      <c r="Q112" s="58">
        <v>0</v>
      </c>
      <c r="R112" s="58">
        <v>5869541</v>
      </c>
      <c r="S112" s="58">
        <v>23791299</v>
      </c>
      <c r="T112" s="58">
        <v>14431706</v>
      </c>
      <c r="U112" s="58">
        <v>0</v>
      </c>
      <c r="V112" s="58">
        <v>0</v>
      </c>
      <c r="W112" s="58">
        <v>2227329</v>
      </c>
      <c r="X112" s="59">
        <v>4615665</v>
      </c>
      <c r="Y112" s="59">
        <v>87077725</v>
      </c>
      <c r="Z112" s="60">
        <f>3222560/85457577</f>
        <v>3.7709470747105317E-2</v>
      </c>
      <c r="AA112" s="59">
        <v>4615665</v>
      </c>
      <c r="AB112" s="59">
        <v>0</v>
      </c>
      <c r="AC112" s="59">
        <v>0</v>
      </c>
      <c r="AD112" s="59">
        <v>0</v>
      </c>
      <c r="AE112" s="59">
        <v>0</v>
      </c>
      <c r="AF112" s="59">
        <f t="shared" si="44"/>
        <v>0</v>
      </c>
      <c r="AG112" s="59">
        <v>2067013</v>
      </c>
      <c r="AH112" s="58">
        <v>163764</v>
      </c>
      <c r="AI112" s="58">
        <v>468288</v>
      </c>
      <c r="AJ112" s="71">
        <v>0</v>
      </c>
      <c r="AK112" s="58">
        <v>644237</v>
      </c>
      <c r="AL112" s="58">
        <v>6495</v>
      </c>
      <c r="AM112" s="58">
        <v>83768</v>
      </c>
      <c r="AN112" s="58">
        <v>9750</v>
      </c>
      <c r="AO112" s="58">
        <v>4000</v>
      </c>
      <c r="AP112" s="58">
        <v>0</v>
      </c>
      <c r="AQ112" s="58">
        <f>11025+46580+41500</f>
        <v>99105</v>
      </c>
      <c r="AR112" s="58">
        <v>20896</v>
      </c>
      <c r="AS112" s="58">
        <v>26000</v>
      </c>
      <c r="AT112" s="58">
        <v>59040</v>
      </c>
      <c r="AU112" s="58">
        <v>121461</v>
      </c>
      <c r="AV112" s="58">
        <f>50004+28162+14914+2684+51079</f>
        <v>146843</v>
      </c>
      <c r="AW112" s="58">
        <v>3933124</v>
      </c>
      <c r="AX112" s="58">
        <v>0</v>
      </c>
      <c r="AY112" s="60">
        <f t="shared" si="45"/>
        <v>0</v>
      </c>
      <c r="AZ112" s="59">
        <v>6338</v>
      </c>
      <c r="BA112" s="60">
        <f>4615665/85457577</f>
        <v>5.401118498831297E-2</v>
      </c>
      <c r="BB112" s="58">
        <v>1208913</v>
      </c>
      <c r="BC112" s="58">
        <v>2013647</v>
      </c>
      <c r="BD112" s="59">
        <v>227883</v>
      </c>
      <c r="BE112" s="59">
        <v>0</v>
      </c>
      <c r="BF112" s="59">
        <v>1283853</v>
      </c>
      <c r="BG112" s="59">
        <v>300572</v>
      </c>
      <c r="BH112" s="59">
        <v>0</v>
      </c>
      <c r="BI112" s="59">
        <v>0</v>
      </c>
      <c r="BJ112" s="59">
        <f t="shared" si="46"/>
        <v>0</v>
      </c>
      <c r="BK112" s="59">
        <v>0</v>
      </c>
      <c r="BL112" s="59">
        <v>15332</v>
      </c>
      <c r="BM112" s="59">
        <v>3900</v>
      </c>
      <c r="BN112" s="58">
        <v>0</v>
      </c>
      <c r="BO112" s="58">
        <v>0</v>
      </c>
      <c r="BP112" s="58">
        <v>-56</v>
      </c>
      <c r="BQ112" s="58">
        <v>-364</v>
      </c>
      <c r="BR112" s="58">
        <v>-969</v>
      </c>
      <c r="BS112" s="58">
        <v>-2619</v>
      </c>
      <c r="BT112" s="58">
        <v>21</v>
      </c>
      <c r="BU112" s="58">
        <v>-13</v>
      </c>
      <c r="BV112" s="58">
        <v>0</v>
      </c>
      <c r="BW112" s="58">
        <v>-2160</v>
      </c>
      <c r="BX112" s="58">
        <v>0</v>
      </c>
      <c r="BY112" s="58">
        <v>13072</v>
      </c>
      <c r="BZ112" s="58">
        <v>67</v>
      </c>
      <c r="CA112" s="58">
        <v>1</v>
      </c>
      <c r="CB112" s="58">
        <v>498</v>
      </c>
      <c r="CC112" s="58">
        <v>171</v>
      </c>
      <c r="CD112" s="58">
        <v>1503</v>
      </c>
      <c r="CE112" s="58">
        <v>3</v>
      </c>
      <c r="CF112" s="58">
        <v>26</v>
      </c>
    </row>
    <row r="113" spans="1:84" s="49" customFormat="1" ht="15.6" customHeight="1" x14ac:dyDescent="0.25">
      <c r="A113" s="38">
        <v>12</v>
      </c>
      <c r="B113" s="50" t="s">
        <v>349</v>
      </c>
      <c r="C113" s="56" t="s">
        <v>350</v>
      </c>
      <c r="D113" s="41" t="s">
        <v>351</v>
      </c>
      <c r="E113" s="36" t="s">
        <v>86</v>
      </c>
      <c r="F113" s="41" t="s">
        <v>352</v>
      </c>
      <c r="G113" s="70">
        <v>30279611.140000001</v>
      </c>
      <c r="H113" s="70">
        <v>0</v>
      </c>
      <c r="I113" s="70">
        <v>176855.35</v>
      </c>
      <c r="J113" s="70">
        <v>0</v>
      </c>
      <c r="K113" s="71">
        <v>341.51</v>
      </c>
      <c r="L113" s="71">
        <v>30456808</v>
      </c>
      <c r="M113" s="71">
        <v>0</v>
      </c>
      <c r="N113" s="70">
        <v>0</v>
      </c>
      <c r="O113" s="70">
        <v>2917252.14</v>
      </c>
      <c r="P113" s="72">
        <v>4328282.83</v>
      </c>
      <c r="Q113" s="70">
        <v>73947.45</v>
      </c>
      <c r="R113" s="70">
        <v>3819130.12</v>
      </c>
      <c r="S113" s="70">
        <v>11849712.630000001</v>
      </c>
      <c r="T113" s="70">
        <v>4473275.49</v>
      </c>
      <c r="U113" s="70">
        <v>0</v>
      </c>
      <c r="V113" s="70">
        <v>0</v>
      </c>
      <c r="W113" s="70">
        <v>507590.40000000002</v>
      </c>
      <c r="X113" s="71">
        <v>2548383.5499999998</v>
      </c>
      <c r="Y113" s="71">
        <v>30517574.609999999</v>
      </c>
      <c r="Z113" s="60">
        <v>6.7969431657634888E-2</v>
      </c>
      <c r="AA113" s="71">
        <v>2548042.04</v>
      </c>
      <c r="AB113" s="71">
        <v>0</v>
      </c>
      <c r="AC113" s="71">
        <v>0</v>
      </c>
      <c r="AD113" s="71">
        <v>341.51</v>
      </c>
      <c r="AE113" s="71">
        <v>0</v>
      </c>
      <c r="AF113" s="71">
        <f t="shared" si="44"/>
        <v>341.51</v>
      </c>
      <c r="AG113" s="71">
        <v>1038648.73</v>
      </c>
      <c r="AH113" s="70">
        <v>77801.929999999993</v>
      </c>
      <c r="AI113" s="70">
        <v>253445.24</v>
      </c>
      <c r="AJ113" s="71">
        <v>0</v>
      </c>
      <c r="AK113" s="70">
        <v>94085.11</v>
      </c>
      <c r="AL113" s="70">
        <v>39121.599999999999</v>
      </c>
      <c r="AM113" s="70">
        <v>71628.600000000006</v>
      </c>
      <c r="AN113" s="70">
        <v>17071</v>
      </c>
      <c r="AO113" s="70">
        <v>0</v>
      </c>
      <c r="AP113" s="70">
        <v>0</v>
      </c>
      <c r="AQ113" s="70">
        <v>57014.080000000002</v>
      </c>
      <c r="AR113" s="70">
        <v>1142.3800000000001</v>
      </c>
      <c r="AS113" s="70">
        <v>0</v>
      </c>
      <c r="AT113" s="70">
        <v>39895.83</v>
      </c>
      <c r="AU113" s="70">
        <v>69813.399999999994</v>
      </c>
      <c r="AV113" s="70">
        <v>57829.4</v>
      </c>
      <c r="AW113" s="70">
        <v>1817497.3</v>
      </c>
      <c r="AX113" s="70">
        <v>0</v>
      </c>
      <c r="AY113" s="60">
        <f t="shared" si="45"/>
        <v>0</v>
      </c>
      <c r="AZ113" s="71">
        <v>0</v>
      </c>
      <c r="BA113" s="60">
        <v>8.4150421490518518E-2</v>
      </c>
      <c r="BB113" s="58">
        <v>535954.12</v>
      </c>
      <c r="BC113" s="58">
        <v>1522133.84</v>
      </c>
      <c r="BD113" s="59">
        <v>225020</v>
      </c>
      <c r="BE113" s="59">
        <v>0</v>
      </c>
      <c r="BF113" s="59">
        <v>876043.73</v>
      </c>
      <c r="BG113" s="59">
        <v>421669.40500000003</v>
      </c>
      <c r="BH113" s="59">
        <v>0</v>
      </c>
      <c r="BI113" s="59">
        <v>0</v>
      </c>
      <c r="BJ113" s="59">
        <f t="shared" si="46"/>
        <v>0</v>
      </c>
      <c r="BK113" s="59">
        <v>0</v>
      </c>
      <c r="BL113" s="59">
        <v>4363</v>
      </c>
      <c r="BM113" s="59">
        <v>1176</v>
      </c>
      <c r="BN113" s="58">
        <v>0</v>
      </c>
      <c r="BO113" s="58">
        <v>0</v>
      </c>
      <c r="BP113" s="58">
        <v>-23</v>
      </c>
      <c r="BQ113" s="58">
        <v>-107</v>
      </c>
      <c r="BR113" s="58">
        <v>-181</v>
      </c>
      <c r="BS113" s="58">
        <v>-214</v>
      </c>
      <c r="BT113" s="58">
        <v>19</v>
      </c>
      <c r="BU113" s="58">
        <v>0</v>
      </c>
      <c r="BV113" s="58">
        <v>45</v>
      </c>
      <c r="BW113" s="58">
        <v>-669</v>
      </c>
      <c r="BX113" s="58">
        <v>-4</v>
      </c>
      <c r="BY113" s="58">
        <v>4405</v>
      </c>
      <c r="BZ113" s="58">
        <v>0</v>
      </c>
      <c r="CA113" s="58">
        <v>21</v>
      </c>
      <c r="CB113" s="58">
        <v>150</v>
      </c>
      <c r="CC113" s="58">
        <v>89</v>
      </c>
      <c r="CD113" s="58">
        <v>415</v>
      </c>
      <c r="CE113" s="58">
        <v>15</v>
      </c>
      <c r="CF113" s="58">
        <v>4</v>
      </c>
    </row>
    <row r="114" spans="1:84" s="49" customFormat="1" ht="15.6" customHeight="1" x14ac:dyDescent="0.25">
      <c r="A114" s="38">
        <v>12</v>
      </c>
      <c r="B114" s="50" t="s">
        <v>353</v>
      </c>
      <c r="C114" s="56" t="s">
        <v>354</v>
      </c>
      <c r="D114" s="41" t="s">
        <v>355</v>
      </c>
      <c r="E114" s="36" t="s">
        <v>86</v>
      </c>
      <c r="F114" s="41" t="s">
        <v>356</v>
      </c>
      <c r="G114" s="70">
        <v>12899849.300000001</v>
      </c>
      <c r="H114" s="70">
        <v>0</v>
      </c>
      <c r="I114" s="70">
        <v>50182.47</v>
      </c>
      <c r="J114" s="70">
        <v>0</v>
      </c>
      <c r="K114" s="71">
        <v>500</v>
      </c>
      <c r="L114" s="71">
        <v>12950531.77</v>
      </c>
      <c r="M114" s="71">
        <v>0</v>
      </c>
      <c r="N114" s="70">
        <v>0</v>
      </c>
      <c r="O114" s="70">
        <v>833608.23</v>
      </c>
      <c r="P114" s="72">
        <v>3055661.25</v>
      </c>
      <c r="Q114" s="70">
        <v>0</v>
      </c>
      <c r="R114" s="70">
        <v>1196420.3700000001</v>
      </c>
      <c r="S114" s="70">
        <v>4630968.57</v>
      </c>
      <c r="T114" s="70">
        <v>1833646.37</v>
      </c>
      <c r="U114" s="70">
        <v>0</v>
      </c>
      <c r="V114" s="70">
        <v>0</v>
      </c>
      <c r="W114" s="70">
        <v>112393.22</v>
      </c>
      <c r="X114" s="71">
        <v>1173299.5900000001</v>
      </c>
      <c r="Y114" s="71">
        <v>12835997.6</v>
      </c>
      <c r="Z114" s="60">
        <v>7.6605512748121787E-2</v>
      </c>
      <c r="AA114" s="71">
        <v>1172799.5900000001</v>
      </c>
      <c r="AB114" s="71">
        <v>0</v>
      </c>
      <c r="AC114" s="71">
        <v>0</v>
      </c>
      <c r="AD114" s="71">
        <v>0</v>
      </c>
      <c r="AE114" s="71">
        <v>0</v>
      </c>
      <c r="AF114" s="71">
        <f>SUM(AD114:AE114)</f>
        <v>0</v>
      </c>
      <c r="AG114" s="71">
        <v>513684.96</v>
      </c>
      <c r="AH114" s="70">
        <v>46654.6</v>
      </c>
      <c r="AI114" s="70">
        <v>133284.73000000001</v>
      </c>
      <c r="AJ114" s="71">
        <v>0</v>
      </c>
      <c r="AK114" s="70">
        <v>33345</v>
      </c>
      <c r="AL114" s="70">
        <v>0</v>
      </c>
      <c r="AM114" s="70">
        <v>68329.05</v>
      </c>
      <c r="AN114" s="70">
        <v>9340</v>
      </c>
      <c r="AO114" s="70">
        <v>15562.5</v>
      </c>
      <c r="AP114" s="70">
        <v>3122.88</v>
      </c>
      <c r="AQ114" s="70">
        <v>28667.97</v>
      </c>
      <c r="AR114" s="70">
        <v>5301.98</v>
      </c>
      <c r="AS114" s="70">
        <v>0</v>
      </c>
      <c r="AT114" s="70">
        <v>13343.63</v>
      </c>
      <c r="AU114" s="70">
        <v>12387.62</v>
      </c>
      <c r="AV114" s="70">
        <v>47189.979999999996</v>
      </c>
      <c r="AW114" s="70">
        <v>930214.9</v>
      </c>
      <c r="AX114" s="70">
        <v>0</v>
      </c>
      <c r="AY114" s="60">
        <f>AX114/AW114</f>
        <v>0</v>
      </c>
      <c r="AZ114" s="71">
        <v>0</v>
      </c>
      <c r="BA114" s="60">
        <v>9.0915758992626369E-2</v>
      </c>
      <c r="BB114" s="58">
        <v>219008.52</v>
      </c>
      <c r="BC114" s="58">
        <v>769191.05</v>
      </c>
      <c r="BD114" s="59">
        <v>227883</v>
      </c>
      <c r="BE114" s="59">
        <v>0</v>
      </c>
      <c r="BF114" s="59">
        <v>340316.04</v>
      </c>
      <c r="BG114" s="59">
        <v>107762.315</v>
      </c>
      <c r="BH114" s="59">
        <v>0</v>
      </c>
      <c r="BI114" s="59">
        <v>0</v>
      </c>
      <c r="BJ114" s="59">
        <f>SUM(BH114:BI114)</f>
        <v>0</v>
      </c>
      <c r="BK114" s="59">
        <v>0</v>
      </c>
      <c r="BL114" s="59">
        <v>1779</v>
      </c>
      <c r="BM114" s="59">
        <v>572</v>
      </c>
      <c r="BN114" s="58">
        <v>0</v>
      </c>
      <c r="BO114" s="58">
        <v>0</v>
      </c>
      <c r="BP114" s="58">
        <v>-10</v>
      </c>
      <c r="BQ114" s="58">
        <v>-46</v>
      </c>
      <c r="BR114" s="58">
        <v>-56</v>
      </c>
      <c r="BS114" s="58">
        <v>-106</v>
      </c>
      <c r="BT114" s="58">
        <v>0</v>
      </c>
      <c r="BU114" s="58">
        <v>0</v>
      </c>
      <c r="BV114" s="58">
        <v>-28</v>
      </c>
      <c r="BW114" s="58">
        <v>-290</v>
      </c>
      <c r="BX114" s="58">
        <v>-3</v>
      </c>
      <c r="BY114" s="58">
        <v>1812</v>
      </c>
      <c r="BZ114" s="58">
        <v>0</v>
      </c>
      <c r="CA114" s="58">
        <v>0</v>
      </c>
      <c r="CB114" s="58">
        <v>76</v>
      </c>
      <c r="CC114" s="58">
        <v>38</v>
      </c>
      <c r="CD114" s="58">
        <v>170</v>
      </c>
      <c r="CE114" s="58">
        <v>4</v>
      </c>
      <c r="CF114" s="58">
        <v>2</v>
      </c>
    </row>
    <row r="115" spans="1:84" s="49" customFormat="1" ht="15.6" customHeight="1" x14ac:dyDescent="0.25">
      <c r="A115" s="41">
        <v>12</v>
      </c>
      <c r="B115" s="41" t="s">
        <v>357</v>
      </c>
      <c r="C115" s="55" t="s">
        <v>358</v>
      </c>
      <c r="D115" s="41" t="s">
        <v>359</v>
      </c>
      <c r="E115" s="41" t="s">
        <v>184</v>
      </c>
      <c r="F115" s="41" t="s">
        <v>360</v>
      </c>
      <c r="G115" s="70">
        <v>10845910.16</v>
      </c>
      <c r="H115" s="70">
        <v>0</v>
      </c>
      <c r="I115" s="70">
        <v>0</v>
      </c>
      <c r="J115" s="70">
        <v>0</v>
      </c>
      <c r="K115" s="71">
        <v>14774.31</v>
      </c>
      <c r="L115" s="71">
        <v>10860684.470000001</v>
      </c>
      <c r="M115" s="71">
        <v>0</v>
      </c>
      <c r="N115" s="70">
        <v>133090.51</v>
      </c>
      <c r="O115" s="70">
        <v>1372796.54</v>
      </c>
      <c r="P115" s="72">
        <v>2804839.97</v>
      </c>
      <c r="Q115" s="70">
        <v>2724.8</v>
      </c>
      <c r="R115" s="70">
        <v>656105.73</v>
      </c>
      <c r="S115" s="70">
        <v>3679528.92</v>
      </c>
      <c r="T115" s="70">
        <v>1194930.74</v>
      </c>
      <c r="U115" s="70">
        <v>0</v>
      </c>
      <c r="V115" s="70">
        <v>0</v>
      </c>
      <c r="W115" s="70">
        <v>115938.89</v>
      </c>
      <c r="X115" s="71">
        <v>992854.72000000009</v>
      </c>
      <c r="Y115" s="71">
        <v>10952810.82</v>
      </c>
      <c r="Z115" s="60">
        <v>1.076842130139883E-2</v>
      </c>
      <c r="AA115" s="71">
        <v>978180.41</v>
      </c>
      <c r="AB115" s="71">
        <v>0</v>
      </c>
      <c r="AC115" s="71">
        <v>0</v>
      </c>
      <c r="AD115" s="71">
        <v>0</v>
      </c>
      <c r="AE115" s="71">
        <v>0</v>
      </c>
      <c r="AF115" s="71">
        <f t="shared" si="44"/>
        <v>0</v>
      </c>
      <c r="AG115" s="71">
        <v>264909.18</v>
      </c>
      <c r="AH115" s="70">
        <v>27372.880000000001</v>
      </c>
      <c r="AI115" s="70">
        <v>46335.78</v>
      </c>
      <c r="AJ115" s="71">
        <v>0</v>
      </c>
      <c r="AK115" s="70">
        <v>32887.550000000003</v>
      </c>
      <c r="AL115" s="70">
        <v>3997</v>
      </c>
      <c r="AM115" s="70">
        <v>41614.33</v>
      </c>
      <c r="AN115" s="70">
        <v>7493</v>
      </c>
      <c r="AO115" s="70">
        <v>0</v>
      </c>
      <c r="AP115" s="70">
        <v>2649.47</v>
      </c>
      <c r="AQ115" s="70">
        <v>12855.43</v>
      </c>
      <c r="AR115" s="70">
        <v>5345.03</v>
      </c>
      <c r="AS115" s="70">
        <v>0</v>
      </c>
      <c r="AT115" s="70">
        <v>1501.67</v>
      </c>
      <c r="AU115" s="70">
        <v>11110.75</v>
      </c>
      <c r="AV115" s="70">
        <v>40535.51</v>
      </c>
      <c r="AW115" s="70">
        <v>498607.58</v>
      </c>
      <c r="AX115" s="70">
        <v>29427.61</v>
      </c>
      <c r="AY115" s="60">
        <f t="shared" si="45"/>
        <v>5.9019580087410622E-2</v>
      </c>
      <c r="AZ115" s="71">
        <v>8079</v>
      </c>
      <c r="BA115" s="60">
        <v>9.0188872632151695E-2</v>
      </c>
      <c r="BB115" s="58">
        <v>59540.69</v>
      </c>
      <c r="BC115" s="58">
        <v>57252.639999999999</v>
      </c>
      <c r="BD115" s="59">
        <v>227883</v>
      </c>
      <c r="BE115" s="59">
        <v>0</v>
      </c>
      <c r="BF115" s="59">
        <v>331003.28999999998</v>
      </c>
      <c r="BG115" s="59">
        <v>206351.39499999999</v>
      </c>
      <c r="BH115" s="59">
        <v>0</v>
      </c>
      <c r="BI115" s="59">
        <v>0</v>
      </c>
      <c r="BJ115" s="59">
        <f t="shared" si="46"/>
        <v>0</v>
      </c>
      <c r="BK115" s="59">
        <v>0</v>
      </c>
      <c r="BL115" s="59">
        <v>1330</v>
      </c>
      <c r="BM115" s="59">
        <v>487</v>
      </c>
      <c r="BN115" s="58">
        <v>0</v>
      </c>
      <c r="BO115" s="58">
        <v>0</v>
      </c>
      <c r="BP115" s="58">
        <v>-20</v>
      </c>
      <c r="BQ115" s="58">
        <v>-57</v>
      </c>
      <c r="BR115" s="58">
        <v>-105</v>
      </c>
      <c r="BS115" s="58">
        <v>-108</v>
      </c>
      <c r="BT115" s="58">
        <v>0</v>
      </c>
      <c r="BU115" s="58">
        <v>0</v>
      </c>
      <c r="BV115" s="58">
        <v>0</v>
      </c>
      <c r="BW115" s="58">
        <v>-167</v>
      </c>
      <c r="BX115" s="58">
        <v>-5</v>
      </c>
      <c r="BY115" s="58">
        <v>1355</v>
      </c>
      <c r="BZ115" s="58">
        <v>0</v>
      </c>
      <c r="CA115" s="58">
        <v>0</v>
      </c>
      <c r="CB115" s="58">
        <v>73</v>
      </c>
      <c r="CC115" s="58">
        <v>22</v>
      </c>
      <c r="CD115" s="58">
        <v>65</v>
      </c>
      <c r="CE115" s="58">
        <v>3</v>
      </c>
      <c r="CF115" s="58">
        <v>7</v>
      </c>
    </row>
    <row r="116" spans="1:84" s="49" customFormat="1" ht="15.6" customHeight="1" x14ac:dyDescent="0.25">
      <c r="A116" s="41">
        <v>12</v>
      </c>
      <c r="B116" s="41" t="s">
        <v>361</v>
      </c>
      <c r="C116" s="55" t="s">
        <v>362</v>
      </c>
      <c r="D116" s="41" t="s">
        <v>363</v>
      </c>
      <c r="E116" s="41" t="s">
        <v>86</v>
      </c>
      <c r="F116" s="41" t="s">
        <v>364</v>
      </c>
      <c r="G116" s="70">
        <v>2425139.5</v>
      </c>
      <c r="H116" s="70">
        <v>0</v>
      </c>
      <c r="I116" s="70">
        <v>12021.18</v>
      </c>
      <c r="J116" s="70">
        <v>0</v>
      </c>
      <c r="K116" s="71">
        <v>0</v>
      </c>
      <c r="L116" s="71">
        <v>2437160.6800000002</v>
      </c>
      <c r="M116" s="71">
        <v>0</v>
      </c>
      <c r="N116" s="70">
        <v>0</v>
      </c>
      <c r="O116" s="70">
        <v>117618.72</v>
      </c>
      <c r="P116" s="72">
        <v>458052.8</v>
      </c>
      <c r="Q116" s="70">
        <v>0</v>
      </c>
      <c r="R116" s="70">
        <v>205361.18</v>
      </c>
      <c r="S116" s="70">
        <v>1238730.31</v>
      </c>
      <c r="T116" s="70">
        <v>338585.57</v>
      </c>
      <c r="U116" s="70">
        <v>0</v>
      </c>
      <c r="V116" s="70">
        <v>0</v>
      </c>
      <c r="W116" s="70">
        <v>12561.98</v>
      </c>
      <c r="X116" s="71">
        <v>220446.68</v>
      </c>
      <c r="Y116" s="71">
        <v>2591357.2400000002</v>
      </c>
      <c r="Z116" s="60">
        <v>7.5624453768535799E-2</v>
      </c>
      <c r="AA116" s="71">
        <v>220446.68</v>
      </c>
      <c r="AB116" s="71">
        <v>0</v>
      </c>
      <c r="AC116" s="71">
        <v>0</v>
      </c>
      <c r="AD116" s="71">
        <v>0</v>
      </c>
      <c r="AE116" s="71">
        <v>0</v>
      </c>
      <c r="AF116" s="71">
        <f t="shared" si="44"/>
        <v>0</v>
      </c>
      <c r="AG116" s="71">
        <v>70468.06</v>
      </c>
      <c r="AH116" s="70">
        <v>5722.57</v>
      </c>
      <c r="AI116" s="70">
        <v>21659.25</v>
      </c>
      <c r="AJ116" s="71">
        <v>0</v>
      </c>
      <c r="AK116" s="70">
        <v>24480</v>
      </c>
      <c r="AL116" s="70">
        <v>13125.27</v>
      </c>
      <c r="AM116" s="70">
        <v>10842.51</v>
      </c>
      <c r="AN116" s="70">
        <v>4496</v>
      </c>
      <c r="AO116" s="70">
        <v>993</v>
      </c>
      <c r="AP116" s="70">
        <v>1000</v>
      </c>
      <c r="AQ116" s="70">
        <v>6575.0599999999995</v>
      </c>
      <c r="AR116" s="70">
        <v>0</v>
      </c>
      <c r="AS116" s="70">
        <v>0</v>
      </c>
      <c r="AT116" s="70">
        <v>0</v>
      </c>
      <c r="AU116" s="70">
        <v>2100</v>
      </c>
      <c r="AV116" s="70">
        <v>10027</v>
      </c>
      <c r="AW116" s="70">
        <v>171488.72</v>
      </c>
      <c r="AX116" s="70">
        <v>0</v>
      </c>
      <c r="AY116" s="60">
        <f t="shared" si="45"/>
        <v>0</v>
      </c>
      <c r="AZ116" s="71">
        <v>0</v>
      </c>
      <c r="BA116" s="60">
        <v>9.090061829432905E-2</v>
      </c>
      <c r="BB116" s="58">
        <v>16040.27</v>
      </c>
      <c r="BC116" s="58">
        <v>167359.57999999999</v>
      </c>
      <c r="BD116" s="59">
        <v>66166.36</v>
      </c>
      <c r="BE116" s="59">
        <v>0</v>
      </c>
      <c r="BF116" s="59">
        <v>0</v>
      </c>
      <c r="BG116" s="59">
        <v>0</v>
      </c>
      <c r="BH116" s="59">
        <v>0</v>
      </c>
      <c r="BI116" s="59">
        <v>0</v>
      </c>
      <c r="BJ116" s="59">
        <f t="shared" si="46"/>
        <v>0</v>
      </c>
      <c r="BK116" s="59">
        <v>0</v>
      </c>
      <c r="BL116" s="59">
        <v>344</v>
      </c>
      <c r="BM116" s="59">
        <v>70</v>
      </c>
      <c r="BN116" s="58">
        <v>0</v>
      </c>
      <c r="BO116" s="58">
        <v>0</v>
      </c>
      <c r="BP116" s="58">
        <v>0</v>
      </c>
      <c r="BQ116" s="58">
        <v>-5</v>
      </c>
      <c r="BR116" s="58">
        <v>-6</v>
      </c>
      <c r="BS116" s="58">
        <v>-20</v>
      </c>
      <c r="BT116" s="58">
        <v>0</v>
      </c>
      <c r="BU116" s="58">
        <v>0</v>
      </c>
      <c r="BV116" s="58">
        <v>0</v>
      </c>
      <c r="BW116" s="58">
        <v>-78</v>
      </c>
      <c r="BX116" s="58">
        <v>0</v>
      </c>
      <c r="BY116" s="58">
        <v>305</v>
      </c>
      <c r="BZ116" s="58">
        <v>10</v>
      </c>
      <c r="CA116" s="58">
        <v>0</v>
      </c>
      <c r="CB116" s="58">
        <v>29</v>
      </c>
      <c r="CC116" s="58">
        <v>7</v>
      </c>
      <c r="CD116" s="58">
        <v>42</v>
      </c>
      <c r="CE116" s="58">
        <v>0</v>
      </c>
      <c r="CF116" s="58">
        <v>0</v>
      </c>
    </row>
    <row r="117" spans="1:84" s="49" customFormat="1" ht="15.6" customHeight="1" x14ac:dyDescent="0.25">
      <c r="A117" s="41">
        <v>13</v>
      </c>
      <c r="B117" s="41" t="s">
        <v>365</v>
      </c>
      <c r="C117" s="55" t="s">
        <v>366</v>
      </c>
      <c r="D117" s="41" t="s">
        <v>367</v>
      </c>
      <c r="E117" s="41" t="s">
        <v>368</v>
      </c>
      <c r="F117" s="41" t="s">
        <v>369</v>
      </c>
      <c r="G117" s="70">
        <v>39127348.170000002</v>
      </c>
      <c r="H117" s="70">
        <v>0</v>
      </c>
      <c r="I117" s="70">
        <v>1329500.1400000001</v>
      </c>
      <c r="J117" s="70">
        <v>0</v>
      </c>
      <c r="K117" s="71">
        <v>0</v>
      </c>
      <c r="L117" s="71">
        <v>40456848.310000002</v>
      </c>
      <c r="M117" s="71">
        <v>0</v>
      </c>
      <c r="N117" s="70">
        <v>9559612.5199999996</v>
      </c>
      <c r="O117" s="70">
        <v>1274377.04</v>
      </c>
      <c r="P117" s="72">
        <v>14101012.529999999</v>
      </c>
      <c r="Q117" s="70">
        <v>675</v>
      </c>
      <c r="R117" s="70">
        <v>1717725.85</v>
      </c>
      <c r="S117" s="70">
        <v>4655790.37</v>
      </c>
      <c r="T117" s="70">
        <v>4686181.9000000004</v>
      </c>
      <c r="U117" s="70">
        <v>0</v>
      </c>
      <c r="V117" s="70">
        <v>0</v>
      </c>
      <c r="W117" s="70">
        <v>1354188.1</v>
      </c>
      <c r="X117" s="71">
        <v>3005040.81</v>
      </c>
      <c r="Y117" s="71">
        <v>40354604.119999997</v>
      </c>
      <c r="Z117" s="60">
        <v>0.15973509124219265</v>
      </c>
      <c r="AA117" s="71">
        <v>3005040.81</v>
      </c>
      <c r="AB117" s="71">
        <v>0</v>
      </c>
      <c r="AC117" s="71">
        <v>0</v>
      </c>
      <c r="AD117" s="71">
        <v>0</v>
      </c>
      <c r="AE117" s="71">
        <v>0</v>
      </c>
      <c r="AF117" s="71">
        <f t="shared" ref="AF117:AF122" si="47">SUM(AD117:AE117)</f>
        <v>0</v>
      </c>
      <c r="AG117" s="71">
        <v>1414497.21</v>
      </c>
      <c r="AH117" s="70">
        <v>100308.22</v>
      </c>
      <c r="AI117" s="70">
        <v>299926.02</v>
      </c>
      <c r="AJ117" s="71">
        <v>0</v>
      </c>
      <c r="AK117" s="70">
        <v>160889.35</v>
      </c>
      <c r="AL117" s="70">
        <v>4584.2</v>
      </c>
      <c r="AM117" s="70">
        <v>81474.8</v>
      </c>
      <c r="AN117" s="70">
        <v>9400</v>
      </c>
      <c r="AO117" s="70">
        <v>20063.78</v>
      </c>
      <c r="AP117" s="70">
        <v>0</v>
      </c>
      <c r="AQ117" s="70">
        <v>68428.69</v>
      </c>
      <c r="AR117" s="70">
        <v>2137.0100000000002</v>
      </c>
      <c r="AS117" s="70">
        <v>3165</v>
      </c>
      <c r="AT117" s="70">
        <v>50889.599999999999</v>
      </c>
      <c r="AU117" s="70">
        <v>24432.720000000001</v>
      </c>
      <c r="AV117" s="70">
        <v>94044.02</v>
      </c>
      <c r="AW117" s="70">
        <v>2334240.62</v>
      </c>
      <c r="AX117" s="70">
        <v>0</v>
      </c>
      <c r="AY117" s="60">
        <f t="shared" ref="AY117:AY122" si="48">AX117/AW117</f>
        <v>0</v>
      </c>
      <c r="AZ117" s="71">
        <v>0</v>
      </c>
      <c r="BA117" s="60">
        <v>7.6801545480254307E-2</v>
      </c>
      <c r="BB117" s="58">
        <v>1698930.87</v>
      </c>
      <c r="BC117" s="58">
        <v>4551079.66</v>
      </c>
      <c r="BD117" s="59">
        <v>227883</v>
      </c>
      <c r="BE117" s="59">
        <v>0</v>
      </c>
      <c r="BF117" s="59">
        <v>1285845.97</v>
      </c>
      <c r="BG117" s="59">
        <v>702285.81499999994</v>
      </c>
      <c r="BH117" s="59">
        <v>0</v>
      </c>
      <c r="BI117" s="59">
        <v>0</v>
      </c>
      <c r="BJ117" s="59">
        <f t="shared" ref="BJ117:BJ122" si="49">SUM(BH117:BI117)</f>
        <v>0</v>
      </c>
      <c r="BK117" s="59">
        <v>0</v>
      </c>
      <c r="BL117" s="59">
        <v>4701</v>
      </c>
      <c r="BM117" s="59">
        <v>1386</v>
      </c>
      <c r="BN117" s="58">
        <v>18</v>
      </c>
      <c r="BO117" s="58">
        <v>-9</v>
      </c>
      <c r="BP117" s="58">
        <v>-60</v>
      </c>
      <c r="BQ117" s="58">
        <v>-88</v>
      </c>
      <c r="BR117" s="58">
        <v>-341</v>
      </c>
      <c r="BS117" s="58">
        <v>-417</v>
      </c>
      <c r="BT117" s="58">
        <v>0</v>
      </c>
      <c r="BU117" s="58">
        <v>-2</v>
      </c>
      <c r="BV117" s="58">
        <v>9</v>
      </c>
      <c r="BW117" s="58">
        <v>-597</v>
      </c>
      <c r="BX117" s="58">
        <v>-7</v>
      </c>
      <c r="BY117" s="58">
        <v>4593</v>
      </c>
      <c r="BZ117" s="58">
        <v>32</v>
      </c>
      <c r="CA117" s="58">
        <v>2</v>
      </c>
      <c r="CB117" s="58">
        <v>119</v>
      </c>
      <c r="CC117" s="58">
        <v>45</v>
      </c>
      <c r="CD117" s="58">
        <v>327</v>
      </c>
      <c r="CE117" s="58">
        <v>106</v>
      </c>
      <c r="CF117" s="58">
        <v>0</v>
      </c>
    </row>
    <row r="118" spans="1:84" s="49" customFormat="1" ht="15.6" customHeight="1" x14ac:dyDescent="0.25">
      <c r="A118" s="41">
        <v>13</v>
      </c>
      <c r="B118" s="41" t="s">
        <v>549</v>
      </c>
      <c r="C118" s="56" t="s">
        <v>538</v>
      </c>
      <c r="D118" s="41" t="s">
        <v>376</v>
      </c>
      <c r="E118" s="36" t="s">
        <v>109</v>
      </c>
      <c r="F118" s="41" t="s">
        <v>373</v>
      </c>
      <c r="G118" s="70">
        <v>60212306.170000002</v>
      </c>
      <c r="H118" s="70">
        <v>0</v>
      </c>
      <c r="I118" s="70">
        <v>1233092.68</v>
      </c>
      <c r="J118" s="70">
        <v>0</v>
      </c>
      <c r="K118" s="71">
        <v>0</v>
      </c>
      <c r="L118" s="71">
        <v>61445398.850000001</v>
      </c>
      <c r="M118" s="71">
        <v>0</v>
      </c>
      <c r="N118" s="70">
        <v>4117553.22</v>
      </c>
      <c r="O118" s="70">
        <v>4433058.3600000003</v>
      </c>
      <c r="P118" s="72">
        <v>23954735.899999999</v>
      </c>
      <c r="Q118" s="70">
        <v>0</v>
      </c>
      <c r="R118" s="70">
        <v>4015863.52</v>
      </c>
      <c r="S118" s="70">
        <v>12332683.779999999</v>
      </c>
      <c r="T118" s="70">
        <v>8116244.8799999999</v>
      </c>
      <c r="U118" s="70">
        <v>0</v>
      </c>
      <c r="V118" s="70">
        <v>0</v>
      </c>
      <c r="W118" s="70">
        <v>1695309.43</v>
      </c>
      <c r="X118" s="71">
        <v>3762960.1799999997</v>
      </c>
      <c r="Y118" s="71">
        <v>62428409.270000003</v>
      </c>
      <c r="Z118" s="60">
        <v>4.9644948684748405E-2</v>
      </c>
      <c r="AA118" s="71">
        <v>3761723.03</v>
      </c>
      <c r="AB118" s="71">
        <v>0</v>
      </c>
      <c r="AC118" s="71">
        <v>0</v>
      </c>
      <c r="AD118" s="71">
        <v>0</v>
      </c>
      <c r="AE118" s="71">
        <v>0</v>
      </c>
      <c r="AF118" s="71">
        <f t="shared" si="47"/>
        <v>0</v>
      </c>
      <c r="AG118" s="71">
        <v>2025595.35</v>
      </c>
      <c r="AH118" s="70">
        <v>148911.85999999999</v>
      </c>
      <c r="AI118" s="70">
        <v>556122.81999999995</v>
      </c>
      <c r="AJ118" s="71">
        <v>0</v>
      </c>
      <c r="AK118" s="70">
        <v>180166.66</v>
      </c>
      <c r="AL118" s="70">
        <v>7222.1</v>
      </c>
      <c r="AM118" s="70">
        <v>52077.89</v>
      </c>
      <c r="AN118" s="70">
        <v>9400</v>
      </c>
      <c r="AO118" s="70">
        <v>1513</v>
      </c>
      <c r="AP118" s="70">
        <v>0</v>
      </c>
      <c r="AQ118" s="70">
        <v>47926.99</v>
      </c>
      <c r="AR118" s="70">
        <v>9151.15</v>
      </c>
      <c r="AS118" s="70">
        <v>1830</v>
      </c>
      <c r="AT118" s="70">
        <v>7872.99</v>
      </c>
      <c r="AU118" s="70">
        <v>19920.43</v>
      </c>
      <c r="AV118" s="70">
        <v>70575.39</v>
      </c>
      <c r="AW118" s="70">
        <v>3138286.63</v>
      </c>
      <c r="AX118" s="70">
        <v>0</v>
      </c>
      <c r="AY118" s="60">
        <f t="shared" si="48"/>
        <v>0</v>
      </c>
      <c r="AZ118" s="71">
        <v>0</v>
      </c>
      <c r="BA118" s="60">
        <v>6.2474322431354229E-2</v>
      </c>
      <c r="BB118" s="58">
        <v>415718.9</v>
      </c>
      <c r="BC118" s="58">
        <v>2573517.9500000002</v>
      </c>
      <c r="BD118" s="59">
        <v>225019.5</v>
      </c>
      <c r="BE118" s="59">
        <v>0</v>
      </c>
      <c r="BF118" s="59">
        <v>1173128.08</v>
      </c>
      <c r="BG118" s="59">
        <v>388556.42249999999</v>
      </c>
      <c r="BH118" s="59">
        <v>0</v>
      </c>
      <c r="BI118" s="59">
        <v>0</v>
      </c>
      <c r="BJ118" s="59">
        <f t="shared" si="49"/>
        <v>0</v>
      </c>
      <c r="BK118" s="59">
        <v>0</v>
      </c>
      <c r="BL118" s="59">
        <v>9306</v>
      </c>
      <c r="BM118" s="59">
        <v>2518</v>
      </c>
      <c r="BN118" s="58">
        <v>0</v>
      </c>
      <c r="BO118" s="58">
        <v>0</v>
      </c>
      <c r="BP118" s="58">
        <v>-57</v>
      </c>
      <c r="BQ118" s="58">
        <v>-263</v>
      </c>
      <c r="BR118" s="58">
        <v>-600</v>
      </c>
      <c r="BS118" s="58">
        <v>-1120</v>
      </c>
      <c r="BT118" s="58">
        <v>3</v>
      </c>
      <c r="BU118" s="58">
        <v>0</v>
      </c>
      <c r="BV118" s="58">
        <v>3</v>
      </c>
      <c r="BW118" s="58">
        <v>-1225</v>
      </c>
      <c r="BX118" s="58">
        <v>-1</v>
      </c>
      <c r="BY118" s="58">
        <v>8564</v>
      </c>
      <c r="BZ118" s="58">
        <v>77</v>
      </c>
      <c r="CA118" s="58">
        <v>27</v>
      </c>
      <c r="CB118" s="58">
        <v>232</v>
      </c>
      <c r="CC118" s="58">
        <v>100</v>
      </c>
      <c r="CD118" s="58">
        <v>869</v>
      </c>
      <c r="CE118" s="58">
        <v>12</v>
      </c>
      <c r="CF118" s="58">
        <v>12</v>
      </c>
    </row>
    <row r="119" spans="1:84" s="49" customFormat="1" ht="15.6" customHeight="1" x14ac:dyDescent="0.25">
      <c r="A119" s="41">
        <v>13</v>
      </c>
      <c r="B119" s="41" t="s">
        <v>370</v>
      </c>
      <c r="C119" s="56" t="s">
        <v>371</v>
      </c>
      <c r="D119" s="41" t="s">
        <v>372</v>
      </c>
      <c r="E119" s="36" t="s">
        <v>115</v>
      </c>
      <c r="F119" s="41" t="s">
        <v>373</v>
      </c>
      <c r="G119" s="59">
        <v>70882928.459999993</v>
      </c>
      <c r="H119" s="59">
        <v>0</v>
      </c>
      <c r="I119" s="59">
        <v>1230618.0900000001</v>
      </c>
      <c r="J119" s="59">
        <v>3925.08</v>
      </c>
      <c r="K119" s="59">
        <v>0</v>
      </c>
      <c r="L119" s="59">
        <v>72117471.629999995</v>
      </c>
      <c r="M119" s="59">
        <v>58354.54</v>
      </c>
      <c r="N119" s="59">
        <v>15962075.470000001</v>
      </c>
      <c r="O119" s="59">
        <v>2253549.27</v>
      </c>
      <c r="P119" s="59">
        <v>23699627.170000002</v>
      </c>
      <c r="Q119" s="59">
        <v>0</v>
      </c>
      <c r="R119" s="59">
        <v>4527202.3099999996</v>
      </c>
      <c r="S119" s="59">
        <v>12322009.9</v>
      </c>
      <c r="T119" s="59">
        <v>7212960.1100000003</v>
      </c>
      <c r="U119" s="59">
        <v>0</v>
      </c>
      <c r="V119" s="59">
        <v>0</v>
      </c>
      <c r="W119" s="59">
        <v>1227600.5900000001</v>
      </c>
      <c r="X119" s="59">
        <v>5156829.71</v>
      </c>
      <c r="Y119" s="59">
        <v>72361854.530000001</v>
      </c>
      <c r="Z119" s="60">
        <v>0.14071995072309687</v>
      </c>
      <c r="AA119" s="59">
        <v>5154680.71</v>
      </c>
      <c r="AB119" s="59">
        <v>0</v>
      </c>
      <c r="AC119" s="59">
        <v>0</v>
      </c>
      <c r="AD119" s="59">
        <v>0</v>
      </c>
      <c r="AE119" s="59">
        <v>0</v>
      </c>
      <c r="AF119" s="59">
        <f>SUM(AD119:AE119)</f>
        <v>0</v>
      </c>
      <c r="AG119" s="59">
        <v>2325320.84</v>
      </c>
      <c r="AH119" s="59">
        <v>168543.88</v>
      </c>
      <c r="AI119" s="59">
        <v>602763.94999999995</v>
      </c>
      <c r="AJ119" s="59">
        <v>62941.96</v>
      </c>
      <c r="AK119" s="59">
        <v>313050.84999999998</v>
      </c>
      <c r="AL119" s="59">
        <v>14384.01</v>
      </c>
      <c r="AM119" s="59">
        <v>82846.28</v>
      </c>
      <c r="AN119" s="59">
        <v>9400</v>
      </c>
      <c r="AO119" s="59">
        <v>14838.5</v>
      </c>
      <c r="AP119" s="59">
        <v>364775.24</v>
      </c>
      <c r="AQ119" s="59">
        <v>82332.22</v>
      </c>
      <c r="AR119" s="59">
        <v>13988.78</v>
      </c>
      <c r="AS119" s="59">
        <v>6375</v>
      </c>
      <c r="AT119" s="59">
        <v>74673.289999999994</v>
      </c>
      <c r="AU119" s="59">
        <v>48618.39</v>
      </c>
      <c r="AV119" s="59">
        <v>149229.6</v>
      </c>
      <c r="AW119" s="59">
        <v>4334082.79</v>
      </c>
      <c r="AX119" s="59">
        <v>197320.52</v>
      </c>
      <c r="AY119" s="60">
        <f>AX119/AW119</f>
        <v>4.5527630541639927E-2</v>
      </c>
      <c r="AZ119" s="59">
        <v>46.21</v>
      </c>
      <c r="BA119" s="60">
        <v>7.2661227595785097E-2</v>
      </c>
      <c r="BB119" s="59">
        <v>643988.91</v>
      </c>
      <c r="BC119" s="59">
        <v>9330653.2899999991</v>
      </c>
      <c r="BD119" s="59">
        <v>227883</v>
      </c>
      <c r="BE119" s="59">
        <v>0</v>
      </c>
      <c r="BF119" s="59">
        <v>1508287.4</v>
      </c>
      <c r="BG119" s="59">
        <v>424766.702500001</v>
      </c>
      <c r="BH119" s="59">
        <v>0</v>
      </c>
      <c r="BI119" s="59">
        <v>0</v>
      </c>
      <c r="BJ119" s="59">
        <f>SUM(BH119:BI119)</f>
        <v>0</v>
      </c>
      <c r="BK119" s="59">
        <v>0</v>
      </c>
      <c r="BL119" s="59">
        <v>7859</v>
      </c>
      <c r="BM119" s="59">
        <v>1950</v>
      </c>
      <c r="BN119" s="59">
        <v>0</v>
      </c>
      <c r="BO119" s="59">
        <v>0</v>
      </c>
      <c r="BP119" s="59">
        <v>-24</v>
      </c>
      <c r="BQ119" s="59">
        <v>-72</v>
      </c>
      <c r="BR119" s="59">
        <v>-291</v>
      </c>
      <c r="BS119" s="59">
        <v>-607</v>
      </c>
      <c r="BT119" s="59">
        <v>31</v>
      </c>
      <c r="BU119" s="59">
        <v>-2</v>
      </c>
      <c r="BV119" s="59">
        <v>4</v>
      </c>
      <c r="BW119" s="59">
        <v>-1267</v>
      </c>
      <c r="BX119" s="59">
        <v>-6</v>
      </c>
      <c r="BY119" s="59">
        <v>7575</v>
      </c>
      <c r="BZ119" s="59">
        <v>5</v>
      </c>
      <c r="CA119" s="59">
        <v>1</v>
      </c>
      <c r="CB119" s="59">
        <v>246</v>
      </c>
      <c r="CC119" s="59">
        <v>95</v>
      </c>
      <c r="CD119" s="59">
        <v>520</v>
      </c>
      <c r="CE119" s="59">
        <v>401</v>
      </c>
      <c r="CF119" s="59">
        <v>5</v>
      </c>
    </row>
    <row r="120" spans="1:84" s="49" customFormat="1" ht="15.6" customHeight="1" x14ac:dyDescent="0.25">
      <c r="A120" s="41">
        <v>13</v>
      </c>
      <c r="B120" s="41" t="s">
        <v>374</v>
      </c>
      <c r="C120" s="56" t="s">
        <v>375</v>
      </c>
      <c r="D120" s="41" t="s">
        <v>367</v>
      </c>
      <c r="E120" s="36" t="s">
        <v>368</v>
      </c>
      <c r="F120" s="41" t="s">
        <v>369</v>
      </c>
      <c r="G120" s="59">
        <v>42153828.859999999</v>
      </c>
      <c r="H120" s="59">
        <v>0</v>
      </c>
      <c r="I120" s="59">
        <v>1523750.58</v>
      </c>
      <c r="J120" s="59">
        <v>0</v>
      </c>
      <c r="K120" s="59">
        <v>0</v>
      </c>
      <c r="L120" s="59">
        <v>43677579.439999998</v>
      </c>
      <c r="M120" s="59">
        <v>0</v>
      </c>
      <c r="N120" s="59">
        <v>10036165.289999999</v>
      </c>
      <c r="O120" s="59">
        <v>1129446.1200000001</v>
      </c>
      <c r="P120" s="59">
        <v>17269748.120000001</v>
      </c>
      <c r="Q120" s="59">
        <v>4332</v>
      </c>
      <c r="R120" s="59">
        <v>1940655.42</v>
      </c>
      <c r="S120" s="59">
        <v>4455182.33</v>
      </c>
      <c r="T120" s="59">
        <v>5099190.88</v>
      </c>
      <c r="U120" s="59">
        <v>0</v>
      </c>
      <c r="V120" s="59">
        <v>0</v>
      </c>
      <c r="W120" s="59">
        <v>1562368.91</v>
      </c>
      <c r="X120" s="59">
        <v>3159155.2399999998</v>
      </c>
      <c r="Y120" s="59">
        <v>44656244.310000002</v>
      </c>
      <c r="Z120" s="60">
        <v>0.11270749107463165</v>
      </c>
      <c r="AA120" s="59">
        <v>3155513.57</v>
      </c>
      <c r="AB120" s="59">
        <v>0</v>
      </c>
      <c r="AC120" s="59">
        <v>0</v>
      </c>
      <c r="AD120" s="59">
        <v>0</v>
      </c>
      <c r="AE120" s="59">
        <v>0</v>
      </c>
      <c r="AF120" s="59">
        <f>SUM(AD120:AE120)</f>
        <v>0</v>
      </c>
      <c r="AG120" s="59">
        <v>1523634.79</v>
      </c>
      <c r="AH120" s="59">
        <v>110381.3</v>
      </c>
      <c r="AI120" s="59">
        <v>322709.64</v>
      </c>
      <c r="AJ120" s="59">
        <v>0</v>
      </c>
      <c r="AK120" s="59">
        <v>202717.13</v>
      </c>
      <c r="AL120" s="59">
        <v>10546.44</v>
      </c>
      <c r="AM120" s="59">
        <v>71901.5</v>
      </c>
      <c r="AN120" s="59">
        <v>9400</v>
      </c>
      <c r="AO120" s="59">
        <v>1338.05</v>
      </c>
      <c r="AP120" s="59">
        <v>0</v>
      </c>
      <c r="AQ120" s="59">
        <v>65071.27</v>
      </c>
      <c r="AR120" s="59">
        <v>5107.3</v>
      </c>
      <c r="AS120" s="59">
        <v>480</v>
      </c>
      <c r="AT120" s="59">
        <v>10770.91</v>
      </c>
      <c r="AU120" s="59">
        <v>35676.620000000003</v>
      </c>
      <c r="AV120" s="59">
        <v>83278.399999999994</v>
      </c>
      <c r="AW120" s="59">
        <v>2453013.35</v>
      </c>
      <c r="AX120" s="59">
        <v>0</v>
      </c>
      <c r="AY120" s="60">
        <f>AX120/AW120</f>
        <v>0</v>
      </c>
      <c r="AZ120" s="59">
        <v>0</v>
      </c>
      <c r="BA120" s="60">
        <v>7.4857104451412818E-2</v>
      </c>
      <c r="BB120" s="59">
        <v>1005470.38</v>
      </c>
      <c r="BC120" s="59">
        <v>3745581.91</v>
      </c>
      <c r="BD120" s="59">
        <v>227883</v>
      </c>
      <c r="BE120" s="59">
        <v>2.91038304567337E-11</v>
      </c>
      <c r="BF120" s="59">
        <v>1421106.27</v>
      </c>
      <c r="BG120" s="59">
        <v>807852.93249999895</v>
      </c>
      <c r="BH120" s="59">
        <v>0</v>
      </c>
      <c r="BI120" s="59">
        <v>0</v>
      </c>
      <c r="BJ120" s="59">
        <f>SUM(BH120:BI120)</f>
        <v>0</v>
      </c>
      <c r="BK120" s="59">
        <v>0</v>
      </c>
      <c r="BL120" s="59">
        <v>5885</v>
      </c>
      <c r="BM120" s="59">
        <v>1221</v>
      </c>
      <c r="BN120" s="59">
        <v>41</v>
      </c>
      <c r="BO120" s="59">
        <v>-19</v>
      </c>
      <c r="BP120" s="59">
        <v>-34</v>
      </c>
      <c r="BQ120" s="59">
        <v>-126</v>
      </c>
      <c r="BR120" s="59">
        <v>-331</v>
      </c>
      <c r="BS120" s="59">
        <v>-548</v>
      </c>
      <c r="BT120" s="59">
        <v>0</v>
      </c>
      <c r="BU120" s="59">
        <v>0</v>
      </c>
      <c r="BV120" s="59">
        <v>2</v>
      </c>
      <c r="BW120" s="59">
        <v>-752</v>
      </c>
      <c r="BX120" s="59">
        <v>-4</v>
      </c>
      <c r="BY120" s="59">
        <v>5335</v>
      </c>
      <c r="BZ120" s="59">
        <v>29</v>
      </c>
      <c r="CA120" s="59">
        <v>2</v>
      </c>
      <c r="CB120" s="59">
        <v>162</v>
      </c>
      <c r="CC120" s="59">
        <v>54</v>
      </c>
      <c r="CD120" s="59">
        <v>454</v>
      </c>
      <c r="CE120" s="59">
        <v>85</v>
      </c>
      <c r="CF120" s="59">
        <v>1</v>
      </c>
    </row>
    <row r="121" spans="1:84" s="49" customFormat="1" ht="15.6" customHeight="1" x14ac:dyDescent="0.25">
      <c r="A121" s="51">
        <v>13</v>
      </c>
      <c r="B121" s="52" t="s">
        <v>377</v>
      </c>
      <c r="C121" s="56" t="s">
        <v>378</v>
      </c>
      <c r="D121" s="41" t="s">
        <v>379</v>
      </c>
      <c r="E121" s="36" t="s">
        <v>86</v>
      </c>
      <c r="F121" s="41" t="s">
        <v>380</v>
      </c>
      <c r="G121" s="59">
        <v>25681142.030000001</v>
      </c>
      <c r="H121" s="59">
        <v>0</v>
      </c>
      <c r="I121" s="59">
        <v>4258.53</v>
      </c>
      <c r="J121" s="59">
        <v>0</v>
      </c>
      <c r="K121" s="59">
        <v>594228.36</v>
      </c>
      <c r="L121" s="59">
        <v>26279628.920000002</v>
      </c>
      <c r="M121" s="59">
        <v>0</v>
      </c>
      <c r="N121" s="59">
        <v>298692.67</v>
      </c>
      <c r="O121" s="59">
        <v>1491699.09</v>
      </c>
      <c r="P121" s="59">
        <v>10166851</v>
      </c>
      <c r="Q121" s="59">
        <v>0</v>
      </c>
      <c r="R121" s="59">
        <v>1574397.99</v>
      </c>
      <c r="S121" s="59">
        <v>6365181.6299999999</v>
      </c>
      <c r="T121" s="59">
        <v>3852984.28</v>
      </c>
      <c r="U121" s="59">
        <v>6900.07</v>
      </c>
      <c r="V121" s="59">
        <v>0</v>
      </c>
      <c r="W121" s="59">
        <v>593576.17000000004</v>
      </c>
      <c r="X121" s="59">
        <v>2232804.9900000002</v>
      </c>
      <c r="Y121" s="59">
        <v>26583087.890000001</v>
      </c>
      <c r="Z121" s="60">
        <v>4.2398834862095884E-2</v>
      </c>
      <c r="AA121" s="59">
        <v>2227894.27</v>
      </c>
      <c r="AB121" s="59">
        <v>0</v>
      </c>
      <c r="AC121" s="59">
        <v>0</v>
      </c>
      <c r="AD121" s="59">
        <v>652.19000000000005</v>
      </c>
      <c r="AE121" s="59">
        <v>266.77999999999997</v>
      </c>
      <c r="AF121" s="59">
        <f>SUM(AD121:AE121)</f>
        <v>918.97</v>
      </c>
      <c r="AG121" s="59">
        <v>962156.07</v>
      </c>
      <c r="AH121" s="59">
        <v>74238.399999999994</v>
      </c>
      <c r="AI121" s="59">
        <v>255149.08</v>
      </c>
      <c r="AJ121" s="59">
        <v>603.46</v>
      </c>
      <c r="AK121" s="59">
        <v>94622.67</v>
      </c>
      <c r="AL121" s="59">
        <v>16456.5</v>
      </c>
      <c r="AM121" s="59">
        <v>94959.32</v>
      </c>
      <c r="AN121" s="59">
        <v>11400</v>
      </c>
      <c r="AO121" s="59">
        <v>0</v>
      </c>
      <c r="AP121" s="59">
        <v>0</v>
      </c>
      <c r="AQ121" s="59">
        <v>65826.850000000006</v>
      </c>
      <c r="AR121" s="59">
        <v>8884.59</v>
      </c>
      <c r="AS121" s="59">
        <v>0</v>
      </c>
      <c r="AT121" s="59">
        <v>13825.19</v>
      </c>
      <c r="AU121" s="59">
        <v>73594.34</v>
      </c>
      <c r="AV121" s="59">
        <v>82955.41</v>
      </c>
      <c r="AW121" s="59">
        <v>1754671.88</v>
      </c>
      <c r="AX121" s="59">
        <v>0</v>
      </c>
      <c r="AY121" s="60">
        <f>AX121/AW121</f>
        <v>0</v>
      </c>
      <c r="AZ121" s="59">
        <v>0</v>
      </c>
      <c r="BA121" s="60">
        <v>8.6752149394191097E-2</v>
      </c>
      <c r="BB121" s="59">
        <v>210607.29</v>
      </c>
      <c r="BC121" s="59">
        <v>878243.21</v>
      </c>
      <c r="BD121" s="59">
        <v>227883</v>
      </c>
      <c r="BE121" s="59">
        <v>0</v>
      </c>
      <c r="BF121" s="59">
        <v>687117.02999999898</v>
      </c>
      <c r="BG121" s="59">
        <v>248449.05999999799</v>
      </c>
      <c r="BH121" s="59">
        <v>0</v>
      </c>
      <c r="BI121" s="59">
        <v>0</v>
      </c>
      <c r="BJ121" s="59">
        <f>SUM(BH121:BI121)</f>
        <v>0</v>
      </c>
      <c r="BK121" s="59">
        <v>0</v>
      </c>
      <c r="BL121" s="59">
        <v>4237</v>
      </c>
      <c r="BM121" s="59">
        <v>917</v>
      </c>
      <c r="BN121" s="59">
        <v>6</v>
      </c>
      <c r="BO121" s="59">
        <v>-10</v>
      </c>
      <c r="BP121" s="59">
        <v>-24</v>
      </c>
      <c r="BQ121" s="59">
        <v>-91</v>
      </c>
      <c r="BR121" s="59">
        <v>-114</v>
      </c>
      <c r="BS121" s="59">
        <v>-213</v>
      </c>
      <c r="BT121" s="59">
        <v>0</v>
      </c>
      <c r="BU121" s="59">
        <v>0</v>
      </c>
      <c r="BV121" s="59">
        <v>21</v>
      </c>
      <c r="BW121" s="59">
        <v>-779</v>
      </c>
      <c r="BX121" s="59">
        <v>-2</v>
      </c>
      <c r="BY121" s="59">
        <v>3948</v>
      </c>
      <c r="BZ121" s="59">
        <v>5</v>
      </c>
      <c r="CA121" s="59">
        <v>1</v>
      </c>
      <c r="CB121" s="59">
        <v>200</v>
      </c>
      <c r="CC121" s="59">
        <v>71</v>
      </c>
      <c r="CD121" s="59">
        <v>498</v>
      </c>
      <c r="CE121" s="59">
        <v>8</v>
      </c>
      <c r="CF121" s="59">
        <v>11</v>
      </c>
    </row>
    <row r="122" spans="1:84" s="49" customFormat="1" ht="15.6" customHeight="1" x14ac:dyDescent="0.25">
      <c r="A122" s="51">
        <v>13</v>
      </c>
      <c r="B122" s="52" t="s">
        <v>381</v>
      </c>
      <c r="C122" s="56" t="s">
        <v>126</v>
      </c>
      <c r="D122" s="41" t="s">
        <v>367</v>
      </c>
      <c r="E122" s="36" t="s">
        <v>368</v>
      </c>
      <c r="F122" s="41" t="s">
        <v>369</v>
      </c>
      <c r="G122" s="70">
        <v>35534068.07</v>
      </c>
      <c r="H122" s="70">
        <v>0</v>
      </c>
      <c r="I122" s="70">
        <v>953249.56</v>
      </c>
      <c r="J122" s="70">
        <v>0</v>
      </c>
      <c r="K122" s="71">
        <v>0</v>
      </c>
      <c r="L122" s="71">
        <v>36487317.630000003</v>
      </c>
      <c r="M122" s="71">
        <v>0</v>
      </c>
      <c r="N122" s="70">
        <v>9068723.1400000006</v>
      </c>
      <c r="O122" s="70">
        <v>1272061.5</v>
      </c>
      <c r="P122" s="72">
        <v>12387210.33</v>
      </c>
      <c r="Q122" s="70">
        <v>19694.419999999998</v>
      </c>
      <c r="R122" s="70">
        <v>1388949.91</v>
      </c>
      <c r="S122" s="70">
        <v>3721008.26</v>
      </c>
      <c r="T122" s="70">
        <v>4356965.95</v>
      </c>
      <c r="U122" s="70">
        <v>0</v>
      </c>
      <c r="V122" s="70">
        <v>0</v>
      </c>
      <c r="W122" s="70">
        <v>971173.98</v>
      </c>
      <c r="X122" s="71">
        <v>2849555.61</v>
      </c>
      <c r="Y122" s="71">
        <v>36035343.100000001</v>
      </c>
      <c r="Z122" s="60">
        <v>0.14610532573339524</v>
      </c>
      <c r="AA122" s="71">
        <v>2849555.61</v>
      </c>
      <c r="AB122" s="71">
        <v>0</v>
      </c>
      <c r="AC122" s="71">
        <v>0</v>
      </c>
      <c r="AD122" s="71">
        <v>0</v>
      </c>
      <c r="AE122" s="71">
        <v>0</v>
      </c>
      <c r="AF122" s="71">
        <f t="shared" si="47"/>
        <v>0</v>
      </c>
      <c r="AG122" s="71">
        <v>1305972.03</v>
      </c>
      <c r="AH122" s="70">
        <v>93977.93</v>
      </c>
      <c r="AI122" s="70">
        <v>268236.25</v>
      </c>
      <c r="AJ122" s="71">
        <v>0</v>
      </c>
      <c r="AK122" s="70">
        <v>172735.76</v>
      </c>
      <c r="AL122" s="70">
        <v>6306.1</v>
      </c>
      <c r="AM122" s="70">
        <v>77219.240000000005</v>
      </c>
      <c r="AN122" s="70">
        <v>9400</v>
      </c>
      <c r="AO122" s="70">
        <v>22616.45</v>
      </c>
      <c r="AP122" s="70">
        <v>0</v>
      </c>
      <c r="AQ122" s="70">
        <v>76087.11</v>
      </c>
      <c r="AR122" s="70">
        <v>4209.13</v>
      </c>
      <c r="AS122" s="70">
        <v>2322.36</v>
      </c>
      <c r="AT122" s="70">
        <v>37280.29</v>
      </c>
      <c r="AU122" s="70">
        <v>25987.82</v>
      </c>
      <c r="AV122" s="70">
        <v>80913.5</v>
      </c>
      <c r="AW122" s="70">
        <v>2183263.9700000002</v>
      </c>
      <c r="AX122" s="70">
        <v>0</v>
      </c>
      <c r="AY122" s="60">
        <f t="shared" si="48"/>
        <v>0</v>
      </c>
      <c r="AZ122" s="71">
        <v>0</v>
      </c>
      <c r="BA122" s="60">
        <v>8.0192214535823619E-2</v>
      </c>
      <c r="BB122" s="58">
        <v>1419257.59</v>
      </c>
      <c r="BC122" s="58">
        <v>3772459</v>
      </c>
      <c r="BD122" s="59">
        <v>227879</v>
      </c>
      <c r="BE122" s="59">
        <v>0</v>
      </c>
      <c r="BF122" s="59">
        <v>1130813.0900000001</v>
      </c>
      <c r="BG122" s="59">
        <v>584997.09750000096</v>
      </c>
      <c r="BH122" s="59">
        <v>0</v>
      </c>
      <c r="BI122" s="59">
        <v>0</v>
      </c>
      <c r="BJ122" s="59">
        <f t="shared" si="49"/>
        <v>0</v>
      </c>
      <c r="BK122" s="59">
        <v>0</v>
      </c>
      <c r="BL122" s="59">
        <v>4047</v>
      </c>
      <c r="BM122" s="59">
        <v>1429</v>
      </c>
      <c r="BN122" s="58">
        <v>35</v>
      </c>
      <c r="BO122" s="58">
        <v>-26</v>
      </c>
      <c r="BP122" s="58">
        <v>-50</v>
      </c>
      <c r="BQ122" s="58">
        <v>-80</v>
      </c>
      <c r="BR122" s="58">
        <v>-376</v>
      </c>
      <c r="BS122" s="58">
        <v>-543</v>
      </c>
      <c r="BT122" s="58">
        <v>0</v>
      </c>
      <c r="BU122" s="58">
        <v>0</v>
      </c>
      <c r="BV122" s="58">
        <v>-1</v>
      </c>
      <c r="BW122" s="58">
        <v>-520</v>
      </c>
      <c r="BX122" s="58">
        <v>-1</v>
      </c>
      <c r="BY122" s="58">
        <v>3914</v>
      </c>
      <c r="BZ122" s="58">
        <v>19</v>
      </c>
      <c r="CA122" s="58">
        <v>1</v>
      </c>
      <c r="CB122" s="58">
        <v>117</v>
      </c>
      <c r="CC122" s="58">
        <v>45</v>
      </c>
      <c r="CD122" s="58">
        <v>251</v>
      </c>
      <c r="CE122" s="58">
        <v>105</v>
      </c>
      <c r="CF122" s="58">
        <v>1</v>
      </c>
    </row>
    <row r="123" spans="1:84" s="49" customFormat="1" ht="15.6" customHeight="1" x14ac:dyDescent="0.25">
      <c r="A123" s="51">
        <v>14</v>
      </c>
      <c r="B123" s="52" t="s">
        <v>257</v>
      </c>
      <c r="C123" s="56" t="s">
        <v>333</v>
      </c>
      <c r="D123" s="41" t="s">
        <v>382</v>
      </c>
      <c r="E123" s="36" t="s">
        <v>86</v>
      </c>
      <c r="F123" s="41" t="s">
        <v>383</v>
      </c>
      <c r="G123" s="70">
        <v>26798577.800000001</v>
      </c>
      <c r="H123" s="70">
        <v>360</v>
      </c>
      <c r="I123" s="70">
        <v>168660.23</v>
      </c>
      <c r="J123" s="70">
        <v>0</v>
      </c>
      <c r="K123" s="71">
        <v>0</v>
      </c>
      <c r="L123" s="71">
        <v>26967598.030000001</v>
      </c>
      <c r="M123" s="71">
        <v>0</v>
      </c>
      <c r="N123" s="70">
        <v>4456164</v>
      </c>
      <c r="O123" s="70">
        <v>1485386.32</v>
      </c>
      <c r="P123" s="72">
        <v>8937588.2100000009</v>
      </c>
      <c r="Q123" s="70">
        <v>0</v>
      </c>
      <c r="R123" s="70">
        <v>2265212.16</v>
      </c>
      <c r="S123" s="70">
        <v>5061450.18</v>
      </c>
      <c r="T123" s="70">
        <v>2458849.5299999998</v>
      </c>
      <c r="U123" s="70">
        <v>0</v>
      </c>
      <c r="V123" s="70">
        <v>0</v>
      </c>
      <c r="W123" s="70">
        <v>641280.17000000004</v>
      </c>
      <c r="X123" s="71">
        <v>1651585.75</v>
      </c>
      <c r="Y123" s="71">
        <v>26957516.32</v>
      </c>
      <c r="Z123" s="60">
        <v>0.10198326405309953</v>
      </c>
      <c r="AA123" s="71">
        <v>1608072.44</v>
      </c>
      <c r="AB123" s="71">
        <v>0</v>
      </c>
      <c r="AC123" s="71">
        <v>0</v>
      </c>
      <c r="AD123" s="71">
        <v>0</v>
      </c>
      <c r="AE123" s="71">
        <v>0</v>
      </c>
      <c r="AF123" s="71">
        <f t="shared" ref="AF123:AF131" si="50">SUM(AD123:AE123)</f>
        <v>0</v>
      </c>
      <c r="AG123" s="71">
        <v>707842.59</v>
      </c>
      <c r="AH123" s="70">
        <v>54707.92</v>
      </c>
      <c r="AI123" s="70">
        <v>136424.51999999999</v>
      </c>
      <c r="AJ123" s="71">
        <v>0</v>
      </c>
      <c r="AK123" s="70">
        <v>45790.77</v>
      </c>
      <c r="AL123" s="70">
        <v>13727.37</v>
      </c>
      <c r="AM123" s="70">
        <v>130230.1</v>
      </c>
      <c r="AN123" s="70">
        <v>8190</v>
      </c>
      <c r="AO123" s="70">
        <v>0</v>
      </c>
      <c r="AP123" s="70">
        <v>0</v>
      </c>
      <c r="AQ123" s="70">
        <v>42392.74</v>
      </c>
      <c r="AR123" s="70">
        <v>6836.05</v>
      </c>
      <c r="AS123" s="70">
        <v>3060</v>
      </c>
      <c r="AT123" s="70">
        <v>39054.6</v>
      </c>
      <c r="AU123" s="70">
        <v>20963.77</v>
      </c>
      <c r="AV123" s="70">
        <v>115118.75</v>
      </c>
      <c r="AW123" s="70">
        <v>1324339.18</v>
      </c>
      <c r="AX123" s="70">
        <v>0</v>
      </c>
      <c r="AY123" s="60">
        <f t="shared" ref="AY123:AY131" si="51">AX123/AW123</f>
        <v>0</v>
      </c>
      <c r="AZ123" s="71">
        <v>0</v>
      </c>
      <c r="BA123" s="60">
        <v>6.0005887327349135E-2</v>
      </c>
      <c r="BB123" s="58">
        <v>2313920.7000000002</v>
      </c>
      <c r="BC123" s="58">
        <v>419122.45</v>
      </c>
      <c r="BD123" s="59">
        <v>227883</v>
      </c>
      <c r="BE123" s="59">
        <v>5.8207660913467401E-11</v>
      </c>
      <c r="BF123" s="59">
        <v>338584.53999999899</v>
      </c>
      <c r="BG123" s="59">
        <v>7499.7449999989503</v>
      </c>
      <c r="BH123" s="59">
        <v>0</v>
      </c>
      <c r="BI123" s="59">
        <v>0</v>
      </c>
      <c r="BJ123" s="59">
        <f t="shared" ref="BJ123:BJ131" si="52">SUM(BH123:BI123)</f>
        <v>0</v>
      </c>
      <c r="BK123" s="59">
        <v>0</v>
      </c>
      <c r="BL123" s="59">
        <v>2561</v>
      </c>
      <c r="BM123" s="59">
        <v>822</v>
      </c>
      <c r="BN123" s="58">
        <v>0</v>
      </c>
      <c r="BO123" s="58">
        <v>0</v>
      </c>
      <c r="BP123" s="58">
        <v>-50</v>
      </c>
      <c r="BQ123" s="58">
        <v>-53</v>
      </c>
      <c r="BR123" s="58">
        <v>-374</v>
      </c>
      <c r="BS123" s="58">
        <v>-132</v>
      </c>
      <c r="BT123" s="58">
        <v>25</v>
      </c>
      <c r="BU123" s="58">
        <v>0</v>
      </c>
      <c r="BV123" s="58">
        <v>0</v>
      </c>
      <c r="BW123" s="58">
        <v>-292</v>
      </c>
      <c r="BX123" s="58">
        <v>-6</v>
      </c>
      <c r="BY123" s="58">
        <v>2501</v>
      </c>
      <c r="BZ123" s="58">
        <v>3</v>
      </c>
      <c r="CA123" s="58">
        <v>0</v>
      </c>
      <c r="CB123" s="58">
        <v>88</v>
      </c>
      <c r="CC123" s="58">
        <v>23</v>
      </c>
      <c r="CD123" s="58">
        <v>176</v>
      </c>
      <c r="CE123" s="58">
        <v>6</v>
      </c>
      <c r="CF123" s="58">
        <v>5</v>
      </c>
    </row>
    <row r="124" spans="1:84" s="49" customFormat="1" ht="15.6" customHeight="1" x14ac:dyDescent="0.25">
      <c r="A124" s="51">
        <v>14</v>
      </c>
      <c r="B124" s="52" t="s">
        <v>384</v>
      </c>
      <c r="C124" s="56" t="s">
        <v>385</v>
      </c>
      <c r="D124" s="41" t="s">
        <v>386</v>
      </c>
      <c r="E124" s="36" t="s">
        <v>86</v>
      </c>
      <c r="F124" s="41" t="s">
        <v>383</v>
      </c>
      <c r="G124" s="70">
        <v>21301048.460000001</v>
      </c>
      <c r="H124" s="70">
        <v>0</v>
      </c>
      <c r="I124" s="70">
        <v>309744.98</v>
      </c>
      <c r="J124" s="70">
        <v>862.67</v>
      </c>
      <c r="K124" s="71">
        <v>0</v>
      </c>
      <c r="L124" s="71">
        <v>21611656.109999999</v>
      </c>
      <c r="M124" s="71">
        <v>7764</v>
      </c>
      <c r="N124" s="70">
        <v>5024368.5599999996</v>
      </c>
      <c r="O124" s="70">
        <v>938304.75</v>
      </c>
      <c r="P124" s="72">
        <v>6445927.9939999999</v>
      </c>
      <c r="Q124" s="70">
        <v>0</v>
      </c>
      <c r="R124" s="70">
        <v>1201014.1399999999</v>
      </c>
      <c r="S124" s="70">
        <v>3989419.15</v>
      </c>
      <c r="T124" s="70">
        <v>1814651.54</v>
      </c>
      <c r="U124" s="70">
        <v>0</v>
      </c>
      <c r="V124" s="70">
        <v>0</v>
      </c>
      <c r="W124" s="70">
        <v>706301.62</v>
      </c>
      <c r="X124" s="71">
        <v>1814017.02</v>
      </c>
      <c r="Y124" s="71">
        <v>21934004.774</v>
      </c>
      <c r="Z124" s="60">
        <v>0.16274497297679025</v>
      </c>
      <c r="AA124" s="71">
        <v>1787448.98</v>
      </c>
      <c r="AB124" s="71">
        <v>0</v>
      </c>
      <c r="AC124" s="71">
        <v>0</v>
      </c>
      <c r="AD124" s="71">
        <v>0</v>
      </c>
      <c r="AE124" s="71">
        <v>307.52999999999997</v>
      </c>
      <c r="AF124" s="71">
        <f t="shared" si="50"/>
        <v>307.52999999999997</v>
      </c>
      <c r="AG124" s="71">
        <v>647924.28</v>
      </c>
      <c r="AH124" s="70">
        <v>53394.71</v>
      </c>
      <c r="AI124" s="70">
        <v>130328.57</v>
      </c>
      <c r="AJ124" s="71">
        <v>0</v>
      </c>
      <c r="AK124" s="70">
        <v>77747.240000000005</v>
      </c>
      <c r="AL124" s="70">
        <v>54469.43</v>
      </c>
      <c r="AM124" s="70">
        <v>78942.850000000006</v>
      </c>
      <c r="AN124" s="70">
        <v>8190</v>
      </c>
      <c r="AO124" s="70">
        <v>0</v>
      </c>
      <c r="AP124" s="70">
        <v>0</v>
      </c>
      <c r="AQ124" s="70">
        <v>19387.419999999998</v>
      </c>
      <c r="AR124" s="70">
        <v>6877.29</v>
      </c>
      <c r="AS124" s="70">
        <v>0</v>
      </c>
      <c r="AT124" s="70">
        <v>13966.4</v>
      </c>
      <c r="AU124" s="70">
        <v>0</v>
      </c>
      <c r="AV124" s="70">
        <v>61311.57</v>
      </c>
      <c r="AW124" s="70">
        <v>1152539.76</v>
      </c>
      <c r="AX124" s="70">
        <v>0</v>
      </c>
      <c r="AY124" s="60">
        <f t="shared" si="51"/>
        <v>0</v>
      </c>
      <c r="AZ124" s="71">
        <v>0</v>
      </c>
      <c r="BA124" s="60">
        <v>8.3883087495153635E-2</v>
      </c>
      <c r="BB124" s="58">
        <v>1829242.39</v>
      </c>
      <c r="BC124" s="58">
        <v>1637396.17</v>
      </c>
      <c r="BD124" s="59">
        <v>227883</v>
      </c>
      <c r="BE124" s="59">
        <v>2.91038304567337E-11</v>
      </c>
      <c r="BF124" s="59">
        <v>785919.85</v>
      </c>
      <c r="BG124" s="59">
        <v>497784.91</v>
      </c>
      <c r="BH124" s="59">
        <v>0</v>
      </c>
      <c r="BI124" s="59">
        <v>0</v>
      </c>
      <c r="BJ124" s="59">
        <f t="shared" si="52"/>
        <v>0</v>
      </c>
      <c r="BK124" s="59">
        <v>0</v>
      </c>
      <c r="BL124" s="59">
        <v>2157</v>
      </c>
      <c r="BM124" s="59">
        <v>615</v>
      </c>
      <c r="BN124" s="58">
        <v>22</v>
      </c>
      <c r="BO124" s="58">
        <v>0</v>
      </c>
      <c r="BP124" s="58">
        <v>-36</v>
      </c>
      <c r="BQ124" s="58">
        <v>-40</v>
      </c>
      <c r="BR124" s="58">
        <v>-303</v>
      </c>
      <c r="BS124" s="58">
        <v>-125</v>
      </c>
      <c r="BT124" s="58">
        <v>3</v>
      </c>
      <c r="BU124" s="58">
        <v>0</v>
      </c>
      <c r="BV124" s="58">
        <v>-1</v>
      </c>
      <c r="BW124" s="58">
        <v>-290</v>
      </c>
      <c r="BX124" s="58">
        <v>-1</v>
      </c>
      <c r="BY124" s="58">
        <v>2001</v>
      </c>
      <c r="BZ124" s="58">
        <v>3</v>
      </c>
      <c r="CA124" s="58">
        <v>0</v>
      </c>
      <c r="CB124" s="58">
        <v>52</v>
      </c>
      <c r="CC124" s="58">
        <v>22</v>
      </c>
      <c r="CD124" s="58">
        <v>208</v>
      </c>
      <c r="CE124" s="58">
        <v>6</v>
      </c>
      <c r="CF124" s="58">
        <v>6</v>
      </c>
    </row>
    <row r="125" spans="1:84" s="49" customFormat="1" ht="15.6" customHeight="1" x14ac:dyDescent="0.25">
      <c r="A125" s="51">
        <v>14</v>
      </c>
      <c r="B125" s="52" t="s">
        <v>387</v>
      </c>
      <c r="C125" s="56" t="s">
        <v>388</v>
      </c>
      <c r="D125" s="41" t="s">
        <v>382</v>
      </c>
      <c r="E125" s="36" t="s">
        <v>86</v>
      </c>
      <c r="F125" s="41" t="s">
        <v>383</v>
      </c>
      <c r="G125" s="70">
        <v>27269483.120000001</v>
      </c>
      <c r="H125" s="70">
        <v>105855.44</v>
      </c>
      <c r="I125" s="70">
        <v>359355.05</v>
      </c>
      <c r="J125" s="70">
        <v>0</v>
      </c>
      <c r="K125" s="71">
        <v>0</v>
      </c>
      <c r="L125" s="71">
        <v>27734693.609999999</v>
      </c>
      <c r="M125" s="71">
        <v>0</v>
      </c>
      <c r="N125" s="70">
        <v>4865016.7</v>
      </c>
      <c r="O125" s="70">
        <v>1514375.04</v>
      </c>
      <c r="P125" s="72">
        <v>8614702.2599999998</v>
      </c>
      <c r="Q125" s="70">
        <v>0</v>
      </c>
      <c r="R125" s="70">
        <v>1788194.95</v>
      </c>
      <c r="S125" s="70">
        <v>4920965.97</v>
      </c>
      <c r="T125" s="70">
        <v>2676970.4500000002</v>
      </c>
      <c r="U125" s="70">
        <v>0</v>
      </c>
      <c r="V125" s="70">
        <v>0</v>
      </c>
      <c r="W125" s="70">
        <v>973006.51</v>
      </c>
      <c r="X125" s="71">
        <v>1937991.91</v>
      </c>
      <c r="Y125" s="71">
        <v>27291223.789999999</v>
      </c>
      <c r="Z125" s="60">
        <v>0.15365425237685168</v>
      </c>
      <c r="AA125" s="71">
        <v>1771411.49</v>
      </c>
      <c r="AB125" s="71">
        <v>0</v>
      </c>
      <c r="AC125" s="71">
        <v>0</v>
      </c>
      <c r="AD125" s="71">
        <v>0</v>
      </c>
      <c r="AE125" s="71">
        <v>0</v>
      </c>
      <c r="AF125" s="71">
        <f t="shared" si="50"/>
        <v>0</v>
      </c>
      <c r="AG125" s="71">
        <v>679295.42</v>
      </c>
      <c r="AH125" s="70">
        <v>52039.07</v>
      </c>
      <c r="AI125" s="70">
        <v>164616.78</v>
      </c>
      <c r="AJ125" s="71">
        <v>0</v>
      </c>
      <c r="AK125" s="70">
        <v>95202.74</v>
      </c>
      <c r="AL125" s="70">
        <v>33268.769999999997</v>
      </c>
      <c r="AM125" s="70">
        <v>96397.65</v>
      </c>
      <c r="AN125" s="70">
        <v>8190</v>
      </c>
      <c r="AO125" s="70">
        <v>1970</v>
      </c>
      <c r="AP125" s="70">
        <v>0</v>
      </c>
      <c r="AQ125" s="70">
        <v>36552.959999999999</v>
      </c>
      <c r="AR125" s="70">
        <v>5907.75</v>
      </c>
      <c r="AS125" s="70">
        <v>5700</v>
      </c>
      <c r="AT125" s="70">
        <v>15007.87</v>
      </c>
      <c r="AU125" s="70">
        <v>16367.87</v>
      </c>
      <c r="AV125" s="70">
        <v>55976.71</v>
      </c>
      <c r="AW125" s="70">
        <v>1266493.5900000001</v>
      </c>
      <c r="AX125" s="70">
        <v>0</v>
      </c>
      <c r="AY125" s="60">
        <f t="shared" si="51"/>
        <v>0</v>
      </c>
      <c r="AZ125" s="71">
        <v>0</v>
      </c>
      <c r="BA125" s="60">
        <v>6.4959481710924333E-2</v>
      </c>
      <c r="BB125" s="58">
        <v>1739298.77</v>
      </c>
      <c r="BC125" s="58">
        <v>2467038.41</v>
      </c>
      <c r="BD125" s="59">
        <v>227883</v>
      </c>
      <c r="BE125" s="59">
        <v>5.8207660913467401E-11</v>
      </c>
      <c r="BF125" s="59">
        <v>503890.17000000097</v>
      </c>
      <c r="BG125" s="59">
        <v>187266.77250000101</v>
      </c>
      <c r="BH125" s="59">
        <v>0</v>
      </c>
      <c r="BI125" s="59">
        <v>0</v>
      </c>
      <c r="BJ125" s="59">
        <f t="shared" si="52"/>
        <v>0</v>
      </c>
      <c r="BK125" s="59">
        <v>0</v>
      </c>
      <c r="BL125" s="59">
        <v>2560</v>
      </c>
      <c r="BM125" s="59">
        <v>802</v>
      </c>
      <c r="BN125" s="58">
        <v>43</v>
      </c>
      <c r="BO125" s="58">
        <v>-32</v>
      </c>
      <c r="BP125" s="58">
        <v>-50</v>
      </c>
      <c r="BQ125" s="58">
        <v>-76</v>
      </c>
      <c r="BR125" s="58">
        <v>-335</v>
      </c>
      <c r="BS125" s="58">
        <v>-179</v>
      </c>
      <c r="BT125" s="58">
        <v>10</v>
      </c>
      <c r="BU125" s="58">
        <v>0</v>
      </c>
      <c r="BV125" s="58">
        <v>22</v>
      </c>
      <c r="BW125" s="58">
        <v>-316</v>
      </c>
      <c r="BX125" s="58">
        <v>-6</v>
      </c>
      <c r="BY125" s="58">
        <v>2443</v>
      </c>
      <c r="BZ125" s="58">
        <v>0</v>
      </c>
      <c r="CA125" s="58">
        <v>0</v>
      </c>
      <c r="CB125" s="58">
        <v>83</v>
      </c>
      <c r="CC125" s="58">
        <v>28</v>
      </c>
      <c r="CD125" s="58">
        <v>194</v>
      </c>
      <c r="CE125" s="58">
        <v>9</v>
      </c>
      <c r="CF125" s="58">
        <v>0</v>
      </c>
    </row>
    <row r="126" spans="1:84" s="49" customFormat="1" ht="15.6" customHeight="1" x14ac:dyDescent="0.25">
      <c r="A126" s="38">
        <v>15</v>
      </c>
      <c r="B126" s="50" t="s">
        <v>389</v>
      </c>
      <c r="C126" s="56" t="s">
        <v>171</v>
      </c>
      <c r="D126" s="41" t="s">
        <v>390</v>
      </c>
      <c r="E126" s="41" t="s">
        <v>120</v>
      </c>
      <c r="F126" s="41" t="s">
        <v>391</v>
      </c>
      <c r="G126" s="70">
        <v>16824809.780000001</v>
      </c>
      <c r="H126" s="70">
        <v>0</v>
      </c>
      <c r="I126" s="70">
        <v>829746.86</v>
      </c>
      <c r="J126" s="70">
        <v>33423.58</v>
      </c>
      <c r="K126" s="71">
        <v>0</v>
      </c>
      <c r="L126" s="71">
        <v>17687980.219999999</v>
      </c>
      <c r="M126" s="71">
        <v>367940.44</v>
      </c>
      <c r="N126" s="70">
        <v>0</v>
      </c>
      <c r="O126" s="70">
        <v>2502215.59</v>
      </c>
      <c r="P126" s="72">
        <v>4434171.2699999996</v>
      </c>
      <c r="Q126" s="70">
        <v>0</v>
      </c>
      <c r="R126" s="70">
        <v>1751151.96</v>
      </c>
      <c r="S126" s="70">
        <v>5231212.3099999996</v>
      </c>
      <c r="T126" s="70">
        <v>1321476.25</v>
      </c>
      <c r="U126" s="70">
        <v>0</v>
      </c>
      <c r="V126" s="70">
        <v>0</v>
      </c>
      <c r="W126" s="70">
        <v>748363.43</v>
      </c>
      <c r="X126" s="71">
        <v>1800294.37</v>
      </c>
      <c r="Y126" s="71">
        <v>17788885.18</v>
      </c>
      <c r="Z126" s="60">
        <v>9.9665661123450752E-2</v>
      </c>
      <c r="AA126" s="71">
        <v>1800294.37</v>
      </c>
      <c r="AB126" s="71">
        <v>0</v>
      </c>
      <c r="AC126" s="71">
        <v>0</v>
      </c>
      <c r="AD126" s="71">
        <v>0</v>
      </c>
      <c r="AE126" s="71">
        <v>265.97000000000003</v>
      </c>
      <c r="AF126" s="71">
        <f t="shared" si="50"/>
        <v>265.97000000000003</v>
      </c>
      <c r="AG126" s="71">
        <v>555537.68000000005</v>
      </c>
      <c r="AH126" s="70">
        <v>46306.68</v>
      </c>
      <c r="AI126" s="70">
        <v>118389.16</v>
      </c>
      <c r="AJ126" s="71">
        <v>15445.72</v>
      </c>
      <c r="AK126" s="70">
        <v>124573.07</v>
      </c>
      <c r="AL126" s="70">
        <v>13775</v>
      </c>
      <c r="AM126" s="70">
        <v>56304.33</v>
      </c>
      <c r="AN126" s="70">
        <v>9500</v>
      </c>
      <c r="AO126" s="70">
        <v>0</v>
      </c>
      <c r="AP126" s="70">
        <v>0</v>
      </c>
      <c r="AQ126" s="70">
        <v>39216.33</v>
      </c>
      <c r="AR126" s="70">
        <v>1409.62</v>
      </c>
      <c r="AS126" s="70">
        <v>0</v>
      </c>
      <c r="AT126" s="70">
        <v>14326.42</v>
      </c>
      <c r="AU126" s="70">
        <v>16630.75</v>
      </c>
      <c r="AV126" s="70">
        <v>92375.74</v>
      </c>
      <c r="AW126" s="70">
        <v>1103790.5</v>
      </c>
      <c r="AX126" s="70">
        <v>0</v>
      </c>
      <c r="AY126" s="60">
        <f t="shared" si="51"/>
        <v>0</v>
      </c>
      <c r="AZ126" s="71">
        <v>0</v>
      </c>
      <c r="BA126" s="60">
        <v>9.489962462513471E-2</v>
      </c>
      <c r="BB126" s="58">
        <v>296815.08</v>
      </c>
      <c r="BC126" s="58">
        <v>1380040.71</v>
      </c>
      <c r="BD126" s="59">
        <v>227879</v>
      </c>
      <c r="BE126" s="59">
        <v>0</v>
      </c>
      <c r="BF126" s="59">
        <v>681958.58</v>
      </c>
      <c r="BG126" s="59">
        <v>406010.95500000002</v>
      </c>
      <c r="BH126" s="59">
        <v>0</v>
      </c>
      <c r="BI126" s="59">
        <v>0</v>
      </c>
      <c r="BJ126" s="59">
        <f t="shared" si="52"/>
        <v>0</v>
      </c>
      <c r="BK126" s="59">
        <v>0</v>
      </c>
      <c r="BL126" s="59">
        <v>1649</v>
      </c>
      <c r="BM126" s="59">
        <v>428</v>
      </c>
      <c r="BN126" s="58">
        <v>6</v>
      </c>
      <c r="BO126" s="58">
        <v>0</v>
      </c>
      <c r="BP126" s="58">
        <v>-18</v>
      </c>
      <c r="BQ126" s="58">
        <v>-15</v>
      </c>
      <c r="BR126" s="58">
        <v>-169</v>
      </c>
      <c r="BS126" s="58">
        <v>-170</v>
      </c>
      <c r="BT126" s="58">
        <v>6</v>
      </c>
      <c r="BU126" s="58">
        <v>0</v>
      </c>
      <c r="BV126" s="58">
        <v>0</v>
      </c>
      <c r="BW126" s="58">
        <v>-283</v>
      </c>
      <c r="BX126" s="58">
        <v>-2</v>
      </c>
      <c r="BY126" s="58">
        <v>1432</v>
      </c>
      <c r="BZ126" s="58">
        <v>9</v>
      </c>
      <c r="CA126" s="58">
        <v>0</v>
      </c>
      <c r="CB126" s="58">
        <v>103</v>
      </c>
      <c r="CC126" s="58">
        <v>14</v>
      </c>
      <c r="CD126" s="58">
        <v>102</v>
      </c>
      <c r="CE126" s="58">
        <v>66</v>
      </c>
      <c r="CF126" s="58">
        <v>0</v>
      </c>
    </row>
    <row r="127" spans="1:84" s="49" customFormat="1" ht="15.6" customHeight="1" x14ac:dyDescent="0.25">
      <c r="A127" s="38">
        <v>15</v>
      </c>
      <c r="B127" s="50" t="s">
        <v>392</v>
      </c>
      <c r="C127" s="56" t="s">
        <v>393</v>
      </c>
      <c r="D127" s="41" t="s">
        <v>394</v>
      </c>
      <c r="E127" s="41" t="s">
        <v>86</v>
      </c>
      <c r="F127" s="41" t="s">
        <v>395</v>
      </c>
      <c r="G127" s="70">
        <v>12095937.529999999</v>
      </c>
      <c r="H127" s="70">
        <v>440752.02</v>
      </c>
      <c r="I127" s="70">
        <v>0</v>
      </c>
      <c r="J127" s="70">
        <v>0</v>
      </c>
      <c r="K127" s="71">
        <v>0</v>
      </c>
      <c r="L127" s="71">
        <v>12536689.550000001</v>
      </c>
      <c r="M127" s="71">
        <v>0</v>
      </c>
      <c r="N127" s="70">
        <v>3656.61</v>
      </c>
      <c r="O127" s="70">
        <v>736532.31</v>
      </c>
      <c r="P127" s="72">
        <v>3367274.91</v>
      </c>
      <c r="Q127" s="70">
        <v>1720.45</v>
      </c>
      <c r="R127" s="70">
        <v>1109955.1499999999</v>
      </c>
      <c r="S127" s="70">
        <v>4518850.38</v>
      </c>
      <c r="T127" s="70">
        <v>1333050.1200000001</v>
      </c>
      <c r="U127" s="70">
        <v>0</v>
      </c>
      <c r="V127" s="70">
        <v>0</v>
      </c>
      <c r="W127" s="70">
        <v>659029.11</v>
      </c>
      <c r="X127" s="71">
        <v>1088702.23</v>
      </c>
      <c r="Y127" s="71">
        <v>12818771.27</v>
      </c>
      <c r="Z127" s="60">
        <v>8.805957949241873E-2</v>
      </c>
      <c r="AA127" s="71">
        <v>1082253.82</v>
      </c>
      <c r="AB127" s="71">
        <v>0</v>
      </c>
      <c r="AC127" s="71">
        <v>0</v>
      </c>
      <c r="AD127" s="71">
        <v>0</v>
      </c>
      <c r="AE127" s="71">
        <v>4.66</v>
      </c>
      <c r="AF127" s="71">
        <f t="shared" si="50"/>
        <v>4.66</v>
      </c>
      <c r="AG127" s="71">
        <v>252400</v>
      </c>
      <c r="AH127" s="70">
        <v>19476.57</v>
      </c>
      <c r="AI127" s="70">
        <v>57736.04</v>
      </c>
      <c r="AJ127" s="71">
        <v>0</v>
      </c>
      <c r="AK127" s="70">
        <v>67997.34</v>
      </c>
      <c r="AL127" s="70">
        <v>19350</v>
      </c>
      <c r="AM127" s="70">
        <v>41544.1</v>
      </c>
      <c r="AN127" s="70">
        <v>9600</v>
      </c>
      <c r="AO127" s="70">
        <v>127735.54</v>
      </c>
      <c r="AP127" s="70">
        <v>0</v>
      </c>
      <c r="AQ127" s="70">
        <v>35313.379999999997</v>
      </c>
      <c r="AR127" s="70">
        <v>2383.69</v>
      </c>
      <c r="AS127" s="70">
        <v>0</v>
      </c>
      <c r="AT127" s="70">
        <v>12181.38</v>
      </c>
      <c r="AU127" s="70">
        <v>17278.79</v>
      </c>
      <c r="AV127" s="70">
        <v>80790.64</v>
      </c>
      <c r="AW127" s="70">
        <v>743787.47</v>
      </c>
      <c r="AX127" s="70">
        <v>0</v>
      </c>
      <c r="AY127" s="60">
        <f t="shared" si="51"/>
        <v>0</v>
      </c>
      <c r="AZ127" s="71">
        <v>0</v>
      </c>
      <c r="BA127" s="60">
        <v>8.9472504079640372E-2</v>
      </c>
      <c r="BB127" s="58">
        <v>239656.43</v>
      </c>
      <c r="BC127" s="58">
        <v>864319.18</v>
      </c>
      <c r="BD127" s="59">
        <v>227883</v>
      </c>
      <c r="BE127" s="59">
        <v>0</v>
      </c>
      <c r="BF127" s="59">
        <v>283231.46000000002</v>
      </c>
      <c r="BG127" s="59">
        <v>97284.592499999693</v>
      </c>
      <c r="BH127" s="59">
        <v>0</v>
      </c>
      <c r="BI127" s="59">
        <v>0</v>
      </c>
      <c r="BJ127" s="59">
        <f t="shared" si="52"/>
        <v>0</v>
      </c>
      <c r="BK127" s="59">
        <v>0</v>
      </c>
      <c r="BL127" s="59">
        <v>1410</v>
      </c>
      <c r="BM127" s="59">
        <v>469</v>
      </c>
      <c r="BN127" s="58">
        <v>17</v>
      </c>
      <c r="BO127" s="58">
        <v>0</v>
      </c>
      <c r="BP127" s="58">
        <v>-12</v>
      </c>
      <c r="BQ127" s="58">
        <v>-40</v>
      </c>
      <c r="BR127" s="58">
        <v>-61</v>
      </c>
      <c r="BS127" s="58">
        <v>-108</v>
      </c>
      <c r="BT127" s="58">
        <v>0</v>
      </c>
      <c r="BU127" s="58">
        <v>0</v>
      </c>
      <c r="BV127" s="58">
        <v>-3</v>
      </c>
      <c r="BW127" s="58">
        <v>-216</v>
      </c>
      <c r="BX127" s="58">
        <v>-10</v>
      </c>
      <c r="BY127" s="58">
        <v>1446</v>
      </c>
      <c r="BZ127" s="58">
        <v>18</v>
      </c>
      <c r="CA127" s="58">
        <v>59</v>
      </c>
      <c r="CB127" s="58">
        <v>66</v>
      </c>
      <c r="CC127" s="58">
        <v>20</v>
      </c>
      <c r="CD127" s="58">
        <v>115</v>
      </c>
      <c r="CE127" s="58">
        <v>10</v>
      </c>
      <c r="CF127" s="58">
        <v>5</v>
      </c>
    </row>
    <row r="128" spans="1:84" s="49" customFormat="1" ht="15.6" customHeight="1" x14ac:dyDescent="0.25">
      <c r="A128" s="38">
        <v>15</v>
      </c>
      <c r="B128" s="50" t="s">
        <v>396</v>
      </c>
      <c r="C128" s="56" t="s">
        <v>253</v>
      </c>
      <c r="D128" s="41" t="s">
        <v>390</v>
      </c>
      <c r="E128" s="41" t="s">
        <v>120</v>
      </c>
      <c r="F128" s="41" t="s">
        <v>391</v>
      </c>
      <c r="G128" s="70">
        <v>15455442.310000001</v>
      </c>
      <c r="H128" s="70">
        <v>789806.82</v>
      </c>
      <c r="I128" s="70">
        <v>0</v>
      </c>
      <c r="J128" s="70">
        <v>16979.47</v>
      </c>
      <c r="K128" s="71">
        <v>0</v>
      </c>
      <c r="L128" s="71">
        <v>16262228.6</v>
      </c>
      <c r="M128" s="71">
        <v>182915.41</v>
      </c>
      <c r="N128" s="70">
        <v>0</v>
      </c>
      <c r="O128" s="70">
        <v>2935204.01</v>
      </c>
      <c r="P128" s="72">
        <v>3571737.92</v>
      </c>
      <c r="Q128" s="70">
        <v>0</v>
      </c>
      <c r="R128" s="70">
        <v>1777820.94</v>
      </c>
      <c r="S128" s="70">
        <v>5263597.6100000003</v>
      </c>
      <c r="T128" s="70">
        <v>1265547.27</v>
      </c>
      <c r="U128" s="70">
        <v>0</v>
      </c>
      <c r="V128" s="70">
        <v>0</v>
      </c>
      <c r="W128" s="70">
        <v>658483</v>
      </c>
      <c r="X128" s="71">
        <v>1546908.2699999998</v>
      </c>
      <c r="Y128" s="71">
        <v>17019299.02</v>
      </c>
      <c r="Z128" s="60">
        <v>2.690299031443693E-2</v>
      </c>
      <c r="AA128" s="71">
        <v>1526791.36</v>
      </c>
      <c r="AB128" s="71">
        <v>0</v>
      </c>
      <c r="AC128" s="71">
        <v>0</v>
      </c>
      <c r="AD128" s="71">
        <v>0</v>
      </c>
      <c r="AE128" s="71">
        <v>0</v>
      </c>
      <c r="AF128" s="71">
        <f t="shared" si="50"/>
        <v>0</v>
      </c>
      <c r="AG128" s="71">
        <v>636562.38</v>
      </c>
      <c r="AH128" s="70">
        <v>50944.4</v>
      </c>
      <c r="AI128" s="70">
        <v>125174.01</v>
      </c>
      <c r="AJ128" s="71">
        <v>0</v>
      </c>
      <c r="AK128" s="70">
        <v>172008.48</v>
      </c>
      <c r="AL128" s="70">
        <v>10811.47</v>
      </c>
      <c r="AM128" s="70">
        <v>63641.94</v>
      </c>
      <c r="AN128" s="70">
        <v>9500</v>
      </c>
      <c r="AO128" s="70">
        <v>0</v>
      </c>
      <c r="AP128" s="70">
        <v>0</v>
      </c>
      <c r="AQ128" s="70">
        <v>16276.59</v>
      </c>
      <c r="AR128" s="70">
        <v>2600.67</v>
      </c>
      <c r="AS128" s="70">
        <v>0</v>
      </c>
      <c r="AT128" s="70">
        <v>8002.91</v>
      </c>
      <c r="AU128" s="70">
        <v>3161</v>
      </c>
      <c r="AV128" s="70">
        <v>47193.47</v>
      </c>
      <c r="AW128" s="70">
        <v>1145877.32</v>
      </c>
      <c r="AX128" s="70">
        <v>0</v>
      </c>
      <c r="AY128" s="60">
        <f t="shared" si="51"/>
        <v>0</v>
      </c>
      <c r="AZ128" s="71">
        <v>0</v>
      </c>
      <c r="BA128" s="60">
        <v>9.0727535843153406E-2</v>
      </c>
      <c r="BB128" s="58">
        <v>171812.89</v>
      </c>
      <c r="BC128" s="58">
        <v>265232.89</v>
      </c>
      <c r="BD128" s="59">
        <v>227883</v>
      </c>
      <c r="BE128" s="59">
        <v>5.8207660913467401E-11</v>
      </c>
      <c r="BF128" s="59">
        <v>565685.35</v>
      </c>
      <c r="BG128" s="59">
        <v>279216.02</v>
      </c>
      <c r="BH128" s="59">
        <v>0</v>
      </c>
      <c r="BI128" s="59">
        <v>0</v>
      </c>
      <c r="BJ128" s="59">
        <f t="shared" si="52"/>
        <v>0</v>
      </c>
      <c r="BK128" s="59">
        <v>0</v>
      </c>
      <c r="BL128" s="59">
        <v>1638</v>
      </c>
      <c r="BM128" s="59">
        <v>311</v>
      </c>
      <c r="BN128" s="58">
        <v>111</v>
      </c>
      <c r="BO128" s="58">
        <v>0</v>
      </c>
      <c r="BP128" s="58">
        <v>-15</v>
      </c>
      <c r="BQ128" s="58">
        <v>-17</v>
      </c>
      <c r="BR128" s="58">
        <v>-185</v>
      </c>
      <c r="BS128" s="58">
        <v>-131</v>
      </c>
      <c r="BT128" s="58">
        <v>0</v>
      </c>
      <c r="BU128" s="58">
        <v>0</v>
      </c>
      <c r="BV128" s="58">
        <v>0</v>
      </c>
      <c r="BW128" s="58">
        <v>-339</v>
      </c>
      <c r="BX128" s="58">
        <v>0</v>
      </c>
      <c r="BY128" s="58">
        <v>1373</v>
      </c>
      <c r="BZ128" s="58">
        <v>8</v>
      </c>
      <c r="CA128" s="58">
        <v>0</v>
      </c>
      <c r="CB128" s="58">
        <v>112</v>
      </c>
      <c r="CC128" s="58">
        <v>31</v>
      </c>
      <c r="CD128" s="58">
        <v>99</v>
      </c>
      <c r="CE128" s="58">
        <v>52</v>
      </c>
      <c r="CF128" s="58">
        <v>8</v>
      </c>
    </row>
    <row r="129" spans="1:84" s="49" customFormat="1" ht="15.6" customHeight="1" x14ac:dyDescent="0.25">
      <c r="A129" s="38">
        <v>16</v>
      </c>
      <c r="B129" s="50" t="s">
        <v>397</v>
      </c>
      <c r="C129" s="56" t="s">
        <v>398</v>
      </c>
      <c r="D129" s="41" t="s">
        <v>399</v>
      </c>
      <c r="E129" s="41" t="s">
        <v>317</v>
      </c>
      <c r="F129" s="41" t="s">
        <v>391</v>
      </c>
      <c r="G129" s="70">
        <v>16788536.66</v>
      </c>
      <c r="H129" s="70">
        <v>0</v>
      </c>
      <c r="I129" s="70">
        <v>777562.85</v>
      </c>
      <c r="J129" s="70">
        <v>69982.17</v>
      </c>
      <c r="K129" s="71">
        <v>0</v>
      </c>
      <c r="L129" s="71">
        <v>17636081.68</v>
      </c>
      <c r="M129" s="71">
        <v>723866.23</v>
      </c>
      <c r="N129" s="70">
        <v>68476.12</v>
      </c>
      <c r="O129" s="70">
        <v>3567157.26</v>
      </c>
      <c r="P129" s="72">
        <v>1905169.97</v>
      </c>
      <c r="Q129" s="70">
        <v>0</v>
      </c>
      <c r="R129" s="70">
        <v>1709959.51</v>
      </c>
      <c r="S129" s="70">
        <v>6128904.4900000002</v>
      </c>
      <c r="T129" s="70">
        <v>1479928.94</v>
      </c>
      <c r="U129" s="70">
        <v>0</v>
      </c>
      <c r="V129" s="70">
        <v>0</v>
      </c>
      <c r="W129" s="70">
        <v>1125571.18</v>
      </c>
      <c r="X129" s="71">
        <v>1699668.13</v>
      </c>
      <c r="Y129" s="71">
        <v>17684835.600000001</v>
      </c>
      <c r="Z129" s="60">
        <v>0.10268909583451449</v>
      </c>
      <c r="AA129" s="71">
        <v>1699668.13</v>
      </c>
      <c r="AB129" s="71">
        <v>0</v>
      </c>
      <c r="AC129" s="71">
        <v>0</v>
      </c>
      <c r="AD129" s="71">
        <v>0</v>
      </c>
      <c r="AE129" s="71">
        <v>0</v>
      </c>
      <c r="AF129" s="71">
        <f t="shared" si="50"/>
        <v>0</v>
      </c>
      <c r="AG129" s="71">
        <v>722025.94</v>
      </c>
      <c r="AH129" s="70">
        <v>61613.78</v>
      </c>
      <c r="AI129" s="70">
        <v>204296.69</v>
      </c>
      <c r="AJ129" s="71">
        <v>0</v>
      </c>
      <c r="AK129" s="70">
        <v>89540.28</v>
      </c>
      <c r="AL129" s="70">
        <v>38449.910000000003</v>
      </c>
      <c r="AM129" s="70">
        <v>54396.6</v>
      </c>
      <c r="AN129" s="70">
        <v>10250</v>
      </c>
      <c r="AO129" s="70">
        <v>0</v>
      </c>
      <c r="AP129" s="70">
        <v>0</v>
      </c>
      <c r="AQ129" s="70">
        <v>23178.68</v>
      </c>
      <c r="AR129" s="70">
        <v>8441.01</v>
      </c>
      <c r="AS129" s="70">
        <v>0</v>
      </c>
      <c r="AT129" s="70">
        <v>12451.25</v>
      </c>
      <c r="AU129" s="70">
        <v>7826.12</v>
      </c>
      <c r="AV129" s="70">
        <v>93255.85</v>
      </c>
      <c r="AW129" s="70">
        <v>1325726.1100000001</v>
      </c>
      <c r="AX129" s="70">
        <v>0</v>
      </c>
      <c r="AY129" s="60">
        <f t="shared" si="51"/>
        <v>0</v>
      </c>
      <c r="AZ129" s="71">
        <v>0</v>
      </c>
      <c r="BA129" s="60">
        <v>9.7055106639337932E-2</v>
      </c>
      <c r="BB129" s="58">
        <v>248280.08</v>
      </c>
      <c r="BC129" s="58">
        <v>1475719.57</v>
      </c>
      <c r="BD129" s="59">
        <v>227878.9</v>
      </c>
      <c r="BE129" s="59">
        <v>0</v>
      </c>
      <c r="BF129" s="59">
        <v>611342.12</v>
      </c>
      <c r="BG129" s="59">
        <v>279910.59250000003</v>
      </c>
      <c r="BH129" s="59">
        <v>0</v>
      </c>
      <c r="BI129" s="59">
        <v>0</v>
      </c>
      <c r="BJ129" s="59">
        <f t="shared" si="52"/>
        <v>0</v>
      </c>
      <c r="BK129" s="59">
        <v>0</v>
      </c>
      <c r="BL129" s="59">
        <v>2032</v>
      </c>
      <c r="BM129" s="59">
        <v>504</v>
      </c>
      <c r="BN129" s="58">
        <v>0</v>
      </c>
      <c r="BO129" s="58">
        <v>0</v>
      </c>
      <c r="BP129" s="58">
        <v>-30</v>
      </c>
      <c r="BQ129" s="58">
        <v>-22</v>
      </c>
      <c r="BR129" s="58">
        <v>-463</v>
      </c>
      <c r="BS129" s="58">
        <v>-123</v>
      </c>
      <c r="BT129" s="58">
        <v>0</v>
      </c>
      <c r="BU129" s="58">
        <v>-3</v>
      </c>
      <c r="BV129" s="58">
        <v>0</v>
      </c>
      <c r="BW129" s="58">
        <v>-223</v>
      </c>
      <c r="BX129" s="58">
        <v>-1</v>
      </c>
      <c r="BY129" s="58">
        <v>1671</v>
      </c>
      <c r="BZ129" s="58">
        <v>1</v>
      </c>
      <c r="CA129" s="58">
        <v>0</v>
      </c>
      <c r="CB129" s="58">
        <v>125</v>
      </c>
      <c r="CC129" s="58">
        <v>14</v>
      </c>
      <c r="CD129" s="58">
        <v>68</v>
      </c>
      <c r="CE129" s="58">
        <v>7</v>
      </c>
      <c r="CF129" s="58">
        <v>8</v>
      </c>
    </row>
    <row r="130" spans="1:84" s="49" customFormat="1" ht="15.6" customHeight="1" x14ac:dyDescent="0.25">
      <c r="A130" s="38">
        <v>16</v>
      </c>
      <c r="B130" s="50" t="s">
        <v>400</v>
      </c>
      <c r="C130" s="56" t="s">
        <v>173</v>
      </c>
      <c r="D130" s="41" t="s">
        <v>401</v>
      </c>
      <c r="E130" s="41" t="s">
        <v>317</v>
      </c>
      <c r="F130" s="41" t="s">
        <v>391</v>
      </c>
      <c r="G130" s="70">
        <v>27847271.559999999</v>
      </c>
      <c r="H130" s="70">
        <v>1000</v>
      </c>
      <c r="I130" s="70">
        <v>1950</v>
      </c>
      <c r="J130" s="70">
        <v>0</v>
      </c>
      <c r="K130" s="71">
        <v>0</v>
      </c>
      <c r="L130" s="71">
        <v>27850221.559999999</v>
      </c>
      <c r="M130" s="71">
        <v>0</v>
      </c>
      <c r="N130" s="70">
        <v>0</v>
      </c>
      <c r="O130" s="70">
        <v>5713894.5999999996</v>
      </c>
      <c r="P130" s="72">
        <v>3384410.62</v>
      </c>
      <c r="Q130" s="70">
        <v>0</v>
      </c>
      <c r="R130" s="70">
        <v>2515124.09</v>
      </c>
      <c r="S130" s="70">
        <v>9391385.9800000004</v>
      </c>
      <c r="T130" s="70">
        <v>3171075.34</v>
      </c>
      <c r="U130" s="70">
        <v>0</v>
      </c>
      <c r="V130" s="70">
        <v>0</v>
      </c>
      <c r="W130" s="70">
        <v>2405236.67</v>
      </c>
      <c r="X130" s="71">
        <v>2202302.7400000002</v>
      </c>
      <c r="Y130" s="71">
        <v>28783430.039999999</v>
      </c>
      <c r="Z130" s="60">
        <v>0.14002404391951462</v>
      </c>
      <c r="AA130" s="71">
        <v>2202302.7400000002</v>
      </c>
      <c r="AB130" s="71">
        <v>0</v>
      </c>
      <c r="AC130" s="71">
        <v>0</v>
      </c>
      <c r="AD130" s="71">
        <v>0</v>
      </c>
      <c r="AE130" s="71">
        <v>0</v>
      </c>
      <c r="AF130" s="71">
        <f t="shared" si="50"/>
        <v>0</v>
      </c>
      <c r="AG130" s="71">
        <v>839996.61</v>
      </c>
      <c r="AH130" s="70">
        <v>69971.67</v>
      </c>
      <c r="AI130" s="70">
        <v>199033.19</v>
      </c>
      <c r="AJ130" s="71">
        <v>0</v>
      </c>
      <c r="AK130" s="70">
        <v>136223.09</v>
      </c>
      <c r="AL130" s="70">
        <v>32595.77</v>
      </c>
      <c r="AM130" s="70">
        <v>80168.94</v>
      </c>
      <c r="AN130" s="70">
        <v>10250</v>
      </c>
      <c r="AO130" s="70">
        <v>0</v>
      </c>
      <c r="AP130" s="70">
        <v>0</v>
      </c>
      <c r="AQ130" s="70">
        <v>57545.94</v>
      </c>
      <c r="AR130" s="70">
        <v>1812</v>
      </c>
      <c r="AS130" s="70">
        <v>0</v>
      </c>
      <c r="AT130" s="70">
        <v>4954.3900000000003</v>
      </c>
      <c r="AU130" s="70">
        <v>1064.48</v>
      </c>
      <c r="AV130" s="70">
        <v>85121.47</v>
      </c>
      <c r="AW130" s="70">
        <v>1518737.55</v>
      </c>
      <c r="AX130" s="70">
        <v>0</v>
      </c>
      <c r="AY130" s="60">
        <f t="shared" si="51"/>
        <v>0</v>
      </c>
      <c r="AZ130" s="71">
        <v>0</v>
      </c>
      <c r="BA130" s="60">
        <v>7.9085045558409464E-2</v>
      </c>
      <c r="BB130" s="58">
        <v>2112303.35</v>
      </c>
      <c r="BC130" s="58">
        <v>1787124.25</v>
      </c>
      <c r="BD130" s="59">
        <v>227883</v>
      </c>
      <c r="BE130" s="59">
        <v>5.8207660913467401E-11</v>
      </c>
      <c r="BF130" s="59">
        <v>827288.67</v>
      </c>
      <c r="BG130" s="59">
        <v>447604.28249999997</v>
      </c>
      <c r="BH130" s="59">
        <v>0</v>
      </c>
      <c r="BI130" s="59">
        <v>0</v>
      </c>
      <c r="BJ130" s="59">
        <f t="shared" si="52"/>
        <v>0</v>
      </c>
      <c r="BK130" s="59">
        <v>0</v>
      </c>
      <c r="BL130" s="59">
        <v>2322</v>
      </c>
      <c r="BM130" s="59">
        <v>1203</v>
      </c>
      <c r="BN130" s="58">
        <v>0</v>
      </c>
      <c r="BO130" s="58">
        <v>-102</v>
      </c>
      <c r="BP130" s="58">
        <v>-49</v>
      </c>
      <c r="BQ130" s="58">
        <v>-18</v>
      </c>
      <c r="BR130" s="58">
        <v>-782</v>
      </c>
      <c r="BS130" s="58">
        <v>-221</v>
      </c>
      <c r="BT130" s="58">
        <v>50</v>
      </c>
      <c r="BU130" s="58">
        <v>0</v>
      </c>
      <c r="BV130" s="58">
        <v>0</v>
      </c>
      <c r="BW130" s="58">
        <v>-453</v>
      </c>
      <c r="BX130" s="58">
        <v>-6</v>
      </c>
      <c r="BY130" s="58">
        <v>1944</v>
      </c>
      <c r="BZ130" s="58">
        <v>4</v>
      </c>
      <c r="CA130" s="58">
        <v>0</v>
      </c>
      <c r="CB130" s="58">
        <v>224</v>
      </c>
      <c r="CC130" s="58">
        <v>43</v>
      </c>
      <c r="CD130" s="58">
        <v>180</v>
      </c>
      <c r="CE130" s="58">
        <v>6</v>
      </c>
      <c r="CF130" s="58">
        <v>0</v>
      </c>
    </row>
    <row r="131" spans="1:84" s="49" customFormat="1" ht="15.6" customHeight="1" x14ac:dyDescent="0.25">
      <c r="A131" s="38">
        <v>16</v>
      </c>
      <c r="B131" s="50" t="s">
        <v>402</v>
      </c>
      <c r="C131" s="56" t="s">
        <v>403</v>
      </c>
      <c r="D131" s="41" t="s">
        <v>404</v>
      </c>
      <c r="E131" s="41" t="s">
        <v>317</v>
      </c>
      <c r="F131" s="41" t="s">
        <v>391</v>
      </c>
      <c r="G131" s="70">
        <v>44556716.740000002</v>
      </c>
      <c r="H131" s="70">
        <v>0</v>
      </c>
      <c r="I131" s="70">
        <v>667979.91</v>
      </c>
      <c r="J131" s="70">
        <v>0</v>
      </c>
      <c r="K131" s="71">
        <v>0</v>
      </c>
      <c r="L131" s="71">
        <v>45224696.649999999</v>
      </c>
      <c r="M131" s="71">
        <v>0</v>
      </c>
      <c r="N131" s="70">
        <v>5923203.3099999996</v>
      </c>
      <c r="O131" s="70">
        <v>6318832.8700000001</v>
      </c>
      <c r="P131" s="72">
        <v>7697559.3200000003</v>
      </c>
      <c r="Q131" s="70">
        <v>89574.04</v>
      </c>
      <c r="R131" s="70">
        <v>3151147.31</v>
      </c>
      <c r="S131" s="70">
        <v>13634978.189999999</v>
      </c>
      <c r="T131" s="70">
        <v>3783186.08</v>
      </c>
      <c r="U131" s="70">
        <v>0</v>
      </c>
      <c r="V131" s="70">
        <v>0</v>
      </c>
      <c r="W131" s="70">
        <v>1543477.7</v>
      </c>
      <c r="X131" s="71">
        <v>3272073.08</v>
      </c>
      <c r="Y131" s="71">
        <v>45414031.899999999</v>
      </c>
      <c r="Z131" s="60">
        <v>6.2240911963568749E-2</v>
      </c>
      <c r="AA131" s="71">
        <v>3272073.08</v>
      </c>
      <c r="AB131" s="71">
        <v>0</v>
      </c>
      <c r="AC131" s="71">
        <v>0</v>
      </c>
      <c r="AD131" s="71">
        <v>0</v>
      </c>
      <c r="AE131" s="71">
        <v>0</v>
      </c>
      <c r="AF131" s="71">
        <f t="shared" si="50"/>
        <v>0</v>
      </c>
      <c r="AG131" s="71">
        <v>1318863.32</v>
      </c>
      <c r="AH131" s="70">
        <v>106905.48</v>
      </c>
      <c r="AI131" s="70">
        <v>303103.69</v>
      </c>
      <c r="AJ131" s="71">
        <v>19294.98</v>
      </c>
      <c r="AK131" s="70">
        <v>183688.98</v>
      </c>
      <c r="AL131" s="70">
        <v>18308.560000000001</v>
      </c>
      <c r="AM131" s="70">
        <v>60047.66</v>
      </c>
      <c r="AN131" s="70">
        <v>10250</v>
      </c>
      <c r="AO131" s="70">
        <v>1725</v>
      </c>
      <c r="AP131" s="70">
        <v>0</v>
      </c>
      <c r="AQ131" s="70">
        <v>104901.82</v>
      </c>
      <c r="AR131" s="70">
        <v>3249.34</v>
      </c>
      <c r="AS131" s="70">
        <v>0</v>
      </c>
      <c r="AT131" s="70">
        <v>25205.59</v>
      </c>
      <c r="AU131" s="70">
        <v>31734.94</v>
      </c>
      <c r="AV131" s="70">
        <v>105418.83</v>
      </c>
      <c r="AW131" s="70">
        <v>2292698.19</v>
      </c>
      <c r="AX131" s="70">
        <v>0</v>
      </c>
      <c r="AY131" s="60">
        <f t="shared" si="51"/>
        <v>0</v>
      </c>
      <c r="AZ131" s="71">
        <v>0</v>
      </c>
      <c r="BA131" s="60">
        <v>7.3436135321491375E-2</v>
      </c>
      <c r="BB131" s="58">
        <v>267929.87</v>
      </c>
      <c r="BC131" s="58">
        <v>2505320.81</v>
      </c>
      <c r="BD131" s="59">
        <v>227883</v>
      </c>
      <c r="BE131" s="59">
        <v>5.8207660913467401E-11</v>
      </c>
      <c r="BF131" s="59">
        <v>1321660.8</v>
      </c>
      <c r="BG131" s="59">
        <v>748486.25249999994</v>
      </c>
      <c r="BH131" s="59">
        <v>0</v>
      </c>
      <c r="BI131" s="59">
        <v>0</v>
      </c>
      <c r="BJ131" s="59">
        <f t="shared" si="52"/>
        <v>0</v>
      </c>
      <c r="BK131" s="59">
        <v>0</v>
      </c>
      <c r="BL131" s="59">
        <v>3514</v>
      </c>
      <c r="BM131" s="59">
        <v>1529</v>
      </c>
      <c r="BN131" s="58">
        <v>0</v>
      </c>
      <c r="BO131" s="58">
        <v>0</v>
      </c>
      <c r="BP131" s="58">
        <v>-41</v>
      </c>
      <c r="BQ131" s="58">
        <v>-58</v>
      </c>
      <c r="BR131" s="58">
        <v>-956</v>
      </c>
      <c r="BS131" s="58">
        <v>-483</v>
      </c>
      <c r="BT131" s="58">
        <v>0</v>
      </c>
      <c r="BU131" s="58">
        <v>-1</v>
      </c>
      <c r="BV131" s="58">
        <v>5</v>
      </c>
      <c r="BW131" s="58">
        <v>-433</v>
      </c>
      <c r="BX131" s="58">
        <v>0</v>
      </c>
      <c r="BY131" s="58">
        <v>3076</v>
      </c>
      <c r="BZ131" s="58">
        <v>11</v>
      </c>
      <c r="CA131" s="58">
        <v>0</v>
      </c>
      <c r="CB131" s="58">
        <v>262</v>
      </c>
      <c r="CC131" s="58">
        <v>41</v>
      </c>
      <c r="CD131" s="58">
        <v>114</v>
      </c>
      <c r="CE131" s="58">
        <v>6</v>
      </c>
      <c r="CF131" s="58">
        <v>13</v>
      </c>
    </row>
    <row r="132" spans="1:84" s="49" customFormat="1" ht="15.6" customHeight="1" x14ac:dyDescent="0.25">
      <c r="A132" s="38">
        <v>16</v>
      </c>
      <c r="B132" s="50" t="s">
        <v>405</v>
      </c>
      <c r="C132" s="56" t="s">
        <v>406</v>
      </c>
      <c r="D132" s="41" t="s">
        <v>401</v>
      </c>
      <c r="E132" s="41" t="s">
        <v>317</v>
      </c>
      <c r="F132" s="41" t="s">
        <v>391</v>
      </c>
      <c r="G132" s="70">
        <v>31650334.469999999</v>
      </c>
      <c r="H132" s="70">
        <v>0</v>
      </c>
      <c r="I132" s="70">
        <v>109258.25</v>
      </c>
      <c r="J132" s="70">
        <v>56715.83</v>
      </c>
      <c r="K132" s="71">
        <v>0</v>
      </c>
      <c r="L132" s="71">
        <v>31816308.550000001</v>
      </c>
      <c r="M132" s="71">
        <v>579992.75</v>
      </c>
      <c r="N132" s="70">
        <v>17785.919999999998</v>
      </c>
      <c r="O132" s="70">
        <v>7584685.3300000001</v>
      </c>
      <c r="P132" s="72">
        <v>4180884.57</v>
      </c>
      <c r="Q132" s="70">
        <v>0</v>
      </c>
      <c r="R132" s="70">
        <v>3777811.44</v>
      </c>
      <c r="S132" s="70">
        <v>9767909.1699999999</v>
      </c>
      <c r="T132" s="70">
        <v>3322704.89</v>
      </c>
      <c r="U132" s="70">
        <v>0</v>
      </c>
      <c r="V132" s="70">
        <v>0</v>
      </c>
      <c r="W132" s="70">
        <v>953214.43</v>
      </c>
      <c r="X132" s="71">
        <v>2841966.59</v>
      </c>
      <c r="Y132" s="71">
        <v>32446962.34</v>
      </c>
      <c r="Z132" s="60">
        <v>5.9860020177537165E-2</v>
      </c>
      <c r="AA132" s="71">
        <v>2841966.59</v>
      </c>
      <c r="AB132" s="71">
        <v>0</v>
      </c>
      <c r="AC132" s="71">
        <v>0</v>
      </c>
      <c r="AD132" s="71">
        <v>0</v>
      </c>
      <c r="AE132" s="71">
        <v>0</v>
      </c>
      <c r="AF132" s="71">
        <f t="shared" ref="AF132" si="53">SUM(AD132:AE132)</f>
        <v>0</v>
      </c>
      <c r="AG132" s="71">
        <v>1107732.17</v>
      </c>
      <c r="AH132" s="70">
        <v>91002.07</v>
      </c>
      <c r="AI132" s="70">
        <v>256594.01</v>
      </c>
      <c r="AJ132" s="71">
        <v>7186.32</v>
      </c>
      <c r="AK132" s="70">
        <v>239476.28</v>
      </c>
      <c r="AL132" s="70">
        <v>20432.5</v>
      </c>
      <c r="AM132" s="70">
        <v>86879.63</v>
      </c>
      <c r="AN132" s="70">
        <v>10250</v>
      </c>
      <c r="AO132" s="70">
        <v>0</v>
      </c>
      <c r="AP132" s="70">
        <v>0</v>
      </c>
      <c r="AQ132" s="70">
        <v>102754.35</v>
      </c>
      <c r="AR132" s="70">
        <v>8024.52</v>
      </c>
      <c r="AS132" s="70">
        <v>0</v>
      </c>
      <c r="AT132" s="70">
        <v>18380.400000000001</v>
      </c>
      <c r="AU132" s="70">
        <v>18708.47</v>
      </c>
      <c r="AV132" s="70">
        <v>96966.209999999992</v>
      </c>
      <c r="AW132" s="70">
        <v>2064386.93</v>
      </c>
      <c r="AX132" s="70">
        <v>0</v>
      </c>
      <c r="AY132" s="60">
        <f t="shared" ref="AY132" si="54">AX132/AW132</f>
        <v>0</v>
      </c>
      <c r="AZ132" s="71">
        <v>0</v>
      </c>
      <c r="BA132" s="60">
        <v>8.8176783642347392E-2</v>
      </c>
      <c r="BB132" s="58">
        <v>331245.49</v>
      </c>
      <c r="BC132" s="58">
        <v>1563344.17</v>
      </c>
      <c r="BD132" s="59">
        <v>227879</v>
      </c>
      <c r="BE132" s="59">
        <v>0</v>
      </c>
      <c r="BF132" s="59">
        <v>1084679.53</v>
      </c>
      <c r="BG132" s="59">
        <v>568582.79749999999</v>
      </c>
      <c r="BH132" s="59">
        <v>0</v>
      </c>
      <c r="BI132" s="59">
        <v>0</v>
      </c>
      <c r="BJ132" s="59">
        <f t="shared" ref="BJ132" si="55">SUM(BH132:BI132)</f>
        <v>0</v>
      </c>
      <c r="BK132" s="59">
        <v>0</v>
      </c>
      <c r="BL132" s="59">
        <v>3320</v>
      </c>
      <c r="BM132" s="59">
        <v>1178</v>
      </c>
      <c r="BN132" s="58">
        <v>1</v>
      </c>
      <c r="BO132" s="58">
        <v>0</v>
      </c>
      <c r="BP132" s="58">
        <v>-42</v>
      </c>
      <c r="BQ132" s="58">
        <v>-28</v>
      </c>
      <c r="BR132" s="58">
        <v>-615</v>
      </c>
      <c r="BS132" s="58">
        <v>-321</v>
      </c>
      <c r="BT132" s="58">
        <v>0</v>
      </c>
      <c r="BU132" s="58">
        <v>-73</v>
      </c>
      <c r="BV132" s="58">
        <v>-3</v>
      </c>
      <c r="BW132" s="58">
        <v>-558</v>
      </c>
      <c r="BX132" s="58">
        <v>-3</v>
      </c>
      <c r="BY132" s="58">
        <v>2856</v>
      </c>
      <c r="BZ132" s="58">
        <v>4</v>
      </c>
      <c r="CA132" s="58">
        <v>0</v>
      </c>
      <c r="CB132" s="58">
        <v>261</v>
      </c>
      <c r="CC132" s="58">
        <v>42</v>
      </c>
      <c r="CD132" s="58">
        <v>232</v>
      </c>
      <c r="CE132" s="58">
        <v>23</v>
      </c>
      <c r="CF132" s="58">
        <v>0</v>
      </c>
    </row>
    <row r="133" spans="1:84" s="49" customFormat="1" ht="15.6" customHeight="1" x14ac:dyDescent="0.25">
      <c r="A133" s="38">
        <v>16</v>
      </c>
      <c r="B133" s="50" t="s">
        <v>407</v>
      </c>
      <c r="C133" s="56" t="s">
        <v>308</v>
      </c>
      <c r="D133" s="41" t="s">
        <v>408</v>
      </c>
      <c r="E133" s="41" t="s">
        <v>317</v>
      </c>
      <c r="F133" s="41" t="s">
        <v>391</v>
      </c>
      <c r="G133" s="70">
        <v>21679080.620000001</v>
      </c>
      <c r="H133" s="70">
        <v>317325.48</v>
      </c>
      <c r="I133" s="70">
        <v>462385.31</v>
      </c>
      <c r="J133" s="70">
        <v>62688.57</v>
      </c>
      <c r="K133" s="71">
        <v>0</v>
      </c>
      <c r="L133" s="71">
        <v>22521479.98</v>
      </c>
      <c r="M133" s="71">
        <v>624701.81999999995</v>
      </c>
      <c r="N133" s="70">
        <v>0</v>
      </c>
      <c r="O133" s="70">
        <v>5933924.71</v>
      </c>
      <c r="P133" s="72">
        <v>2392711.06</v>
      </c>
      <c r="Q133" s="70">
        <v>0</v>
      </c>
      <c r="R133" s="70">
        <v>2403109.4700000002</v>
      </c>
      <c r="S133" s="70">
        <v>6574183.0800000001</v>
      </c>
      <c r="T133" s="70">
        <v>2212511.56</v>
      </c>
      <c r="U133" s="70">
        <v>0</v>
      </c>
      <c r="V133" s="70">
        <v>0</v>
      </c>
      <c r="W133" s="70">
        <v>996783.1</v>
      </c>
      <c r="X133" s="71">
        <v>2119641.61</v>
      </c>
      <c r="Y133" s="71">
        <v>22632864.59</v>
      </c>
      <c r="Z133" s="60">
        <v>0.11190021791639361</v>
      </c>
      <c r="AA133" s="71">
        <v>2119641.61</v>
      </c>
      <c r="AB133" s="71">
        <v>0</v>
      </c>
      <c r="AC133" s="71">
        <v>0</v>
      </c>
      <c r="AD133" s="71">
        <v>0</v>
      </c>
      <c r="AE133" s="71">
        <v>0</v>
      </c>
      <c r="AF133" s="71">
        <f>SUM(AD133:AE133)</f>
        <v>0</v>
      </c>
      <c r="AG133" s="71">
        <v>939949.28</v>
      </c>
      <c r="AH133" s="70">
        <v>73915.34</v>
      </c>
      <c r="AI133" s="70">
        <v>200330.44</v>
      </c>
      <c r="AJ133" s="71">
        <v>16941.5</v>
      </c>
      <c r="AK133" s="70">
        <v>157882.82</v>
      </c>
      <c r="AL133" s="70">
        <v>24509.54</v>
      </c>
      <c r="AM133" s="70">
        <v>78072.28</v>
      </c>
      <c r="AN133" s="70">
        <v>10250</v>
      </c>
      <c r="AO133" s="70">
        <v>17353.77</v>
      </c>
      <c r="AP133" s="70">
        <v>0</v>
      </c>
      <c r="AQ133" s="70">
        <v>56998.68</v>
      </c>
      <c r="AR133" s="70">
        <v>5068.29</v>
      </c>
      <c r="AS133" s="70">
        <v>0</v>
      </c>
      <c r="AT133" s="70">
        <v>25382.57</v>
      </c>
      <c r="AU133" s="70">
        <v>19463.87</v>
      </c>
      <c r="AV133" s="70">
        <v>95684.95</v>
      </c>
      <c r="AW133" s="70">
        <v>1721803.33</v>
      </c>
      <c r="AX133" s="70">
        <v>0</v>
      </c>
      <c r="AY133" s="60">
        <f>AX133/AW133</f>
        <v>0</v>
      </c>
      <c r="AZ133" s="71">
        <v>0</v>
      </c>
      <c r="BA133" s="60">
        <v>9.5035073790829164E-2</v>
      </c>
      <c r="BB133" s="58">
        <v>825215.08</v>
      </c>
      <c r="BC133" s="58">
        <v>1636187.56</v>
      </c>
      <c r="BD133" s="59">
        <v>227883</v>
      </c>
      <c r="BE133" s="59">
        <v>5.8207660913467401E-11</v>
      </c>
      <c r="BF133" s="59">
        <v>448740.109999999</v>
      </c>
      <c r="BG133" s="59">
        <v>18289.2774999988</v>
      </c>
      <c r="BH133" s="59">
        <v>0</v>
      </c>
      <c r="BI133" s="59">
        <v>0</v>
      </c>
      <c r="BJ133" s="59">
        <f>SUM(BH133:BI133)</f>
        <v>0</v>
      </c>
      <c r="BK133" s="59">
        <v>0</v>
      </c>
      <c r="BL133" s="59">
        <v>2168</v>
      </c>
      <c r="BM133" s="59">
        <v>691</v>
      </c>
      <c r="BN133" s="58">
        <v>18</v>
      </c>
      <c r="BO133" s="58">
        <v>-15</v>
      </c>
      <c r="BP133" s="58">
        <v>-32</v>
      </c>
      <c r="BQ133" s="58">
        <v>-22</v>
      </c>
      <c r="BR133" s="58">
        <v>-309</v>
      </c>
      <c r="BS133" s="58">
        <v>-191</v>
      </c>
      <c r="BT133" s="58">
        <v>0</v>
      </c>
      <c r="BU133" s="58">
        <v>-1</v>
      </c>
      <c r="BV133" s="58">
        <v>0</v>
      </c>
      <c r="BW133" s="58">
        <v>-361</v>
      </c>
      <c r="BX133" s="58">
        <v>0</v>
      </c>
      <c r="BY133" s="58">
        <v>1946</v>
      </c>
      <c r="BZ133" s="58">
        <v>15</v>
      </c>
      <c r="CA133" s="58">
        <v>0</v>
      </c>
      <c r="CB133" s="58">
        <v>135</v>
      </c>
      <c r="CC133" s="58">
        <v>29</v>
      </c>
      <c r="CD133" s="58">
        <v>161</v>
      </c>
      <c r="CE133" s="58">
        <v>26</v>
      </c>
      <c r="CF133" s="58">
        <v>15</v>
      </c>
    </row>
    <row r="134" spans="1:84" s="49" customFormat="1" ht="15.6" customHeight="1" x14ac:dyDescent="0.25">
      <c r="A134" s="51">
        <v>17</v>
      </c>
      <c r="B134" s="52" t="s">
        <v>409</v>
      </c>
      <c r="C134" s="56" t="s">
        <v>410</v>
      </c>
      <c r="D134" s="41" t="s">
        <v>411</v>
      </c>
      <c r="E134" s="41" t="s">
        <v>104</v>
      </c>
      <c r="F134" s="41" t="s">
        <v>391</v>
      </c>
      <c r="G134" s="70">
        <v>35313383.32</v>
      </c>
      <c r="H134" s="70">
        <v>0</v>
      </c>
      <c r="I134" s="70">
        <v>521458.19</v>
      </c>
      <c r="J134" s="70">
        <v>15551.04</v>
      </c>
      <c r="K134" s="71">
        <v>0</v>
      </c>
      <c r="L134" s="71">
        <v>35850392.549999997</v>
      </c>
      <c r="M134" s="71">
        <v>226468.27</v>
      </c>
      <c r="N134" s="70">
        <v>6746507.6799999997</v>
      </c>
      <c r="O134" s="70">
        <v>5124761.0599999996</v>
      </c>
      <c r="P134" s="72">
        <v>5548587.8799999999</v>
      </c>
      <c r="Q134" s="70">
        <v>0</v>
      </c>
      <c r="R134" s="70">
        <v>3598477.9</v>
      </c>
      <c r="S134" s="70">
        <v>7263949.4800000004</v>
      </c>
      <c r="T134" s="70">
        <v>2918344.42</v>
      </c>
      <c r="U134" s="70">
        <v>0</v>
      </c>
      <c r="V134" s="70">
        <v>0</v>
      </c>
      <c r="W134" s="70">
        <v>1029720.32</v>
      </c>
      <c r="X134" s="71">
        <v>3254003.26</v>
      </c>
      <c r="Y134" s="71">
        <v>35484352</v>
      </c>
      <c r="Z134" s="60">
        <v>0.10862202766698793</v>
      </c>
      <c r="AA134" s="71">
        <v>3253983.44</v>
      </c>
      <c r="AB134" s="71">
        <v>0</v>
      </c>
      <c r="AC134" s="71">
        <v>0</v>
      </c>
      <c r="AD134" s="71">
        <v>0</v>
      </c>
      <c r="AE134" s="71">
        <v>0</v>
      </c>
      <c r="AF134" s="71">
        <f>SUM(AD134:AE134)</f>
        <v>0</v>
      </c>
      <c r="AG134" s="71">
        <v>1493796.92</v>
      </c>
      <c r="AH134" s="70">
        <v>117384.4</v>
      </c>
      <c r="AI134" s="70">
        <v>267082.46000000002</v>
      </c>
      <c r="AJ134" s="71">
        <v>0</v>
      </c>
      <c r="AK134" s="70">
        <v>213947.2</v>
      </c>
      <c r="AL134" s="70">
        <v>6619</v>
      </c>
      <c r="AM134" s="70">
        <v>140423.19</v>
      </c>
      <c r="AN134" s="70">
        <v>11300</v>
      </c>
      <c r="AO134" s="70">
        <v>3886.48</v>
      </c>
      <c r="AP134" s="70">
        <v>0</v>
      </c>
      <c r="AQ134" s="70">
        <v>104421.08</v>
      </c>
      <c r="AR134" s="70">
        <v>18449.09</v>
      </c>
      <c r="AS134" s="70">
        <v>0</v>
      </c>
      <c r="AT134" s="70">
        <v>30161.22</v>
      </c>
      <c r="AU134" s="70">
        <v>24183.09</v>
      </c>
      <c r="AV134" s="70">
        <v>97377.99</v>
      </c>
      <c r="AW134" s="70">
        <v>2529032.12</v>
      </c>
      <c r="AX134" s="70">
        <v>0</v>
      </c>
      <c r="AY134" s="60">
        <f>AX134/AW134</f>
        <v>0</v>
      </c>
      <c r="AZ134" s="71">
        <v>0</v>
      </c>
      <c r="BA134" s="60">
        <v>9.1558723360442698E-2</v>
      </c>
      <c r="BB134" s="58">
        <v>545584.52</v>
      </c>
      <c r="BC134" s="58">
        <v>3290226.78</v>
      </c>
      <c r="BD134" s="59">
        <v>227886.9</v>
      </c>
      <c r="BE134" s="59">
        <v>3.8999999999650798</v>
      </c>
      <c r="BF134" s="59">
        <v>1352937.12</v>
      </c>
      <c r="BG134" s="59">
        <v>720679.09000000102</v>
      </c>
      <c r="BH134" s="59">
        <v>0</v>
      </c>
      <c r="BI134" s="59">
        <v>0</v>
      </c>
      <c r="BJ134" s="59">
        <f>SUM(BH134:BI134)</f>
        <v>0</v>
      </c>
      <c r="BK134" s="59">
        <v>0</v>
      </c>
      <c r="BL134" s="59">
        <v>2948</v>
      </c>
      <c r="BM134" s="59">
        <v>727</v>
      </c>
      <c r="BN134" s="58">
        <v>11</v>
      </c>
      <c r="BO134" s="58">
        <v>0</v>
      </c>
      <c r="BP134" s="58">
        <v>-22</v>
      </c>
      <c r="BQ134" s="58">
        <v>-42</v>
      </c>
      <c r="BR134" s="58">
        <v>-317</v>
      </c>
      <c r="BS134" s="58">
        <v>-178</v>
      </c>
      <c r="BT134" s="58">
        <v>0</v>
      </c>
      <c r="BU134" s="58">
        <v>-1</v>
      </c>
      <c r="BV134" s="58">
        <v>0</v>
      </c>
      <c r="BW134" s="58">
        <v>-721</v>
      </c>
      <c r="BX134" s="58">
        <v>-5</v>
      </c>
      <c r="BY134" s="58">
        <v>2400</v>
      </c>
      <c r="BZ134" s="58">
        <v>4</v>
      </c>
      <c r="CA134" s="58">
        <v>0</v>
      </c>
      <c r="CB134" s="58">
        <v>150</v>
      </c>
      <c r="CC134" s="58">
        <v>46</v>
      </c>
      <c r="CD134" s="58">
        <v>498</v>
      </c>
      <c r="CE134" s="58">
        <v>15</v>
      </c>
      <c r="CF134" s="58">
        <v>11</v>
      </c>
    </row>
    <row r="135" spans="1:84" s="49" customFormat="1" ht="15.6" customHeight="1" x14ac:dyDescent="0.25">
      <c r="A135" s="38">
        <v>17</v>
      </c>
      <c r="B135" s="50" t="s">
        <v>412</v>
      </c>
      <c r="C135" s="56" t="s">
        <v>253</v>
      </c>
      <c r="D135" s="41" t="s">
        <v>413</v>
      </c>
      <c r="E135" s="41" t="s">
        <v>104</v>
      </c>
      <c r="F135" s="41" t="s">
        <v>391</v>
      </c>
      <c r="G135" s="70">
        <v>19949292.379999999</v>
      </c>
      <c r="H135" s="70">
        <v>0</v>
      </c>
      <c r="I135" s="70">
        <v>280028.74</v>
      </c>
      <c r="J135" s="70">
        <v>0</v>
      </c>
      <c r="K135" s="71">
        <v>0</v>
      </c>
      <c r="L135" s="71">
        <v>20229321.120000001</v>
      </c>
      <c r="M135" s="71">
        <v>0</v>
      </c>
      <c r="N135" s="70">
        <v>2422505.2400000002</v>
      </c>
      <c r="O135" s="70">
        <v>3176643.19</v>
      </c>
      <c r="P135" s="72">
        <v>2994654.65</v>
      </c>
      <c r="Q135" s="70">
        <v>0</v>
      </c>
      <c r="R135" s="70">
        <v>1954016.01</v>
      </c>
      <c r="S135" s="70">
        <v>5322480.68</v>
      </c>
      <c r="T135" s="70">
        <v>1868346.7</v>
      </c>
      <c r="U135" s="70">
        <v>0</v>
      </c>
      <c r="V135" s="70">
        <v>0</v>
      </c>
      <c r="W135" s="70">
        <v>582933.21</v>
      </c>
      <c r="X135" s="71">
        <v>1845530.77</v>
      </c>
      <c r="Y135" s="71">
        <v>20167110.449999999</v>
      </c>
      <c r="Z135" s="60">
        <v>5.2210746284124088E-2</v>
      </c>
      <c r="AA135" s="71">
        <v>1845530.77</v>
      </c>
      <c r="AB135" s="71">
        <v>0</v>
      </c>
      <c r="AC135" s="71">
        <v>0</v>
      </c>
      <c r="AD135" s="71">
        <v>0</v>
      </c>
      <c r="AE135" s="71">
        <v>251.22</v>
      </c>
      <c r="AF135" s="71">
        <f>SUM(AD135:AE135)</f>
        <v>251.22</v>
      </c>
      <c r="AG135" s="71">
        <v>925883.02</v>
      </c>
      <c r="AH135" s="70">
        <v>72153.460000000006</v>
      </c>
      <c r="AI135" s="70">
        <v>181228.36</v>
      </c>
      <c r="AJ135" s="71">
        <v>0</v>
      </c>
      <c r="AK135" s="70">
        <v>243684</v>
      </c>
      <c r="AL135" s="70">
        <v>4733.68</v>
      </c>
      <c r="AM135" s="70">
        <v>82670.89</v>
      </c>
      <c r="AN135" s="70">
        <v>10100</v>
      </c>
      <c r="AO135" s="70">
        <v>1382.5</v>
      </c>
      <c r="AP135" s="70">
        <v>0</v>
      </c>
      <c r="AQ135" s="70">
        <v>34909.64</v>
      </c>
      <c r="AR135" s="70">
        <v>3351.41</v>
      </c>
      <c r="AS135" s="70">
        <v>0</v>
      </c>
      <c r="AT135" s="70">
        <v>9074.83</v>
      </c>
      <c r="AU135" s="70">
        <v>11464.47</v>
      </c>
      <c r="AV135" s="70">
        <v>64674.01</v>
      </c>
      <c r="AW135" s="70">
        <v>1645310.27</v>
      </c>
      <c r="AX135" s="70">
        <v>0</v>
      </c>
      <c r="AY135" s="60">
        <f>AX135/AW135</f>
        <v>0</v>
      </c>
      <c r="AZ135" s="71">
        <v>0</v>
      </c>
      <c r="BA135" s="60">
        <v>9.2511089358248214E-2</v>
      </c>
      <c r="BB135" s="58">
        <v>533594.48</v>
      </c>
      <c r="BC135" s="58">
        <v>507972.96</v>
      </c>
      <c r="BD135" s="59">
        <v>227883</v>
      </c>
      <c r="BE135" s="59">
        <v>2.91038304567337E-11</v>
      </c>
      <c r="BF135" s="59">
        <v>344387.010000001</v>
      </c>
      <c r="BG135" s="59">
        <v>0</v>
      </c>
      <c r="BH135" s="59">
        <v>0</v>
      </c>
      <c r="BI135" s="59">
        <v>0</v>
      </c>
      <c r="BJ135" s="59">
        <f>SUM(BH135:BI135)</f>
        <v>0</v>
      </c>
      <c r="BK135" s="59">
        <v>0</v>
      </c>
      <c r="BL135" s="59">
        <v>2147</v>
      </c>
      <c r="BM135" s="59">
        <v>413</v>
      </c>
      <c r="BN135" s="58">
        <v>20</v>
      </c>
      <c r="BO135" s="58">
        <v>0</v>
      </c>
      <c r="BP135" s="58">
        <v>-7</v>
      </c>
      <c r="BQ135" s="58">
        <v>-34</v>
      </c>
      <c r="BR135" s="58">
        <v>-181</v>
      </c>
      <c r="BS135" s="58">
        <v>-78</v>
      </c>
      <c r="BT135" s="58">
        <v>0</v>
      </c>
      <c r="BU135" s="58">
        <v>0</v>
      </c>
      <c r="BV135" s="58">
        <v>0</v>
      </c>
      <c r="BW135" s="58">
        <v>-363</v>
      </c>
      <c r="BX135" s="58">
        <v>-3</v>
      </c>
      <c r="BY135" s="58">
        <v>1914</v>
      </c>
      <c r="BZ135" s="58">
        <v>59</v>
      </c>
      <c r="CA135" s="58">
        <v>31</v>
      </c>
      <c r="CB135" s="58">
        <v>86</v>
      </c>
      <c r="CC135" s="58">
        <v>36</v>
      </c>
      <c r="CD135" s="58">
        <v>236</v>
      </c>
      <c r="CE135" s="58">
        <v>4</v>
      </c>
      <c r="CF135" s="58">
        <v>8</v>
      </c>
    </row>
    <row r="136" spans="1:84" s="49" customFormat="1" ht="15.6" customHeight="1" x14ac:dyDescent="0.25">
      <c r="A136" s="38">
        <v>17</v>
      </c>
      <c r="B136" s="50" t="s">
        <v>414</v>
      </c>
      <c r="C136" s="56" t="s">
        <v>253</v>
      </c>
      <c r="D136" s="41" t="s">
        <v>415</v>
      </c>
      <c r="E136" s="41" t="s">
        <v>109</v>
      </c>
      <c r="F136" s="41" t="s">
        <v>391</v>
      </c>
      <c r="G136" s="70">
        <v>45148363.270000003</v>
      </c>
      <c r="H136" s="70">
        <v>0</v>
      </c>
      <c r="I136" s="70">
        <v>1275495.19</v>
      </c>
      <c r="J136" s="70">
        <v>0</v>
      </c>
      <c r="K136" s="71">
        <v>668309.24</v>
      </c>
      <c r="L136" s="71">
        <v>47092167.700000003</v>
      </c>
      <c r="M136" s="71">
        <v>0</v>
      </c>
      <c r="N136" s="70">
        <v>13800132.810000001</v>
      </c>
      <c r="O136" s="70">
        <v>4056238.27</v>
      </c>
      <c r="P136" s="72">
        <v>9811404.4199999999</v>
      </c>
      <c r="Q136" s="70">
        <v>0</v>
      </c>
      <c r="R136" s="70">
        <v>2680984.2599999998</v>
      </c>
      <c r="S136" s="70">
        <v>8678940.75</v>
      </c>
      <c r="T136" s="70">
        <v>2413737.5</v>
      </c>
      <c r="U136" s="70">
        <v>0</v>
      </c>
      <c r="V136" s="70">
        <v>0</v>
      </c>
      <c r="W136" s="70">
        <v>1816701.7</v>
      </c>
      <c r="X136" s="71">
        <v>3136151.1500000004</v>
      </c>
      <c r="Y136" s="71">
        <v>46394290.859999999</v>
      </c>
      <c r="Z136" s="60">
        <v>4.2170851435164323E-2</v>
      </c>
      <c r="AA136" s="71">
        <v>3134688.24</v>
      </c>
      <c r="AB136" s="71">
        <v>0</v>
      </c>
      <c r="AC136" s="71">
        <v>0</v>
      </c>
      <c r="AD136" s="71">
        <v>1041.8499999999999</v>
      </c>
      <c r="AE136" s="71">
        <v>166.41</v>
      </c>
      <c r="AF136" s="71">
        <f>SUM(AD136:AE136)</f>
        <v>1208.26</v>
      </c>
      <c r="AG136" s="71">
        <v>1129020.6100000001</v>
      </c>
      <c r="AH136" s="70">
        <v>89582.57</v>
      </c>
      <c r="AI136" s="70">
        <v>270622.18</v>
      </c>
      <c r="AJ136" s="71">
        <v>0</v>
      </c>
      <c r="AK136" s="70">
        <v>170007.6</v>
      </c>
      <c r="AL136" s="70">
        <v>3850.2</v>
      </c>
      <c r="AM136" s="70">
        <v>80706.27</v>
      </c>
      <c r="AN136" s="70">
        <v>10100</v>
      </c>
      <c r="AO136" s="70">
        <v>1175</v>
      </c>
      <c r="AP136" s="70">
        <v>0</v>
      </c>
      <c r="AQ136" s="70">
        <v>63489.229999999996</v>
      </c>
      <c r="AR136" s="70">
        <v>9876.06</v>
      </c>
      <c r="AS136" s="70">
        <v>0</v>
      </c>
      <c r="AT136" s="70">
        <v>9024.59</v>
      </c>
      <c r="AU136" s="70">
        <v>0</v>
      </c>
      <c r="AV136" s="70">
        <v>281204.82</v>
      </c>
      <c r="AW136" s="70">
        <v>2118659.13</v>
      </c>
      <c r="AX136" s="70">
        <v>0</v>
      </c>
      <c r="AY136" s="60">
        <f>AX136/AW136</f>
        <v>0</v>
      </c>
      <c r="AZ136" s="71">
        <v>0</v>
      </c>
      <c r="BA136" s="60">
        <v>6.94308278963221E-2</v>
      </c>
      <c r="BB136" s="58">
        <v>541933.22</v>
      </c>
      <c r="BC136" s="58">
        <v>1362011.7</v>
      </c>
      <c r="BD136" s="59">
        <v>227883</v>
      </c>
      <c r="BE136" s="59">
        <v>0</v>
      </c>
      <c r="BF136" s="59">
        <v>1410174.2420000001</v>
      </c>
      <c r="BG136" s="59">
        <v>880509.45950000104</v>
      </c>
      <c r="BH136" s="59">
        <v>0</v>
      </c>
      <c r="BI136" s="59">
        <v>0</v>
      </c>
      <c r="BJ136" s="59">
        <f>SUM(BH136:BI136)</f>
        <v>0</v>
      </c>
      <c r="BK136" s="59">
        <v>0</v>
      </c>
      <c r="BL136" s="59">
        <v>2249</v>
      </c>
      <c r="BM136" s="59">
        <v>1061</v>
      </c>
      <c r="BN136" s="58">
        <v>0</v>
      </c>
      <c r="BO136" s="58">
        <v>0</v>
      </c>
      <c r="BP136" s="58">
        <v>-38</v>
      </c>
      <c r="BQ136" s="58">
        <v>-85</v>
      </c>
      <c r="BR136" s="58">
        <v>-407</v>
      </c>
      <c r="BS136" s="58">
        <v>-231</v>
      </c>
      <c r="BT136" s="58">
        <v>1235</v>
      </c>
      <c r="BU136" s="58">
        <v>-2</v>
      </c>
      <c r="BV136" s="58">
        <v>0</v>
      </c>
      <c r="BW136" s="58">
        <v>-504</v>
      </c>
      <c r="BX136" s="58">
        <v>-3</v>
      </c>
      <c r="BY136" s="58">
        <v>3275</v>
      </c>
      <c r="BZ136" s="58">
        <v>25</v>
      </c>
      <c r="CA136" s="58">
        <v>28</v>
      </c>
      <c r="CB136" s="58">
        <v>166</v>
      </c>
      <c r="CC136" s="58">
        <v>46</v>
      </c>
      <c r="CD136" s="58">
        <v>260</v>
      </c>
      <c r="CE136" s="58">
        <v>32</v>
      </c>
      <c r="CF136" s="58">
        <v>0</v>
      </c>
    </row>
    <row r="137" spans="1:84" s="49" customFormat="1" ht="15.6" customHeight="1" x14ac:dyDescent="0.25">
      <c r="A137" s="38">
        <v>17</v>
      </c>
      <c r="B137" s="50" t="s">
        <v>416</v>
      </c>
      <c r="C137" s="56" t="s">
        <v>417</v>
      </c>
      <c r="D137" s="41" t="s">
        <v>418</v>
      </c>
      <c r="E137" s="41" t="s">
        <v>104</v>
      </c>
      <c r="F137" s="41" t="s">
        <v>391</v>
      </c>
      <c r="G137" s="70">
        <v>33166749.309999999</v>
      </c>
      <c r="H137" s="70">
        <v>0</v>
      </c>
      <c r="I137" s="70">
        <v>1087155.6200000001</v>
      </c>
      <c r="J137" s="70">
        <v>0</v>
      </c>
      <c r="K137" s="71">
        <v>3374.03</v>
      </c>
      <c r="L137" s="71">
        <v>34257278.960000001</v>
      </c>
      <c r="M137" s="71">
        <v>0</v>
      </c>
      <c r="N137" s="70">
        <v>2489978.42</v>
      </c>
      <c r="O137" s="70">
        <v>5763127.7800000003</v>
      </c>
      <c r="P137" s="72">
        <v>7444454.5700000003</v>
      </c>
      <c r="Q137" s="70">
        <v>0</v>
      </c>
      <c r="R137" s="70">
        <v>4661405.25</v>
      </c>
      <c r="S137" s="70">
        <v>4994722.2</v>
      </c>
      <c r="T137" s="70">
        <v>4934594.33</v>
      </c>
      <c r="U137" s="70">
        <v>0</v>
      </c>
      <c r="V137" s="70">
        <v>0</v>
      </c>
      <c r="W137" s="70">
        <v>1939421.99</v>
      </c>
      <c r="X137" s="71">
        <v>3319755.4699999997</v>
      </c>
      <c r="Y137" s="71">
        <v>35547460.009999998</v>
      </c>
      <c r="Z137" s="60">
        <v>8.4764277129575585E-2</v>
      </c>
      <c r="AA137" s="71">
        <v>3316381.44</v>
      </c>
      <c r="AB137" s="71">
        <v>0</v>
      </c>
      <c r="AC137" s="71">
        <v>0</v>
      </c>
      <c r="AD137" s="71">
        <v>3374.03</v>
      </c>
      <c r="AE137" s="71">
        <v>0</v>
      </c>
      <c r="AF137" s="71">
        <f t="shared" ref="AF137:AF178" si="56">SUM(AD137:AE137)</f>
        <v>3374.03</v>
      </c>
      <c r="AG137" s="71">
        <v>1824069.65</v>
      </c>
      <c r="AH137" s="70">
        <v>139344.46</v>
      </c>
      <c r="AI137" s="70">
        <v>241578.94</v>
      </c>
      <c r="AJ137" s="71">
        <v>0</v>
      </c>
      <c r="AK137" s="70">
        <v>212863.92</v>
      </c>
      <c r="AL137" s="70">
        <v>0</v>
      </c>
      <c r="AM137" s="70">
        <v>145215.41</v>
      </c>
      <c r="AN137" s="70">
        <v>11300</v>
      </c>
      <c r="AO137" s="70">
        <v>3331.39</v>
      </c>
      <c r="AP137" s="70">
        <v>0</v>
      </c>
      <c r="AQ137" s="70">
        <v>53511.979999999996</v>
      </c>
      <c r="AR137" s="70">
        <v>485.56</v>
      </c>
      <c r="AS137" s="70">
        <v>0</v>
      </c>
      <c r="AT137" s="70">
        <v>36001.64</v>
      </c>
      <c r="AU137" s="70">
        <v>1516.99</v>
      </c>
      <c r="AV137" s="70">
        <v>232722.28</v>
      </c>
      <c r="AW137" s="70">
        <v>2901942.22</v>
      </c>
      <c r="AX137" s="70">
        <v>0</v>
      </c>
      <c r="AY137" s="60">
        <f t="shared" ref="AY137:AY178" si="57">AX137/AW137</f>
        <v>0</v>
      </c>
      <c r="AZ137" s="71">
        <v>0</v>
      </c>
      <c r="BA137" s="60">
        <v>9.9991151047175084E-2</v>
      </c>
      <c r="BB137" s="58">
        <v>770051.67</v>
      </c>
      <c r="BC137" s="58">
        <v>2041303.86</v>
      </c>
      <c r="BD137" s="59">
        <v>227883</v>
      </c>
      <c r="BE137" s="59">
        <v>0</v>
      </c>
      <c r="BF137" s="59">
        <v>1574675.43</v>
      </c>
      <c r="BG137" s="59">
        <v>849189.87499999802</v>
      </c>
      <c r="BH137" s="59">
        <v>0</v>
      </c>
      <c r="BI137" s="59">
        <v>0</v>
      </c>
      <c r="BJ137" s="59">
        <f t="shared" ref="BJ137:BJ178" si="58">SUM(BH137:BI137)</f>
        <v>0</v>
      </c>
      <c r="BK137" s="59">
        <v>0</v>
      </c>
      <c r="BL137" s="59">
        <v>4864</v>
      </c>
      <c r="BM137" s="59">
        <v>923</v>
      </c>
      <c r="BN137" s="58">
        <v>0</v>
      </c>
      <c r="BO137" s="58">
        <v>0</v>
      </c>
      <c r="BP137" s="58">
        <v>-13</v>
      </c>
      <c r="BQ137" s="58">
        <v>-34</v>
      </c>
      <c r="BR137" s="58">
        <v>-291</v>
      </c>
      <c r="BS137" s="58">
        <v>-272</v>
      </c>
      <c r="BT137" s="58">
        <v>0</v>
      </c>
      <c r="BU137" s="58">
        <v>0</v>
      </c>
      <c r="BV137" s="58">
        <v>-1</v>
      </c>
      <c r="BW137" s="58">
        <v>-938</v>
      </c>
      <c r="BX137" s="58">
        <v>-5</v>
      </c>
      <c r="BY137" s="58">
        <v>4233</v>
      </c>
      <c r="BZ137" s="58">
        <v>9</v>
      </c>
      <c r="CA137" s="58">
        <v>1</v>
      </c>
      <c r="CB137" s="58">
        <v>110</v>
      </c>
      <c r="CC137" s="58">
        <v>29</v>
      </c>
      <c r="CD137" s="58">
        <v>364</v>
      </c>
      <c r="CE137" s="58">
        <v>411</v>
      </c>
      <c r="CF137" s="58">
        <v>24</v>
      </c>
    </row>
    <row r="138" spans="1:84" s="49" customFormat="1" ht="15.6" customHeight="1" x14ac:dyDescent="0.25">
      <c r="A138" s="51">
        <v>17</v>
      </c>
      <c r="B138" s="52" t="s">
        <v>419</v>
      </c>
      <c r="C138" s="56" t="s">
        <v>333</v>
      </c>
      <c r="D138" s="41" t="s">
        <v>420</v>
      </c>
      <c r="E138" s="41" t="s">
        <v>109</v>
      </c>
      <c r="F138" s="41" t="s">
        <v>391</v>
      </c>
      <c r="G138" s="70">
        <v>25576097.739999998</v>
      </c>
      <c r="H138" s="70">
        <v>0</v>
      </c>
      <c r="I138" s="70">
        <v>138953.82</v>
      </c>
      <c r="J138" s="70">
        <v>0</v>
      </c>
      <c r="K138" s="71">
        <v>59655.130000000005</v>
      </c>
      <c r="L138" s="71">
        <v>25774706.690000001</v>
      </c>
      <c r="M138" s="71">
        <v>0</v>
      </c>
      <c r="N138" s="70">
        <v>7909631.0099999998</v>
      </c>
      <c r="O138" s="70">
        <v>1509977.95</v>
      </c>
      <c r="P138" s="72">
        <v>6272235.2699999996</v>
      </c>
      <c r="Q138" s="70">
        <v>0</v>
      </c>
      <c r="R138" s="70">
        <v>1373045.11</v>
      </c>
      <c r="S138" s="70">
        <v>4846315.7</v>
      </c>
      <c r="T138" s="70">
        <v>1133899.6499999999</v>
      </c>
      <c r="U138" s="70">
        <v>0</v>
      </c>
      <c r="V138" s="70">
        <v>0</v>
      </c>
      <c r="W138" s="70">
        <v>394550.27</v>
      </c>
      <c r="X138" s="71">
        <v>2171812.02</v>
      </c>
      <c r="Y138" s="71">
        <v>25611466.98</v>
      </c>
      <c r="Z138" s="60">
        <v>3.4925930025789621E-2</v>
      </c>
      <c r="AA138" s="71">
        <v>2128448.5499999998</v>
      </c>
      <c r="AB138" s="71">
        <v>0</v>
      </c>
      <c r="AC138" s="71">
        <v>0</v>
      </c>
      <c r="AD138" s="71">
        <v>957.05</v>
      </c>
      <c r="AE138" s="71">
        <v>557.65</v>
      </c>
      <c r="AF138" s="71">
        <f>SUM(AD138:AE138)</f>
        <v>1514.6999999999998</v>
      </c>
      <c r="AG138" s="71">
        <v>661305.03</v>
      </c>
      <c r="AH138" s="70">
        <v>51785.07</v>
      </c>
      <c r="AI138" s="70">
        <v>145240.67000000001</v>
      </c>
      <c r="AJ138" s="71">
        <v>0</v>
      </c>
      <c r="AK138" s="70">
        <v>56756.959999999999</v>
      </c>
      <c r="AL138" s="70">
        <v>3731.04</v>
      </c>
      <c r="AM138" s="70">
        <v>51405.7</v>
      </c>
      <c r="AN138" s="70">
        <v>8900</v>
      </c>
      <c r="AO138" s="70">
        <v>69675.73</v>
      </c>
      <c r="AP138" s="70">
        <v>0</v>
      </c>
      <c r="AQ138" s="70">
        <v>70385.540000000008</v>
      </c>
      <c r="AR138" s="70">
        <v>3229.36</v>
      </c>
      <c r="AS138" s="70">
        <v>0</v>
      </c>
      <c r="AT138" s="70">
        <v>58670.82</v>
      </c>
      <c r="AU138" s="70">
        <v>0</v>
      </c>
      <c r="AV138" s="70">
        <v>198491.76</v>
      </c>
      <c r="AW138" s="70">
        <v>1379577.68</v>
      </c>
      <c r="AX138" s="70">
        <v>0</v>
      </c>
      <c r="AY138" s="60">
        <f>AX138/AW138</f>
        <v>0</v>
      </c>
      <c r="AZ138" s="71">
        <v>0</v>
      </c>
      <c r="BA138" s="60">
        <v>8.3220222710956845E-2</v>
      </c>
      <c r="BB138" s="58">
        <v>322179.3</v>
      </c>
      <c r="BC138" s="58">
        <v>571089.69999999995</v>
      </c>
      <c r="BD138" s="59">
        <v>227883</v>
      </c>
      <c r="BE138" s="59">
        <v>0</v>
      </c>
      <c r="BF138" s="59">
        <v>1029036.75</v>
      </c>
      <c r="BG138" s="59">
        <v>684142.33</v>
      </c>
      <c r="BH138" s="59">
        <v>0</v>
      </c>
      <c r="BI138" s="59">
        <v>0</v>
      </c>
      <c r="BJ138" s="59">
        <f>SUM(BH138:BI138)</f>
        <v>0</v>
      </c>
      <c r="BK138" s="59">
        <v>0</v>
      </c>
      <c r="BL138" s="59">
        <v>1206</v>
      </c>
      <c r="BM138" s="59">
        <v>593</v>
      </c>
      <c r="BN138" s="58">
        <v>0</v>
      </c>
      <c r="BO138" s="58">
        <v>6</v>
      </c>
      <c r="BP138" s="58">
        <v>-17</v>
      </c>
      <c r="BQ138" s="58">
        <v>-38</v>
      </c>
      <c r="BR138" s="58">
        <v>-227</v>
      </c>
      <c r="BS138" s="58">
        <v>-134</v>
      </c>
      <c r="BT138" s="58">
        <v>654</v>
      </c>
      <c r="BU138" s="58">
        <v>-3</v>
      </c>
      <c r="BV138" s="58">
        <v>0</v>
      </c>
      <c r="BW138" s="58">
        <v>-246</v>
      </c>
      <c r="BX138" s="58">
        <v>0</v>
      </c>
      <c r="BY138" s="58">
        <v>1794</v>
      </c>
      <c r="BZ138" s="58">
        <v>22</v>
      </c>
      <c r="CA138" s="58">
        <v>17</v>
      </c>
      <c r="CB138" s="58">
        <v>72</v>
      </c>
      <c r="CC138" s="58">
        <v>23</v>
      </c>
      <c r="CD138" s="58">
        <v>139</v>
      </c>
      <c r="CE138" s="58">
        <v>8</v>
      </c>
      <c r="CF138" s="58">
        <v>4</v>
      </c>
    </row>
    <row r="139" spans="1:84" s="49" customFormat="1" ht="15.6" customHeight="1" x14ac:dyDescent="0.25">
      <c r="A139" s="38">
        <v>17</v>
      </c>
      <c r="B139" s="50" t="s">
        <v>421</v>
      </c>
      <c r="C139" s="56" t="s">
        <v>378</v>
      </c>
      <c r="D139" s="41" t="s">
        <v>422</v>
      </c>
      <c r="E139" s="41" t="s">
        <v>86</v>
      </c>
      <c r="F139" s="41" t="s">
        <v>423</v>
      </c>
      <c r="G139" s="70">
        <v>14507379.800000001</v>
      </c>
      <c r="H139" s="70">
        <v>0</v>
      </c>
      <c r="I139" s="70">
        <v>340895.99</v>
      </c>
      <c r="J139" s="70">
        <v>0</v>
      </c>
      <c r="K139" s="71">
        <v>0</v>
      </c>
      <c r="L139" s="71">
        <v>14848275.789999999</v>
      </c>
      <c r="M139" s="71">
        <v>0</v>
      </c>
      <c r="N139" s="70">
        <v>4366263.72</v>
      </c>
      <c r="O139" s="70">
        <v>731098.38</v>
      </c>
      <c r="P139" s="72">
        <v>1757093.04</v>
      </c>
      <c r="Q139" s="70">
        <v>0</v>
      </c>
      <c r="R139" s="70">
        <v>867529.63</v>
      </c>
      <c r="S139" s="70">
        <v>3193236.86</v>
      </c>
      <c r="T139" s="70">
        <v>1864453.99</v>
      </c>
      <c r="U139" s="70">
        <v>0</v>
      </c>
      <c r="V139" s="70">
        <v>0</v>
      </c>
      <c r="W139" s="70">
        <v>767358.19</v>
      </c>
      <c r="X139" s="71">
        <v>1592803.19</v>
      </c>
      <c r="Y139" s="71">
        <v>15139837</v>
      </c>
      <c r="Z139" s="60">
        <v>0.17610374755612312</v>
      </c>
      <c r="AA139" s="71">
        <v>1450735.77</v>
      </c>
      <c r="AB139" s="71">
        <v>0</v>
      </c>
      <c r="AC139" s="71">
        <v>0</v>
      </c>
      <c r="AD139" s="71">
        <v>0</v>
      </c>
      <c r="AE139" s="71">
        <v>701.07</v>
      </c>
      <c r="AF139" s="71">
        <f t="shared" si="56"/>
        <v>701.07</v>
      </c>
      <c r="AG139" s="71">
        <v>680159.71</v>
      </c>
      <c r="AH139" s="70">
        <v>55858.14</v>
      </c>
      <c r="AI139" s="70">
        <v>125451.9</v>
      </c>
      <c r="AJ139" s="71">
        <v>0</v>
      </c>
      <c r="AK139" s="70">
        <v>63408.71</v>
      </c>
      <c r="AL139" s="70">
        <v>5415.38</v>
      </c>
      <c r="AM139" s="70">
        <v>56342.45</v>
      </c>
      <c r="AN139" s="70">
        <v>10100</v>
      </c>
      <c r="AO139" s="70">
        <v>37204.550000000003</v>
      </c>
      <c r="AP139" s="70">
        <v>19979.38</v>
      </c>
      <c r="AQ139" s="70">
        <v>25896.48</v>
      </c>
      <c r="AR139" s="70">
        <v>7049.41</v>
      </c>
      <c r="AS139" s="70">
        <v>0</v>
      </c>
      <c r="AT139" s="70">
        <v>22666.09</v>
      </c>
      <c r="AU139" s="70">
        <v>0</v>
      </c>
      <c r="AV139" s="70">
        <v>73841.66</v>
      </c>
      <c r="AW139" s="70">
        <v>1183373.8600000001</v>
      </c>
      <c r="AX139" s="70">
        <v>0</v>
      </c>
      <c r="AY139" s="60">
        <f t="shared" si="57"/>
        <v>0</v>
      </c>
      <c r="AZ139" s="71">
        <v>0</v>
      </c>
      <c r="BA139" s="60">
        <v>9.9999847663738692E-2</v>
      </c>
      <c r="BB139" s="58">
        <v>1141053</v>
      </c>
      <c r="BC139" s="58">
        <v>1413750.95</v>
      </c>
      <c r="BD139" s="59">
        <v>227883</v>
      </c>
      <c r="BE139" s="59">
        <v>0</v>
      </c>
      <c r="BF139" s="59">
        <v>547825.78</v>
      </c>
      <c r="BG139" s="59">
        <v>251982.315</v>
      </c>
      <c r="BH139" s="59">
        <v>0</v>
      </c>
      <c r="BI139" s="59">
        <v>0</v>
      </c>
      <c r="BJ139" s="59">
        <f t="shared" si="58"/>
        <v>0</v>
      </c>
      <c r="BK139" s="59">
        <v>0</v>
      </c>
      <c r="BL139" s="59">
        <v>1505</v>
      </c>
      <c r="BM139" s="59">
        <v>448</v>
      </c>
      <c r="BN139" s="58">
        <v>1</v>
      </c>
      <c r="BO139" s="58">
        <v>0</v>
      </c>
      <c r="BP139" s="58">
        <v>-44</v>
      </c>
      <c r="BQ139" s="58">
        <v>-31</v>
      </c>
      <c r="BR139" s="58">
        <v>-248</v>
      </c>
      <c r="BS139" s="58">
        <v>-113</v>
      </c>
      <c r="BT139" s="58">
        <v>0</v>
      </c>
      <c r="BU139" s="58">
        <v>-44</v>
      </c>
      <c r="BV139" s="58">
        <v>0</v>
      </c>
      <c r="BW139" s="58">
        <v>-174</v>
      </c>
      <c r="BX139" s="58">
        <v>-2</v>
      </c>
      <c r="BY139" s="58">
        <v>1298</v>
      </c>
      <c r="BZ139" s="58">
        <v>7</v>
      </c>
      <c r="CA139" s="58">
        <v>12</v>
      </c>
      <c r="CB139" s="58">
        <v>68</v>
      </c>
      <c r="CC139" s="58">
        <v>10</v>
      </c>
      <c r="CD139" s="58">
        <v>88</v>
      </c>
      <c r="CE139" s="58">
        <v>6</v>
      </c>
      <c r="CF139" s="58">
        <v>2</v>
      </c>
    </row>
    <row r="140" spans="1:84" s="49" customFormat="1" ht="15.6" customHeight="1" x14ac:dyDescent="0.25">
      <c r="A140" s="38">
        <v>17</v>
      </c>
      <c r="B140" s="50" t="s">
        <v>342</v>
      </c>
      <c r="C140" s="56" t="s">
        <v>111</v>
      </c>
      <c r="D140" s="41" t="s">
        <v>424</v>
      </c>
      <c r="E140" s="41" t="s">
        <v>109</v>
      </c>
      <c r="F140" s="41" t="s">
        <v>391</v>
      </c>
      <c r="G140" s="70">
        <v>22990692.440000001</v>
      </c>
      <c r="H140" s="70">
        <v>0</v>
      </c>
      <c r="I140" s="70">
        <v>185053.06</v>
      </c>
      <c r="J140" s="70">
        <v>0</v>
      </c>
      <c r="K140" s="71">
        <v>0</v>
      </c>
      <c r="L140" s="71">
        <v>23175745.5</v>
      </c>
      <c r="M140" s="71">
        <v>0</v>
      </c>
      <c r="N140" s="70">
        <v>6591057.0899999999</v>
      </c>
      <c r="O140" s="70">
        <v>1784158.49</v>
      </c>
      <c r="P140" s="72">
        <v>5242048.4800000004</v>
      </c>
      <c r="Q140" s="70">
        <v>34146.28</v>
      </c>
      <c r="R140" s="70">
        <v>1029710.6</v>
      </c>
      <c r="S140" s="70">
        <v>4701011.82</v>
      </c>
      <c r="T140" s="70">
        <v>1251591.94</v>
      </c>
      <c r="U140" s="70">
        <v>0</v>
      </c>
      <c r="V140" s="70">
        <v>0</v>
      </c>
      <c r="W140" s="70">
        <v>535205.29</v>
      </c>
      <c r="X140" s="71">
        <v>2010114.6</v>
      </c>
      <c r="Y140" s="71">
        <v>23179044.59</v>
      </c>
      <c r="Z140" s="60">
        <v>6.4623869588853494E-2</v>
      </c>
      <c r="AA140" s="71">
        <v>2006976.37</v>
      </c>
      <c r="AB140" s="71">
        <v>0</v>
      </c>
      <c r="AC140" s="71">
        <v>0</v>
      </c>
      <c r="AD140" s="71">
        <v>0</v>
      </c>
      <c r="AE140" s="71">
        <v>0</v>
      </c>
      <c r="AF140" s="71">
        <f>SUM(AD140:AE140)</f>
        <v>0</v>
      </c>
      <c r="AG140" s="71">
        <v>768270.03</v>
      </c>
      <c r="AH140" s="70">
        <v>64008.72</v>
      </c>
      <c r="AI140" s="70">
        <v>160452.85999999999</v>
      </c>
      <c r="AJ140" s="71">
        <v>0</v>
      </c>
      <c r="AK140" s="70">
        <v>138673.9</v>
      </c>
      <c r="AL140" s="70">
        <v>5481.25</v>
      </c>
      <c r="AM140" s="70">
        <v>119886.56</v>
      </c>
      <c r="AN140" s="70">
        <v>10100</v>
      </c>
      <c r="AO140" s="70">
        <v>380</v>
      </c>
      <c r="AP140" s="70">
        <v>0</v>
      </c>
      <c r="AQ140" s="70">
        <v>40263.08</v>
      </c>
      <c r="AR140" s="70">
        <v>7254.14</v>
      </c>
      <c r="AS140" s="70">
        <v>0</v>
      </c>
      <c r="AT140" s="70">
        <v>16806.73</v>
      </c>
      <c r="AU140" s="70">
        <v>46.79</v>
      </c>
      <c r="AV140" s="70">
        <v>97414</v>
      </c>
      <c r="AW140" s="70">
        <v>1429038.06</v>
      </c>
      <c r="AX140" s="70">
        <v>0</v>
      </c>
      <c r="AY140" s="60">
        <f>AX140/AW140</f>
        <v>0</v>
      </c>
      <c r="AZ140" s="71">
        <v>0</v>
      </c>
      <c r="BA140" s="60">
        <v>8.7295168479057786E-2</v>
      </c>
      <c r="BB140" s="58">
        <v>125023.29</v>
      </c>
      <c r="BC140" s="58">
        <v>1360724.22</v>
      </c>
      <c r="BD140" s="59">
        <v>227883</v>
      </c>
      <c r="BE140" s="59">
        <v>5.8207660913467401E-11</v>
      </c>
      <c r="BF140" s="59">
        <v>855370.22</v>
      </c>
      <c r="BG140" s="59">
        <v>498110.70500000002</v>
      </c>
      <c r="BH140" s="59">
        <v>0</v>
      </c>
      <c r="BI140" s="59">
        <v>0</v>
      </c>
      <c r="BJ140" s="59">
        <f>SUM(BH140:BI140)</f>
        <v>0</v>
      </c>
      <c r="BK140" s="59">
        <v>0</v>
      </c>
      <c r="BL140" s="59">
        <v>1753</v>
      </c>
      <c r="BM140" s="59">
        <v>555</v>
      </c>
      <c r="BN140" s="58">
        <v>2</v>
      </c>
      <c r="BO140" s="58">
        <v>-1</v>
      </c>
      <c r="BP140" s="58">
        <v>-16</v>
      </c>
      <c r="BQ140" s="58">
        <v>-20</v>
      </c>
      <c r="BR140" s="58">
        <v>-314</v>
      </c>
      <c r="BS140" s="58">
        <v>-156</v>
      </c>
      <c r="BT140" s="58">
        <v>0</v>
      </c>
      <c r="BU140" s="58">
        <v>-1</v>
      </c>
      <c r="BV140" s="58">
        <v>4</v>
      </c>
      <c r="BW140" s="58">
        <v>-252</v>
      </c>
      <c r="BX140" s="58">
        <v>-1</v>
      </c>
      <c r="BY140" s="58">
        <v>1553</v>
      </c>
      <c r="BZ140" s="58">
        <v>3</v>
      </c>
      <c r="CA140" s="58">
        <v>0</v>
      </c>
      <c r="CB140" s="58">
        <v>76</v>
      </c>
      <c r="CC140" s="58">
        <v>21</v>
      </c>
      <c r="CD140" s="58">
        <v>116</v>
      </c>
      <c r="CE140" s="58">
        <v>10</v>
      </c>
      <c r="CF140" s="58">
        <v>3</v>
      </c>
    </row>
    <row r="141" spans="1:84" s="49" customFormat="1" ht="15.6" customHeight="1" x14ac:dyDescent="0.25">
      <c r="A141" s="42">
        <v>17</v>
      </c>
      <c r="B141" s="43" t="s">
        <v>425</v>
      </c>
      <c r="C141" s="56" t="s">
        <v>146</v>
      </c>
      <c r="D141" s="44" t="s">
        <v>426</v>
      </c>
      <c r="E141" s="45" t="s">
        <v>86</v>
      </c>
      <c r="F141" s="44" t="s">
        <v>423</v>
      </c>
      <c r="G141" s="71">
        <v>8270056.0899999999</v>
      </c>
      <c r="H141" s="71">
        <v>0</v>
      </c>
      <c r="I141" s="71">
        <v>0</v>
      </c>
      <c r="J141" s="71">
        <v>0</v>
      </c>
      <c r="K141" s="71">
        <v>0</v>
      </c>
      <c r="L141" s="71">
        <v>8270056.0899999999</v>
      </c>
      <c r="M141" s="71">
        <v>0</v>
      </c>
      <c r="N141" s="71">
        <v>1590816.82</v>
      </c>
      <c r="O141" s="71">
        <v>475460.45</v>
      </c>
      <c r="P141" s="71">
        <v>629573</v>
      </c>
      <c r="Q141" s="71">
        <v>0</v>
      </c>
      <c r="R141" s="71">
        <v>762191.58</v>
      </c>
      <c r="S141" s="71">
        <v>3076263.2</v>
      </c>
      <c r="T141" s="71">
        <v>862705.27</v>
      </c>
      <c r="U141" s="71">
        <v>0</v>
      </c>
      <c r="V141" s="71">
        <v>0</v>
      </c>
      <c r="W141" s="71">
        <v>102983.75</v>
      </c>
      <c r="X141" s="71">
        <v>822749.16</v>
      </c>
      <c r="Y141" s="71">
        <v>8322743.2300000004</v>
      </c>
      <c r="Z141" s="60">
        <v>7.1817184011384247E-2</v>
      </c>
      <c r="AA141" s="71">
        <v>822749.16</v>
      </c>
      <c r="AB141" s="71">
        <v>0</v>
      </c>
      <c r="AC141" s="71">
        <v>0</v>
      </c>
      <c r="AD141" s="71">
        <v>0</v>
      </c>
      <c r="AE141" s="71">
        <v>0</v>
      </c>
      <c r="AF141" s="71">
        <f>SUM(AD141:AE141)</f>
        <v>0</v>
      </c>
      <c r="AG141" s="71">
        <v>312303.23</v>
      </c>
      <c r="AH141" s="71">
        <v>24101.21</v>
      </c>
      <c r="AI141" s="71">
        <v>56345.2</v>
      </c>
      <c r="AJ141" s="71">
        <v>0</v>
      </c>
      <c r="AK141" s="71">
        <v>33952.81</v>
      </c>
      <c r="AL141" s="71">
        <v>0</v>
      </c>
      <c r="AM141" s="71">
        <v>30151.39</v>
      </c>
      <c r="AN141" s="71">
        <v>8900</v>
      </c>
      <c r="AO141" s="71">
        <v>1715</v>
      </c>
      <c r="AP141" s="71">
        <v>5000</v>
      </c>
      <c r="AQ141" s="71">
        <v>17308.96</v>
      </c>
      <c r="AR141" s="71">
        <v>285</v>
      </c>
      <c r="AS141" s="71">
        <v>0</v>
      </c>
      <c r="AT141" s="71">
        <v>3606.93</v>
      </c>
      <c r="AU141" s="71">
        <v>7703.55</v>
      </c>
      <c r="AV141" s="71">
        <v>36529.06</v>
      </c>
      <c r="AW141" s="71">
        <v>537902.34</v>
      </c>
      <c r="AX141" s="71">
        <v>0</v>
      </c>
      <c r="AY141" s="60">
        <f>AX141/AW141</f>
        <v>0</v>
      </c>
      <c r="AZ141" s="71">
        <v>0</v>
      </c>
      <c r="BA141" s="60">
        <v>9.948531800102943E-2</v>
      </c>
      <c r="BB141" s="59">
        <v>268466.51</v>
      </c>
      <c r="BC141" s="59">
        <v>325465.63</v>
      </c>
      <c r="BD141" s="59">
        <v>227883</v>
      </c>
      <c r="BE141" s="59">
        <v>0</v>
      </c>
      <c r="BF141" s="59">
        <v>169167.85</v>
      </c>
      <c r="BG141" s="59">
        <v>34692.264999999599</v>
      </c>
      <c r="BH141" s="59">
        <v>0</v>
      </c>
      <c r="BI141" s="59">
        <v>0</v>
      </c>
      <c r="BJ141" s="59">
        <f>SUM(BH141:BI141)</f>
        <v>0</v>
      </c>
      <c r="BK141" s="59">
        <v>0</v>
      </c>
      <c r="BL141" s="59">
        <v>992</v>
      </c>
      <c r="BM141" s="59">
        <v>281</v>
      </c>
      <c r="BN141" s="59">
        <v>2</v>
      </c>
      <c r="BO141" s="59">
        <v>-1</v>
      </c>
      <c r="BP141" s="59">
        <v>-12</v>
      </c>
      <c r="BQ141" s="59">
        <v>-30</v>
      </c>
      <c r="BR141" s="59">
        <v>-71</v>
      </c>
      <c r="BS141" s="59">
        <v>-59</v>
      </c>
      <c r="BT141" s="59">
        <v>0</v>
      </c>
      <c r="BU141" s="59">
        <v>0</v>
      </c>
      <c r="BV141" s="59">
        <v>8</v>
      </c>
      <c r="BW141" s="59">
        <v>-194</v>
      </c>
      <c r="BX141" s="59">
        <v>0</v>
      </c>
      <c r="BY141" s="59">
        <v>916</v>
      </c>
      <c r="BZ141" s="59">
        <v>0</v>
      </c>
      <c r="CA141" s="59">
        <v>0</v>
      </c>
      <c r="CB141" s="59">
        <v>62</v>
      </c>
      <c r="CC141" s="59">
        <v>27</v>
      </c>
      <c r="CD141" s="59">
        <v>101</v>
      </c>
      <c r="CE141" s="59">
        <v>0</v>
      </c>
      <c r="CF141" s="59">
        <v>4</v>
      </c>
    </row>
    <row r="142" spans="1:84" s="49" customFormat="1" ht="15.6" customHeight="1" x14ac:dyDescent="0.25">
      <c r="A142" s="42">
        <v>17</v>
      </c>
      <c r="B142" s="43" t="s">
        <v>427</v>
      </c>
      <c r="C142" s="56" t="s">
        <v>428</v>
      </c>
      <c r="D142" s="44" t="s">
        <v>422</v>
      </c>
      <c r="E142" s="45" t="s">
        <v>86</v>
      </c>
      <c r="F142" s="44" t="s">
        <v>423</v>
      </c>
      <c r="G142" s="70">
        <v>15882868.26</v>
      </c>
      <c r="H142" s="70">
        <v>0</v>
      </c>
      <c r="I142" s="70">
        <v>296792.92</v>
      </c>
      <c r="J142" s="70">
        <v>0</v>
      </c>
      <c r="K142" s="71">
        <v>0</v>
      </c>
      <c r="L142" s="71">
        <v>16179661.18</v>
      </c>
      <c r="M142" s="71">
        <v>0</v>
      </c>
      <c r="N142" s="70">
        <v>4636600.6100000003</v>
      </c>
      <c r="O142" s="70">
        <v>535572.85</v>
      </c>
      <c r="P142" s="72">
        <v>2185809.1800000002</v>
      </c>
      <c r="Q142" s="70">
        <v>0</v>
      </c>
      <c r="R142" s="70">
        <v>1075753.21</v>
      </c>
      <c r="S142" s="70">
        <v>3401876.37</v>
      </c>
      <c r="T142" s="70">
        <v>2557112.1800000002</v>
      </c>
      <c r="U142" s="70">
        <v>0</v>
      </c>
      <c r="V142" s="70">
        <v>0</v>
      </c>
      <c r="W142" s="70">
        <v>756539.95</v>
      </c>
      <c r="X142" s="71">
        <v>1588281.09</v>
      </c>
      <c r="Y142" s="71">
        <v>16737545.439999999</v>
      </c>
      <c r="Z142" s="60">
        <v>0.19860233985218484</v>
      </c>
      <c r="AA142" s="71">
        <v>1588281.09</v>
      </c>
      <c r="AB142" s="71">
        <v>0</v>
      </c>
      <c r="AC142" s="71">
        <v>0</v>
      </c>
      <c r="AD142" s="71">
        <v>0</v>
      </c>
      <c r="AE142" s="71">
        <v>583.13</v>
      </c>
      <c r="AF142" s="71">
        <f t="shared" si="56"/>
        <v>583.13</v>
      </c>
      <c r="AG142" s="71">
        <v>722056.92</v>
      </c>
      <c r="AH142" s="70">
        <v>64159.18</v>
      </c>
      <c r="AI142" s="70">
        <v>151743.70000000001</v>
      </c>
      <c r="AJ142" s="71">
        <v>0</v>
      </c>
      <c r="AK142" s="70">
        <v>87684</v>
      </c>
      <c r="AL142" s="70">
        <v>5384.15</v>
      </c>
      <c r="AM142" s="70">
        <v>125953.72</v>
      </c>
      <c r="AN142" s="70">
        <v>10100</v>
      </c>
      <c r="AO142" s="70">
        <v>38236.5</v>
      </c>
      <c r="AP142" s="70">
        <v>9968.9500000000007</v>
      </c>
      <c r="AQ142" s="70">
        <v>38436.39</v>
      </c>
      <c r="AR142" s="70">
        <v>14302.15</v>
      </c>
      <c r="AS142" s="70">
        <v>0</v>
      </c>
      <c r="AT142" s="70">
        <v>42116.959999999999</v>
      </c>
      <c r="AU142" s="70">
        <v>0</v>
      </c>
      <c r="AV142" s="70">
        <v>67635.55</v>
      </c>
      <c r="AW142" s="70">
        <v>1377778.17</v>
      </c>
      <c r="AX142" s="70">
        <v>0</v>
      </c>
      <c r="AY142" s="60">
        <f t="shared" si="57"/>
        <v>0</v>
      </c>
      <c r="AZ142" s="71">
        <v>0</v>
      </c>
      <c r="BA142" s="60">
        <v>9.9999638856162129E-2</v>
      </c>
      <c r="BB142" s="58">
        <v>1134156.77</v>
      </c>
      <c r="BC142" s="58">
        <v>2020218.03</v>
      </c>
      <c r="BD142" s="59">
        <v>227879</v>
      </c>
      <c r="BE142" s="59">
        <v>0</v>
      </c>
      <c r="BF142" s="59">
        <v>475103.91</v>
      </c>
      <c r="BG142" s="59">
        <v>130659.36749999999</v>
      </c>
      <c r="BH142" s="59">
        <v>0</v>
      </c>
      <c r="BI142" s="59">
        <v>0</v>
      </c>
      <c r="BJ142" s="59">
        <f t="shared" si="58"/>
        <v>0</v>
      </c>
      <c r="BK142" s="59">
        <v>0</v>
      </c>
      <c r="BL142" s="59">
        <v>1643</v>
      </c>
      <c r="BM142" s="59">
        <v>369</v>
      </c>
      <c r="BN142" s="58">
        <v>0</v>
      </c>
      <c r="BO142" s="58">
        <v>0</v>
      </c>
      <c r="BP142" s="58">
        <v>-39</v>
      </c>
      <c r="BQ142" s="58">
        <v>-46</v>
      </c>
      <c r="BR142" s="58">
        <v>-246</v>
      </c>
      <c r="BS142" s="58">
        <v>-99</v>
      </c>
      <c r="BT142" s="58">
        <v>41</v>
      </c>
      <c r="BU142" s="58">
        <v>-45</v>
      </c>
      <c r="BV142" s="58">
        <v>56</v>
      </c>
      <c r="BW142" s="58">
        <v>-191</v>
      </c>
      <c r="BX142" s="58">
        <v>-4</v>
      </c>
      <c r="BY142" s="58">
        <v>1439</v>
      </c>
      <c r="BZ142" s="58">
        <v>2</v>
      </c>
      <c r="CA142" s="58">
        <v>25</v>
      </c>
      <c r="CB142" s="58">
        <v>62</v>
      </c>
      <c r="CC142" s="58">
        <v>10</v>
      </c>
      <c r="CD142" s="58">
        <v>107</v>
      </c>
      <c r="CE142" s="58">
        <v>5</v>
      </c>
      <c r="CF142" s="58">
        <v>9</v>
      </c>
    </row>
    <row r="143" spans="1:84" s="49" customFormat="1" ht="15.6" customHeight="1" x14ac:dyDescent="0.25">
      <c r="A143" s="42">
        <v>18</v>
      </c>
      <c r="B143" s="43" t="s">
        <v>429</v>
      </c>
      <c r="C143" s="56" t="s">
        <v>430</v>
      </c>
      <c r="D143" s="44" t="s">
        <v>431</v>
      </c>
      <c r="E143" s="45" t="s">
        <v>109</v>
      </c>
      <c r="F143" s="44" t="s">
        <v>186</v>
      </c>
      <c r="G143" s="70">
        <v>21314877.800000001</v>
      </c>
      <c r="H143" s="70">
        <v>-3405</v>
      </c>
      <c r="I143" s="70">
        <v>531616.96</v>
      </c>
      <c r="J143" s="70">
        <v>0</v>
      </c>
      <c r="K143" s="71">
        <v>0</v>
      </c>
      <c r="L143" s="71">
        <v>21843089.760000002</v>
      </c>
      <c r="M143" s="71">
        <v>0</v>
      </c>
      <c r="N143" s="70">
        <v>4457629.6900000004</v>
      </c>
      <c r="O143" s="70">
        <v>1126341.29</v>
      </c>
      <c r="P143" s="72">
        <v>5817560.75</v>
      </c>
      <c r="Q143" s="70">
        <v>48897.23</v>
      </c>
      <c r="R143" s="70">
        <v>958020.34</v>
      </c>
      <c r="S143" s="70">
        <v>4989182.0199999996</v>
      </c>
      <c r="T143" s="70">
        <v>1770897.11</v>
      </c>
      <c r="U143" s="70">
        <v>0</v>
      </c>
      <c r="V143" s="70">
        <v>0</v>
      </c>
      <c r="W143" s="70">
        <v>635388.96</v>
      </c>
      <c r="X143" s="71">
        <v>1958398.95</v>
      </c>
      <c r="Y143" s="71">
        <v>21762316.34</v>
      </c>
      <c r="Z143" s="60">
        <v>8.7893825432843381E-2</v>
      </c>
      <c r="AA143" s="71">
        <v>1958373.95</v>
      </c>
      <c r="AB143" s="71">
        <v>0</v>
      </c>
      <c r="AC143" s="71">
        <v>0</v>
      </c>
      <c r="AD143" s="71">
        <v>0</v>
      </c>
      <c r="AE143" s="71">
        <v>0</v>
      </c>
      <c r="AF143" s="71">
        <f t="shared" ref="AF143:AF151" si="59">SUM(AD143:AE143)</f>
        <v>0</v>
      </c>
      <c r="AG143" s="71">
        <v>831764.19</v>
      </c>
      <c r="AH143" s="70">
        <v>74135.63</v>
      </c>
      <c r="AI143" s="70">
        <v>184878.15</v>
      </c>
      <c r="AJ143" s="71">
        <v>0</v>
      </c>
      <c r="AK143" s="70">
        <v>131623.56</v>
      </c>
      <c r="AL143" s="70">
        <v>0</v>
      </c>
      <c r="AM143" s="70">
        <v>87488.24</v>
      </c>
      <c r="AN143" s="70">
        <v>13225</v>
      </c>
      <c r="AO143" s="70">
        <v>325</v>
      </c>
      <c r="AP143" s="70">
        <v>14305.65</v>
      </c>
      <c r="AQ143" s="70">
        <v>26961.15</v>
      </c>
      <c r="AR143" s="70">
        <v>3857.16</v>
      </c>
      <c r="AS143" s="70">
        <v>0</v>
      </c>
      <c r="AT143" s="70">
        <v>9852.77</v>
      </c>
      <c r="AU143" s="70">
        <v>24548.12</v>
      </c>
      <c r="AV143" s="70">
        <v>99233.53</v>
      </c>
      <c r="AW143" s="70">
        <v>1502198.15</v>
      </c>
      <c r="AX143" s="70">
        <v>0</v>
      </c>
      <c r="AY143" s="60">
        <f t="shared" ref="AY143:AY151" si="60">AX143/AW143</f>
        <v>0</v>
      </c>
      <c r="AZ143" s="71">
        <v>0</v>
      </c>
      <c r="BA143" s="60">
        <v>9.1878263078759001E-2</v>
      </c>
      <c r="BB143" s="58">
        <v>94043.68</v>
      </c>
      <c r="BC143" s="58">
        <v>1779103.19</v>
      </c>
      <c r="BD143" s="59">
        <v>227883</v>
      </c>
      <c r="BE143" s="59">
        <v>2.91038304567337E-11</v>
      </c>
      <c r="BF143" s="59">
        <v>606523.73</v>
      </c>
      <c r="BG143" s="59">
        <v>230974.1925</v>
      </c>
      <c r="BH143" s="59">
        <v>0</v>
      </c>
      <c r="BI143" s="59">
        <v>0</v>
      </c>
      <c r="BJ143" s="59">
        <f t="shared" ref="BJ143:BJ151" si="61">SUM(BH143:BI143)</f>
        <v>0</v>
      </c>
      <c r="BK143" s="59">
        <v>0</v>
      </c>
      <c r="BL143" s="59">
        <v>2293</v>
      </c>
      <c r="BM143" s="59">
        <v>527</v>
      </c>
      <c r="BN143" s="58">
        <v>2</v>
      </c>
      <c r="BO143" s="58">
        <v>0</v>
      </c>
      <c r="BP143" s="58">
        <v>-17</v>
      </c>
      <c r="BQ143" s="58">
        <v>-36</v>
      </c>
      <c r="BR143" s="58">
        <v>-104</v>
      </c>
      <c r="BS143" s="58">
        <v>-149</v>
      </c>
      <c r="BT143" s="58">
        <v>0</v>
      </c>
      <c r="BU143" s="58">
        <v>0</v>
      </c>
      <c r="BV143" s="58">
        <v>17</v>
      </c>
      <c r="BW143" s="58">
        <v>-512</v>
      </c>
      <c r="BX143" s="58">
        <v>-6</v>
      </c>
      <c r="BY143" s="58">
        <v>2015</v>
      </c>
      <c r="BZ143" s="58">
        <v>1</v>
      </c>
      <c r="CA143" s="58">
        <v>0</v>
      </c>
      <c r="CB143" s="58">
        <v>88</v>
      </c>
      <c r="CC143" s="58">
        <v>31</v>
      </c>
      <c r="CD143" s="58">
        <v>386</v>
      </c>
      <c r="CE143" s="58">
        <v>4</v>
      </c>
      <c r="CF143" s="58">
        <v>3</v>
      </c>
    </row>
    <row r="144" spans="1:84" s="49" customFormat="1" ht="15.6" customHeight="1" x14ac:dyDescent="0.25">
      <c r="A144" s="42">
        <v>18</v>
      </c>
      <c r="B144" s="43" t="s">
        <v>434</v>
      </c>
      <c r="C144" s="56" t="s">
        <v>234</v>
      </c>
      <c r="D144" s="44" t="s">
        <v>435</v>
      </c>
      <c r="E144" s="45" t="s">
        <v>86</v>
      </c>
      <c r="F144" s="44" t="s">
        <v>436</v>
      </c>
      <c r="G144" s="70">
        <v>4619666.8899999997</v>
      </c>
      <c r="H144" s="70">
        <v>778</v>
      </c>
      <c r="I144" s="70">
        <v>19816.86</v>
      </c>
      <c r="J144" s="70">
        <v>129242.72</v>
      </c>
      <c r="K144" s="71">
        <v>0</v>
      </c>
      <c r="L144" s="71">
        <v>4769504.47</v>
      </c>
      <c r="M144" s="71">
        <v>1292427.04</v>
      </c>
      <c r="N144" s="70">
        <v>378090.76</v>
      </c>
      <c r="O144" s="70">
        <v>590937.56000000006</v>
      </c>
      <c r="P144" s="72">
        <v>860286.82</v>
      </c>
      <c r="Q144" s="70">
        <v>0</v>
      </c>
      <c r="R144" s="70">
        <v>323965.68</v>
      </c>
      <c r="S144" s="70">
        <v>1485163.54</v>
      </c>
      <c r="T144" s="70">
        <v>513942.22</v>
      </c>
      <c r="U144" s="70">
        <v>0</v>
      </c>
      <c r="V144" s="70">
        <v>0</v>
      </c>
      <c r="W144" s="70">
        <v>51736.12</v>
      </c>
      <c r="X144" s="71">
        <v>596157.99</v>
      </c>
      <c r="Y144" s="71">
        <v>4800280.6900000004</v>
      </c>
      <c r="Z144" s="60">
        <v>3.8296186668725751E-2</v>
      </c>
      <c r="AA144" s="71">
        <v>591210.27</v>
      </c>
      <c r="AB144" s="71">
        <v>0</v>
      </c>
      <c r="AC144" s="71">
        <v>0</v>
      </c>
      <c r="AD144" s="71">
        <v>0</v>
      </c>
      <c r="AE144" s="71">
        <v>0</v>
      </c>
      <c r="AF144" s="71">
        <f t="shared" si="59"/>
        <v>0</v>
      </c>
      <c r="AG144" s="71">
        <v>99499.85</v>
      </c>
      <c r="AH144" s="70">
        <v>7882.52</v>
      </c>
      <c r="AI144" s="70">
        <v>33762.910000000003</v>
      </c>
      <c r="AJ144" s="71">
        <v>0</v>
      </c>
      <c r="AK144" s="70">
        <v>31010.38</v>
      </c>
      <c r="AL144" s="70">
        <v>0</v>
      </c>
      <c r="AM144" s="70">
        <v>18057.87</v>
      </c>
      <c r="AN144" s="70">
        <v>7450</v>
      </c>
      <c r="AO144" s="70">
        <v>0</v>
      </c>
      <c r="AP144" s="70">
        <v>0</v>
      </c>
      <c r="AQ144" s="70">
        <v>12077.130000000001</v>
      </c>
      <c r="AR144" s="70">
        <v>2992.43</v>
      </c>
      <c r="AS144" s="70">
        <v>0</v>
      </c>
      <c r="AT144" s="70">
        <v>18438.47</v>
      </c>
      <c r="AU144" s="70">
        <v>4800</v>
      </c>
      <c r="AV144" s="70">
        <v>23270.52</v>
      </c>
      <c r="AW144" s="70">
        <v>259242.08</v>
      </c>
      <c r="AX144" s="70">
        <v>0</v>
      </c>
      <c r="AY144" s="60">
        <f t="shared" si="60"/>
        <v>0</v>
      </c>
      <c r="AZ144" s="71">
        <v>0</v>
      </c>
      <c r="BA144" s="60">
        <v>0.10000014833999771</v>
      </c>
      <c r="BB144" s="58">
        <v>23338.799999999999</v>
      </c>
      <c r="BC144" s="58">
        <v>153606.62</v>
      </c>
      <c r="BD144" s="59">
        <v>227883</v>
      </c>
      <c r="BE144" s="59">
        <v>5.8207660913467401E-11</v>
      </c>
      <c r="BF144" s="59">
        <v>129085.19</v>
      </c>
      <c r="BG144" s="59">
        <v>64274.669999999802</v>
      </c>
      <c r="BH144" s="59">
        <v>0</v>
      </c>
      <c r="BI144" s="59">
        <v>0</v>
      </c>
      <c r="BJ144" s="59">
        <f t="shared" si="61"/>
        <v>0</v>
      </c>
      <c r="BK144" s="59">
        <v>0</v>
      </c>
      <c r="BL144" s="59">
        <v>560</v>
      </c>
      <c r="BM144" s="59">
        <v>148</v>
      </c>
      <c r="BN144" s="58">
        <v>1</v>
      </c>
      <c r="BO144" s="58">
        <v>-1</v>
      </c>
      <c r="BP144" s="58">
        <v>-20</v>
      </c>
      <c r="BQ144" s="58">
        <v>-17</v>
      </c>
      <c r="BR144" s="58">
        <v>-30</v>
      </c>
      <c r="BS144" s="58">
        <v>-28</v>
      </c>
      <c r="BT144" s="58">
        <v>0</v>
      </c>
      <c r="BU144" s="58">
        <v>0</v>
      </c>
      <c r="BV144" s="58">
        <v>0</v>
      </c>
      <c r="BW144" s="58">
        <v>-105</v>
      </c>
      <c r="BX144" s="58">
        <v>-1</v>
      </c>
      <c r="BY144" s="58">
        <v>507</v>
      </c>
      <c r="BZ144" s="58">
        <v>0</v>
      </c>
      <c r="CA144" s="58">
        <v>5</v>
      </c>
      <c r="CB144" s="58">
        <v>27</v>
      </c>
      <c r="CC144" s="58">
        <v>18</v>
      </c>
      <c r="CD144" s="58">
        <v>57</v>
      </c>
      <c r="CE144" s="58">
        <v>3</v>
      </c>
      <c r="CF144" s="58">
        <v>0</v>
      </c>
    </row>
    <row r="145" spans="1:84" s="49" customFormat="1" ht="15.6" customHeight="1" x14ac:dyDescent="0.25">
      <c r="A145" s="42">
        <v>18</v>
      </c>
      <c r="B145" s="43" t="s">
        <v>438</v>
      </c>
      <c r="C145" s="56" t="s">
        <v>439</v>
      </c>
      <c r="D145" s="44" t="s">
        <v>440</v>
      </c>
      <c r="E145" s="45" t="s">
        <v>86</v>
      </c>
      <c r="F145" s="44" t="s">
        <v>441</v>
      </c>
      <c r="G145" s="70">
        <v>30339210.77</v>
      </c>
      <c r="H145" s="70">
        <v>0</v>
      </c>
      <c r="I145" s="70">
        <v>808914.57</v>
      </c>
      <c r="J145" s="70">
        <v>79598.81</v>
      </c>
      <c r="K145" s="71">
        <v>0</v>
      </c>
      <c r="L145" s="71">
        <v>31227724.149999999</v>
      </c>
      <c r="M145" s="71">
        <v>1084011.72</v>
      </c>
      <c r="N145" s="70">
        <v>31264.2</v>
      </c>
      <c r="O145" s="70">
        <v>2065771.74</v>
      </c>
      <c r="P145" s="72">
        <v>8863845.8300000001</v>
      </c>
      <c r="Q145" s="70">
        <v>4000</v>
      </c>
      <c r="R145" s="70">
        <v>4135566.28</v>
      </c>
      <c r="S145" s="70">
        <v>8477102.9700000007</v>
      </c>
      <c r="T145" s="70">
        <v>4731667.57</v>
      </c>
      <c r="U145" s="70">
        <v>0</v>
      </c>
      <c r="V145" s="70">
        <v>0</v>
      </c>
      <c r="W145" s="70">
        <v>1080370.08</v>
      </c>
      <c r="X145" s="71">
        <v>2619583.4499999997</v>
      </c>
      <c r="Y145" s="71">
        <v>32009172.120000001</v>
      </c>
      <c r="Z145" s="60">
        <v>2.0438591652923541E-2</v>
      </c>
      <c r="AA145" s="71">
        <v>2598564.46</v>
      </c>
      <c r="AB145" s="71">
        <v>0</v>
      </c>
      <c r="AC145" s="71">
        <v>0</v>
      </c>
      <c r="AD145" s="71">
        <v>0</v>
      </c>
      <c r="AE145" s="71">
        <v>646.89</v>
      </c>
      <c r="AF145" s="71">
        <f t="shared" si="59"/>
        <v>646.89</v>
      </c>
      <c r="AG145" s="71">
        <v>1056090.56</v>
      </c>
      <c r="AH145" s="70">
        <v>97966.39</v>
      </c>
      <c r="AI145" s="70">
        <v>247707.56</v>
      </c>
      <c r="AJ145" s="71">
        <v>0</v>
      </c>
      <c r="AK145" s="70">
        <v>200376.55</v>
      </c>
      <c r="AL145" s="70">
        <v>63297.120000000003</v>
      </c>
      <c r="AM145" s="70">
        <v>95065.03</v>
      </c>
      <c r="AN145" s="70">
        <v>14300</v>
      </c>
      <c r="AO145" s="70">
        <v>1600</v>
      </c>
      <c r="AP145" s="70">
        <v>0</v>
      </c>
      <c r="AQ145" s="70">
        <v>43476.7</v>
      </c>
      <c r="AR145" s="70">
        <v>10994.83</v>
      </c>
      <c r="AS145" s="70">
        <v>0</v>
      </c>
      <c r="AT145" s="70">
        <v>35834.6</v>
      </c>
      <c r="AU145" s="70">
        <v>19461.5</v>
      </c>
      <c r="AV145" s="70">
        <v>90169.85</v>
      </c>
      <c r="AW145" s="70">
        <v>1976340.69</v>
      </c>
      <c r="AX145" s="70">
        <v>0</v>
      </c>
      <c r="AY145" s="60">
        <f t="shared" si="60"/>
        <v>0</v>
      </c>
      <c r="AZ145" s="71">
        <v>0</v>
      </c>
      <c r="BA145" s="60">
        <v>8.2695670720180178E-2</v>
      </c>
      <c r="BB145" s="58">
        <v>65882.03</v>
      </c>
      <c r="BC145" s="58">
        <v>554208.71</v>
      </c>
      <c r="BD145" s="59">
        <v>227883</v>
      </c>
      <c r="BE145" s="59">
        <v>0</v>
      </c>
      <c r="BF145" s="59">
        <v>1025779.57</v>
      </c>
      <c r="BG145" s="59">
        <v>531694.39749999996</v>
      </c>
      <c r="BH145" s="59">
        <v>0</v>
      </c>
      <c r="BI145" s="59">
        <v>0</v>
      </c>
      <c r="BJ145" s="59">
        <f t="shared" si="61"/>
        <v>0</v>
      </c>
      <c r="BK145" s="59">
        <v>0</v>
      </c>
      <c r="BL145" s="59">
        <v>4111</v>
      </c>
      <c r="BM145" s="59">
        <v>926</v>
      </c>
      <c r="BN145" s="58">
        <v>7</v>
      </c>
      <c r="BO145" s="58">
        <v>0</v>
      </c>
      <c r="BP145" s="58">
        <v>-19</v>
      </c>
      <c r="BQ145" s="58">
        <v>-47</v>
      </c>
      <c r="BR145" s="58">
        <v>-141</v>
      </c>
      <c r="BS145" s="58">
        <v>-219</v>
      </c>
      <c r="BT145" s="58">
        <v>0</v>
      </c>
      <c r="BU145" s="58">
        <v>0</v>
      </c>
      <c r="BV145" s="58">
        <v>23</v>
      </c>
      <c r="BW145" s="58">
        <v>-694</v>
      </c>
      <c r="BX145" s="58">
        <v>-15</v>
      </c>
      <c r="BY145" s="58">
        <v>3932</v>
      </c>
      <c r="BZ145" s="58">
        <v>22</v>
      </c>
      <c r="CA145" s="58">
        <v>4</v>
      </c>
      <c r="CB145" s="58">
        <v>145</v>
      </c>
      <c r="CC145" s="58">
        <v>62</v>
      </c>
      <c r="CD145" s="58">
        <v>312</v>
      </c>
      <c r="CE145" s="58">
        <v>179</v>
      </c>
      <c r="CF145" s="58">
        <v>11</v>
      </c>
    </row>
    <row r="146" spans="1:84" s="49" customFormat="1" ht="15.6" customHeight="1" x14ac:dyDescent="0.25">
      <c r="A146" s="42">
        <v>18</v>
      </c>
      <c r="B146" s="43" t="s">
        <v>525</v>
      </c>
      <c r="C146" s="56" t="s">
        <v>529</v>
      </c>
      <c r="D146" s="44" t="s">
        <v>432</v>
      </c>
      <c r="E146" s="45" t="s">
        <v>86</v>
      </c>
      <c r="F146" s="44" t="s">
        <v>433</v>
      </c>
      <c r="G146" s="70">
        <v>2561455.6</v>
      </c>
      <c r="H146" s="70">
        <v>0</v>
      </c>
      <c r="I146" s="70">
        <v>9577.27</v>
      </c>
      <c r="J146" s="70">
        <v>0</v>
      </c>
      <c r="K146" s="71">
        <v>0</v>
      </c>
      <c r="L146" s="71">
        <v>2571032.87</v>
      </c>
      <c r="M146" s="71">
        <v>0</v>
      </c>
      <c r="N146" s="70">
        <v>20724.169999999998</v>
      </c>
      <c r="O146" s="70">
        <v>414433.71</v>
      </c>
      <c r="P146" s="72">
        <v>795068.59</v>
      </c>
      <c r="Q146" s="70">
        <v>0</v>
      </c>
      <c r="R146" s="70">
        <v>281621.15000000002</v>
      </c>
      <c r="S146" s="70">
        <v>710446.84</v>
      </c>
      <c r="T146" s="70">
        <v>52204.24</v>
      </c>
      <c r="U146" s="70">
        <v>0</v>
      </c>
      <c r="V146" s="70">
        <v>0</v>
      </c>
      <c r="W146" s="70">
        <v>38291</v>
      </c>
      <c r="X146" s="71">
        <v>256145.6</v>
      </c>
      <c r="Y146" s="71">
        <v>2568935.2999999998</v>
      </c>
      <c r="Z146" s="60">
        <v>1.6785986842793098E-2</v>
      </c>
      <c r="AA146" s="71">
        <v>256145.6</v>
      </c>
      <c r="AB146" s="71">
        <v>0</v>
      </c>
      <c r="AC146" s="71">
        <v>0</v>
      </c>
      <c r="AD146" s="71">
        <v>0</v>
      </c>
      <c r="AE146" s="71">
        <v>0</v>
      </c>
      <c r="AF146" s="71">
        <f t="shared" si="59"/>
        <v>0</v>
      </c>
      <c r="AG146" s="71">
        <v>62880</v>
      </c>
      <c r="AH146" s="70">
        <v>5272.46</v>
      </c>
      <c r="AI146" s="70">
        <v>0</v>
      </c>
      <c r="AJ146" s="71">
        <v>0</v>
      </c>
      <c r="AK146" s="70">
        <v>25304.42</v>
      </c>
      <c r="AL146" s="70">
        <v>2200.02</v>
      </c>
      <c r="AM146" s="70">
        <v>7262</v>
      </c>
      <c r="AN146" s="70">
        <v>5450</v>
      </c>
      <c r="AO146" s="70">
        <v>0</v>
      </c>
      <c r="AP146" s="70">
        <v>0</v>
      </c>
      <c r="AQ146" s="70">
        <v>8477.25</v>
      </c>
      <c r="AR146" s="70">
        <v>2900.66</v>
      </c>
      <c r="AS146" s="70">
        <v>0</v>
      </c>
      <c r="AT146" s="70">
        <v>0</v>
      </c>
      <c r="AU146" s="70">
        <v>2650</v>
      </c>
      <c r="AV146" s="70">
        <v>3476.45</v>
      </c>
      <c r="AW146" s="70">
        <v>125873.26</v>
      </c>
      <c r="AX146" s="70">
        <v>0</v>
      </c>
      <c r="AY146" s="60">
        <f t="shared" si="60"/>
        <v>0</v>
      </c>
      <c r="AZ146" s="71">
        <v>0</v>
      </c>
      <c r="BA146" s="60">
        <v>0.10000001561612076</v>
      </c>
      <c r="BB146" s="58">
        <v>8640.9599999999991</v>
      </c>
      <c r="BC146" s="58">
        <v>34355.599999999999</v>
      </c>
      <c r="BD146" s="59">
        <v>128072.78</v>
      </c>
      <c r="BE146" s="59">
        <v>1.45519152283669E-11</v>
      </c>
      <c r="BF146" s="59">
        <v>14618.42</v>
      </c>
      <c r="BG146" s="59">
        <v>0</v>
      </c>
      <c r="BH146" s="59">
        <v>0</v>
      </c>
      <c r="BI146" s="59">
        <v>0</v>
      </c>
      <c r="BJ146" s="59">
        <f t="shared" si="61"/>
        <v>0</v>
      </c>
      <c r="BK146" s="59">
        <v>0</v>
      </c>
      <c r="BL146" s="59">
        <v>171</v>
      </c>
      <c r="BM146" s="59">
        <v>49</v>
      </c>
      <c r="BN146" s="58">
        <v>0</v>
      </c>
      <c r="BO146" s="58">
        <v>0</v>
      </c>
      <c r="BP146" s="58">
        <v>-6</v>
      </c>
      <c r="BQ146" s="58">
        <v>-8</v>
      </c>
      <c r="BR146" s="58">
        <v>-23</v>
      </c>
      <c r="BS146" s="58">
        <v>-14</v>
      </c>
      <c r="BT146" s="58">
        <v>0</v>
      </c>
      <c r="BU146" s="58">
        <v>0</v>
      </c>
      <c r="BV146" s="58">
        <v>1</v>
      </c>
      <c r="BW146" s="58">
        <v>-18</v>
      </c>
      <c r="BX146" s="58">
        <v>0</v>
      </c>
      <c r="BY146" s="58">
        <v>152</v>
      </c>
      <c r="BZ146" s="58">
        <v>0</v>
      </c>
      <c r="CA146" s="58">
        <v>0</v>
      </c>
      <c r="CB146" s="58">
        <v>5</v>
      </c>
      <c r="CC146" s="58">
        <v>4</v>
      </c>
      <c r="CD146" s="58">
        <v>7</v>
      </c>
      <c r="CE146" s="58">
        <v>0</v>
      </c>
      <c r="CF146" s="58">
        <v>1</v>
      </c>
    </row>
    <row r="147" spans="1:84" s="49" customFormat="1" ht="15.6" customHeight="1" x14ac:dyDescent="0.25">
      <c r="A147" s="42">
        <v>18</v>
      </c>
      <c r="B147" s="43" t="s">
        <v>526</v>
      </c>
      <c r="C147" s="56" t="s">
        <v>111</v>
      </c>
      <c r="D147" s="44" t="s">
        <v>518</v>
      </c>
      <c r="E147" s="45" t="s">
        <v>115</v>
      </c>
      <c r="F147" s="44" t="s">
        <v>186</v>
      </c>
      <c r="G147" s="70">
        <v>43756968.530000001</v>
      </c>
      <c r="H147" s="70">
        <v>0</v>
      </c>
      <c r="I147" s="70">
        <v>1164727.5399999998</v>
      </c>
      <c r="J147" s="70">
        <v>0</v>
      </c>
      <c r="K147" s="71">
        <v>0</v>
      </c>
      <c r="L147" s="71">
        <v>44921696.07</v>
      </c>
      <c r="M147" s="71">
        <v>0</v>
      </c>
      <c r="N147" s="70">
        <v>15155692.060000001</v>
      </c>
      <c r="O147" s="70">
        <v>3330232.82</v>
      </c>
      <c r="P147" s="72">
        <v>9354987.4240000006</v>
      </c>
      <c r="Q147" s="70">
        <v>99291.56</v>
      </c>
      <c r="R147" s="70">
        <v>2627889.21</v>
      </c>
      <c r="S147" s="70">
        <v>7225302.2800000003</v>
      </c>
      <c r="T147" s="70">
        <v>2886998.94</v>
      </c>
      <c r="U147" s="70">
        <v>0</v>
      </c>
      <c r="V147" s="70">
        <v>0</v>
      </c>
      <c r="W147" s="70">
        <v>1341460.8600000001</v>
      </c>
      <c r="X147" s="71">
        <v>3416778.9699999997</v>
      </c>
      <c r="Y147" s="71">
        <v>45438634.123999998</v>
      </c>
      <c r="Z147" s="60">
        <v>1.4058453011392972E-2</v>
      </c>
      <c r="AA147" s="71">
        <v>3287624.9</v>
      </c>
      <c r="AB147" s="71">
        <v>0</v>
      </c>
      <c r="AC147" s="71">
        <v>0</v>
      </c>
      <c r="AD147" s="71">
        <v>0</v>
      </c>
      <c r="AE147" s="71">
        <v>0</v>
      </c>
      <c r="AF147" s="71">
        <f t="shared" si="59"/>
        <v>0</v>
      </c>
      <c r="AG147" s="71">
        <v>1185705.18</v>
      </c>
      <c r="AH147" s="70">
        <v>101570.57</v>
      </c>
      <c r="AI147" s="70">
        <v>234510.57</v>
      </c>
      <c r="AJ147" s="71">
        <v>0</v>
      </c>
      <c r="AK147" s="70">
        <v>132124.72</v>
      </c>
      <c r="AL147" s="70">
        <v>13539.71</v>
      </c>
      <c r="AM147" s="70">
        <v>81379.89</v>
      </c>
      <c r="AN147" s="70">
        <v>14300</v>
      </c>
      <c r="AO147" s="70">
        <v>595</v>
      </c>
      <c r="AP147" s="70">
        <v>0</v>
      </c>
      <c r="AQ147" s="70">
        <v>44196.520000000004</v>
      </c>
      <c r="AR147" s="70">
        <v>6247.61</v>
      </c>
      <c r="AS147" s="70">
        <v>0</v>
      </c>
      <c r="AT147" s="70">
        <v>4868.9799999999996</v>
      </c>
      <c r="AU147" s="70">
        <v>38187.03</v>
      </c>
      <c r="AV147" s="70">
        <v>134282.85999999999</v>
      </c>
      <c r="AW147" s="70">
        <v>1991508.64</v>
      </c>
      <c r="AX147" s="70">
        <v>0</v>
      </c>
      <c r="AY147" s="60">
        <f t="shared" si="60"/>
        <v>0</v>
      </c>
      <c r="AZ147" s="71">
        <v>0</v>
      </c>
      <c r="BA147" s="60">
        <v>7.5133744645632564E-2</v>
      </c>
      <c r="BB147" s="58">
        <v>304812.38</v>
      </c>
      <c r="BC147" s="58">
        <v>310342.90999999997</v>
      </c>
      <c r="BD147" s="59">
        <v>225020</v>
      </c>
      <c r="BE147" s="59">
        <v>0</v>
      </c>
      <c r="BF147" s="59">
        <v>1559823.53</v>
      </c>
      <c r="BG147" s="59">
        <v>1061946.3700000001</v>
      </c>
      <c r="BH147" s="59">
        <v>0</v>
      </c>
      <c r="BI147" s="59">
        <v>0</v>
      </c>
      <c r="BJ147" s="59">
        <f t="shared" si="61"/>
        <v>0</v>
      </c>
      <c r="BK147" s="59">
        <v>0</v>
      </c>
      <c r="BL147" s="59">
        <v>3373</v>
      </c>
      <c r="BM147" s="59">
        <v>684</v>
      </c>
      <c r="BN147" s="58">
        <v>37</v>
      </c>
      <c r="BO147" s="58">
        <v>-30</v>
      </c>
      <c r="BP147" s="58">
        <v>-12</v>
      </c>
      <c r="BQ147" s="58">
        <v>-54</v>
      </c>
      <c r="BR147" s="58">
        <v>-188</v>
      </c>
      <c r="BS147" s="58">
        <v>-283</v>
      </c>
      <c r="BT147" s="58">
        <v>0</v>
      </c>
      <c r="BU147" s="58">
        <v>0</v>
      </c>
      <c r="BV147" s="58">
        <v>11</v>
      </c>
      <c r="BW147" s="58">
        <v>-655</v>
      </c>
      <c r="BX147" s="58">
        <v>-1</v>
      </c>
      <c r="BY147" s="58">
        <v>2882</v>
      </c>
      <c r="BZ147" s="58">
        <v>2</v>
      </c>
      <c r="CA147" s="58">
        <v>1</v>
      </c>
      <c r="CB147" s="58">
        <v>163</v>
      </c>
      <c r="CC147" s="58">
        <v>42</v>
      </c>
      <c r="CD147" s="58">
        <v>258</v>
      </c>
      <c r="CE147" s="58">
        <v>184</v>
      </c>
      <c r="CF147" s="58">
        <v>8</v>
      </c>
    </row>
    <row r="148" spans="1:84" s="49" customFormat="1" ht="15.6" customHeight="1" x14ac:dyDescent="0.25">
      <c r="A148" s="42">
        <v>18</v>
      </c>
      <c r="B148" s="43" t="s">
        <v>527</v>
      </c>
      <c r="C148" s="56" t="s">
        <v>530</v>
      </c>
      <c r="D148" s="44" t="s">
        <v>519</v>
      </c>
      <c r="E148" s="45" t="s">
        <v>86</v>
      </c>
      <c r="F148" s="44" t="s">
        <v>441</v>
      </c>
      <c r="G148" s="70">
        <v>19043101.48</v>
      </c>
      <c r="H148" s="70">
        <v>0</v>
      </c>
      <c r="I148" s="70">
        <v>284107.69</v>
      </c>
      <c r="J148" s="70">
        <v>66346.78</v>
      </c>
      <c r="K148" s="71">
        <v>0</v>
      </c>
      <c r="L148" s="71">
        <v>19393555.949999999</v>
      </c>
      <c r="M148" s="71">
        <v>777649.15</v>
      </c>
      <c r="N148" s="70">
        <v>0</v>
      </c>
      <c r="O148" s="70">
        <v>1068113.46</v>
      </c>
      <c r="P148" s="72">
        <v>5987157.3799999999</v>
      </c>
      <c r="Q148" s="70">
        <v>0</v>
      </c>
      <c r="R148" s="70">
        <v>1791515.7</v>
      </c>
      <c r="S148" s="70">
        <v>6173254.25</v>
      </c>
      <c r="T148" s="70">
        <v>2728610.22</v>
      </c>
      <c r="U148" s="70">
        <v>0</v>
      </c>
      <c r="V148" s="70">
        <v>0</v>
      </c>
      <c r="W148" s="70">
        <v>365962.39</v>
      </c>
      <c r="X148" s="71">
        <v>1806173.29</v>
      </c>
      <c r="Y148" s="71">
        <v>19920786.690000001</v>
      </c>
      <c r="Z148" s="60">
        <v>5.8990300565262228E-2</v>
      </c>
      <c r="AA148" s="71">
        <v>1806173.29</v>
      </c>
      <c r="AB148" s="71">
        <v>0</v>
      </c>
      <c r="AC148" s="71">
        <v>0</v>
      </c>
      <c r="AD148" s="71">
        <v>0</v>
      </c>
      <c r="AE148" s="71">
        <v>328.99</v>
      </c>
      <c r="AF148" s="71">
        <f t="shared" si="59"/>
        <v>328.99</v>
      </c>
      <c r="AG148" s="71">
        <v>724037.05</v>
      </c>
      <c r="AH148" s="70">
        <v>71522.91</v>
      </c>
      <c r="AI148" s="70">
        <v>146759.04000000001</v>
      </c>
      <c r="AJ148" s="71">
        <v>0</v>
      </c>
      <c r="AK148" s="70">
        <v>74950</v>
      </c>
      <c r="AL148" s="70">
        <v>14274.84</v>
      </c>
      <c r="AM148" s="70">
        <v>49624.52</v>
      </c>
      <c r="AN148" s="70">
        <v>13225</v>
      </c>
      <c r="AO148" s="70">
        <v>100</v>
      </c>
      <c r="AP148" s="70">
        <v>0</v>
      </c>
      <c r="AQ148" s="70">
        <v>23902.09</v>
      </c>
      <c r="AR148" s="70">
        <v>7407.02</v>
      </c>
      <c r="AS148" s="70">
        <v>0</v>
      </c>
      <c r="AT148" s="70">
        <v>0</v>
      </c>
      <c r="AU148" s="70">
        <v>10615.28</v>
      </c>
      <c r="AV148" s="70">
        <v>41901.919999999998</v>
      </c>
      <c r="AW148" s="70">
        <v>1178319.67</v>
      </c>
      <c r="AX148" s="70">
        <v>0</v>
      </c>
      <c r="AY148" s="60">
        <f t="shared" si="60"/>
        <v>0</v>
      </c>
      <c r="AZ148" s="71">
        <v>0</v>
      </c>
      <c r="BA148" s="60">
        <v>9.1125372783119468E-2</v>
      </c>
      <c r="BB148" s="58">
        <v>118162.67</v>
      </c>
      <c r="BC148" s="58">
        <v>1005195.61</v>
      </c>
      <c r="BD148" s="59">
        <v>225020</v>
      </c>
      <c r="BE148" s="59">
        <v>0</v>
      </c>
      <c r="BF148" s="59">
        <v>663764.09</v>
      </c>
      <c r="BG148" s="59">
        <v>369184.17249999999</v>
      </c>
      <c r="BH148" s="59">
        <v>0</v>
      </c>
      <c r="BI148" s="59">
        <v>0</v>
      </c>
      <c r="BJ148" s="59">
        <f t="shared" si="61"/>
        <v>0</v>
      </c>
      <c r="BK148" s="59">
        <v>0</v>
      </c>
      <c r="BL148" s="59">
        <v>2372</v>
      </c>
      <c r="BM148" s="59">
        <v>540</v>
      </c>
      <c r="BN148" s="58">
        <v>5</v>
      </c>
      <c r="BO148" s="58">
        <v>0</v>
      </c>
      <c r="BP148" s="58">
        <v>-20</v>
      </c>
      <c r="BQ148" s="58">
        <v>-36</v>
      </c>
      <c r="BR148" s="58">
        <v>-114</v>
      </c>
      <c r="BS148" s="58">
        <v>-142</v>
      </c>
      <c r="BT148" s="58">
        <v>0</v>
      </c>
      <c r="BU148" s="58">
        <v>0</v>
      </c>
      <c r="BV148" s="58">
        <v>13</v>
      </c>
      <c r="BW148" s="58">
        <v>-394</v>
      </c>
      <c r="BX148" s="58">
        <v>-4</v>
      </c>
      <c r="BY148" s="58">
        <v>2220</v>
      </c>
      <c r="BZ148" s="58">
        <v>1</v>
      </c>
      <c r="CA148" s="58">
        <v>3</v>
      </c>
      <c r="CB148" s="58">
        <v>82</v>
      </c>
      <c r="CC148" s="58">
        <v>39</v>
      </c>
      <c r="CD148" s="58">
        <v>191</v>
      </c>
      <c r="CE148" s="58">
        <v>83</v>
      </c>
      <c r="CF148" s="58">
        <v>6</v>
      </c>
    </row>
    <row r="149" spans="1:84" s="49" customFormat="1" ht="15.6" customHeight="1" x14ac:dyDescent="0.25">
      <c r="A149" s="42">
        <v>18</v>
      </c>
      <c r="B149" s="43" t="s">
        <v>442</v>
      </c>
      <c r="C149" s="56" t="s">
        <v>378</v>
      </c>
      <c r="D149" s="44" t="s">
        <v>443</v>
      </c>
      <c r="E149" s="45" t="s">
        <v>86</v>
      </c>
      <c r="F149" s="44" t="s">
        <v>444</v>
      </c>
      <c r="G149" s="70">
        <v>6314762.4800000004</v>
      </c>
      <c r="H149" s="70">
        <v>0</v>
      </c>
      <c r="I149" s="70">
        <v>107725.74</v>
      </c>
      <c r="J149" s="70">
        <v>0</v>
      </c>
      <c r="K149" s="71">
        <v>0</v>
      </c>
      <c r="L149" s="71">
        <v>6422488.2199999997</v>
      </c>
      <c r="M149" s="71">
        <v>0</v>
      </c>
      <c r="N149" s="70">
        <v>237505.45</v>
      </c>
      <c r="O149" s="70">
        <v>526561.24</v>
      </c>
      <c r="P149" s="72">
        <v>1415968.71</v>
      </c>
      <c r="Q149" s="70">
        <v>0</v>
      </c>
      <c r="R149" s="70">
        <v>474335.65</v>
      </c>
      <c r="S149" s="70">
        <v>2517129.29</v>
      </c>
      <c r="T149" s="70">
        <v>536838.96</v>
      </c>
      <c r="U149" s="70">
        <v>0</v>
      </c>
      <c r="V149" s="70">
        <v>0</v>
      </c>
      <c r="W149" s="70">
        <v>175150.3</v>
      </c>
      <c r="X149" s="71">
        <v>623293.31000000006</v>
      </c>
      <c r="Y149" s="71">
        <v>6506782.9100000001</v>
      </c>
      <c r="Z149" s="60">
        <v>3.2876151820044226E-2</v>
      </c>
      <c r="AA149" s="71">
        <v>618968.02</v>
      </c>
      <c r="AB149" s="71">
        <v>0</v>
      </c>
      <c r="AC149" s="71">
        <v>0</v>
      </c>
      <c r="AD149" s="71">
        <v>0</v>
      </c>
      <c r="AE149" s="71">
        <v>0</v>
      </c>
      <c r="AF149" s="71">
        <f t="shared" si="59"/>
        <v>0</v>
      </c>
      <c r="AG149" s="71">
        <v>181271.45</v>
      </c>
      <c r="AH149" s="70">
        <v>13039.18</v>
      </c>
      <c r="AI149" s="70">
        <v>20793.75</v>
      </c>
      <c r="AJ149" s="71">
        <v>0</v>
      </c>
      <c r="AK149" s="70">
        <v>31484.880000000001</v>
      </c>
      <c r="AL149" s="70">
        <v>8095.93</v>
      </c>
      <c r="AM149" s="70">
        <v>18184.240000000002</v>
      </c>
      <c r="AN149" s="70">
        <v>9900</v>
      </c>
      <c r="AO149" s="70">
        <v>10000</v>
      </c>
      <c r="AP149" s="70">
        <v>0</v>
      </c>
      <c r="AQ149" s="70">
        <v>14389.02</v>
      </c>
      <c r="AR149" s="70">
        <v>4560.24</v>
      </c>
      <c r="AS149" s="70">
        <v>0</v>
      </c>
      <c r="AT149" s="70">
        <v>4904.92</v>
      </c>
      <c r="AU149" s="70">
        <v>7298.75</v>
      </c>
      <c r="AV149" s="70">
        <v>34988.879999999997</v>
      </c>
      <c r="AW149" s="70">
        <v>358911.24</v>
      </c>
      <c r="AX149" s="70">
        <v>0</v>
      </c>
      <c r="AY149" s="60">
        <f t="shared" si="60"/>
        <v>0</v>
      </c>
      <c r="AZ149" s="71">
        <v>0</v>
      </c>
      <c r="BA149" s="60">
        <v>9.8019208475438963E-2</v>
      </c>
      <c r="BB149" s="58">
        <v>128647.98</v>
      </c>
      <c r="BC149" s="58">
        <v>78957.11</v>
      </c>
      <c r="BD149" s="59">
        <v>227883</v>
      </c>
      <c r="BE149" s="59">
        <v>0</v>
      </c>
      <c r="BF149" s="59">
        <v>127516.93</v>
      </c>
      <c r="BG149" s="59">
        <v>37789.120000000199</v>
      </c>
      <c r="BH149" s="59">
        <v>0</v>
      </c>
      <c r="BI149" s="59">
        <v>0</v>
      </c>
      <c r="BJ149" s="59">
        <f t="shared" si="61"/>
        <v>0</v>
      </c>
      <c r="BK149" s="59">
        <v>0</v>
      </c>
      <c r="BL149" s="59">
        <v>555</v>
      </c>
      <c r="BM149" s="59">
        <v>185</v>
      </c>
      <c r="BN149" s="58">
        <v>0</v>
      </c>
      <c r="BO149" s="58">
        <v>0</v>
      </c>
      <c r="BP149" s="58">
        <v>-8</v>
      </c>
      <c r="BQ149" s="58">
        <v>-8</v>
      </c>
      <c r="BR149" s="58">
        <v>-72</v>
      </c>
      <c r="BS149" s="58">
        <v>-73</v>
      </c>
      <c r="BT149" s="58">
        <v>0</v>
      </c>
      <c r="BU149" s="58">
        <v>0</v>
      </c>
      <c r="BV149" s="58">
        <v>12</v>
      </c>
      <c r="BW149" s="58">
        <v>-94</v>
      </c>
      <c r="BX149" s="58">
        <v>0</v>
      </c>
      <c r="BY149" s="58">
        <v>497</v>
      </c>
      <c r="BZ149" s="58">
        <v>1</v>
      </c>
      <c r="CA149" s="58">
        <v>0</v>
      </c>
      <c r="CB149" s="58">
        <v>51</v>
      </c>
      <c r="CC149" s="58">
        <v>13</v>
      </c>
      <c r="CD149" s="58">
        <v>30</v>
      </c>
      <c r="CE149" s="58">
        <v>0</v>
      </c>
      <c r="CF149" s="58">
        <v>1</v>
      </c>
    </row>
    <row r="150" spans="1:84" s="49" customFormat="1" ht="15.6" customHeight="1" x14ac:dyDescent="0.25">
      <c r="A150" s="42">
        <v>18</v>
      </c>
      <c r="B150" s="43" t="s">
        <v>560</v>
      </c>
      <c r="C150" s="56" t="s">
        <v>561</v>
      </c>
      <c r="D150" s="44" t="s">
        <v>437</v>
      </c>
      <c r="E150" s="45" t="s">
        <v>115</v>
      </c>
      <c r="F150" s="44" t="s">
        <v>186</v>
      </c>
      <c r="G150" s="70">
        <v>63838140.780000001</v>
      </c>
      <c r="H150" s="70">
        <v>0</v>
      </c>
      <c r="I150" s="70">
        <v>1792520.05</v>
      </c>
      <c r="J150" s="70">
        <v>0</v>
      </c>
      <c r="K150" s="71">
        <v>0</v>
      </c>
      <c r="L150" s="71">
        <v>65630660.829999998</v>
      </c>
      <c r="M150" s="71">
        <v>0</v>
      </c>
      <c r="N150" s="70">
        <v>22268702.460000001</v>
      </c>
      <c r="O150" s="70">
        <v>4139638.25</v>
      </c>
      <c r="P150" s="72">
        <v>13234415.689999999</v>
      </c>
      <c r="Q150" s="70">
        <v>287135.38</v>
      </c>
      <c r="R150" s="70">
        <v>2921699.53</v>
      </c>
      <c r="S150" s="70">
        <v>13198941.48</v>
      </c>
      <c r="T150" s="70">
        <v>3151868.11</v>
      </c>
      <c r="U150" s="70">
        <v>0</v>
      </c>
      <c r="V150" s="70">
        <v>0</v>
      </c>
      <c r="W150" s="70">
        <v>1966584.08</v>
      </c>
      <c r="X150" s="71">
        <v>4988413.2700000005</v>
      </c>
      <c r="Y150" s="71">
        <v>66157398.25</v>
      </c>
      <c r="Z150" s="60">
        <v>7.4004970105273479E-3</v>
      </c>
      <c r="AA150" s="71">
        <v>4832949.1900000004</v>
      </c>
      <c r="AB150" s="71">
        <v>0</v>
      </c>
      <c r="AC150" s="71">
        <v>0</v>
      </c>
      <c r="AD150" s="71">
        <v>0</v>
      </c>
      <c r="AE150" s="71">
        <v>0</v>
      </c>
      <c r="AF150" s="71">
        <f t="shared" si="59"/>
        <v>0</v>
      </c>
      <c r="AG150" s="71">
        <v>1757561.13</v>
      </c>
      <c r="AH150" s="70">
        <v>150220.23000000001</v>
      </c>
      <c r="AI150" s="70">
        <v>395820.64</v>
      </c>
      <c r="AJ150" s="71">
        <v>0</v>
      </c>
      <c r="AK150" s="70">
        <v>417964.71</v>
      </c>
      <c r="AL150" s="70">
        <v>26086.65</v>
      </c>
      <c r="AM150" s="70">
        <v>126230.57</v>
      </c>
      <c r="AN150" s="70">
        <v>14300</v>
      </c>
      <c r="AO150" s="70">
        <v>3260</v>
      </c>
      <c r="AP150" s="70">
        <v>0</v>
      </c>
      <c r="AQ150" s="70">
        <v>48023.59</v>
      </c>
      <c r="AR150" s="70">
        <v>8500.4699999999993</v>
      </c>
      <c r="AS150" s="70">
        <v>0</v>
      </c>
      <c r="AT150" s="70">
        <v>23436.84</v>
      </c>
      <c r="AU150" s="70">
        <v>22985.74</v>
      </c>
      <c r="AV150" s="70">
        <v>205279</v>
      </c>
      <c r="AW150" s="70">
        <v>3199669.57</v>
      </c>
      <c r="AX150" s="70">
        <v>0</v>
      </c>
      <c r="AY150" s="60">
        <f t="shared" si="60"/>
        <v>0</v>
      </c>
      <c r="AZ150" s="71">
        <v>582.78</v>
      </c>
      <c r="BA150" s="60">
        <v>7.5706296125624739E-2</v>
      </c>
      <c r="BB150" s="58">
        <v>112407.25</v>
      </c>
      <c r="BC150" s="58">
        <v>360026.72</v>
      </c>
      <c r="BD150" s="59">
        <v>225020</v>
      </c>
      <c r="BE150" s="59">
        <v>0</v>
      </c>
      <c r="BF150" s="59">
        <v>2062153.98</v>
      </c>
      <c r="BG150" s="59">
        <v>1262236.5874999999</v>
      </c>
      <c r="BH150" s="59">
        <v>0</v>
      </c>
      <c r="BI150" s="59">
        <v>0</v>
      </c>
      <c r="BJ150" s="59">
        <f t="shared" si="61"/>
        <v>0</v>
      </c>
      <c r="BK150" s="59">
        <v>0</v>
      </c>
      <c r="BL150" s="59">
        <v>4767</v>
      </c>
      <c r="BM150" s="59">
        <v>1009</v>
      </c>
      <c r="BN150" s="58">
        <v>0</v>
      </c>
      <c r="BO150" s="58">
        <v>0</v>
      </c>
      <c r="BP150" s="58">
        <v>-26</v>
      </c>
      <c r="BQ150" s="58">
        <v>-41</v>
      </c>
      <c r="BR150" s="58">
        <v>-294</v>
      </c>
      <c r="BS150" s="58">
        <v>-332</v>
      </c>
      <c r="BT150" s="58">
        <v>0</v>
      </c>
      <c r="BU150" s="58">
        <v>0</v>
      </c>
      <c r="BV150" s="58">
        <v>10</v>
      </c>
      <c r="BW150" s="58">
        <v>-980</v>
      </c>
      <c r="BX150" s="58">
        <v>-9</v>
      </c>
      <c r="BY150" s="58">
        <v>4104</v>
      </c>
      <c r="BZ150" s="58">
        <v>17</v>
      </c>
      <c r="CA150" s="58">
        <v>3</v>
      </c>
      <c r="CB150" s="58">
        <v>277</v>
      </c>
      <c r="CC150" s="58">
        <v>93</v>
      </c>
      <c r="CD150" s="58">
        <v>458</v>
      </c>
      <c r="CE150" s="58">
        <v>149</v>
      </c>
      <c r="CF150" s="58">
        <v>10</v>
      </c>
    </row>
    <row r="151" spans="1:84" s="49" customFormat="1" ht="15.6" customHeight="1" x14ac:dyDescent="0.25">
      <c r="A151" s="42">
        <v>18</v>
      </c>
      <c r="B151" s="43" t="s">
        <v>445</v>
      </c>
      <c r="C151" s="56" t="s">
        <v>446</v>
      </c>
      <c r="D151" s="44" t="s">
        <v>447</v>
      </c>
      <c r="E151" s="45" t="s">
        <v>86</v>
      </c>
      <c r="F151" s="44" t="s">
        <v>444</v>
      </c>
      <c r="G151" s="70">
        <v>2540035.35</v>
      </c>
      <c r="H151" s="70">
        <v>0</v>
      </c>
      <c r="I151" s="70">
        <v>83018.44</v>
      </c>
      <c r="J151" s="70">
        <v>7078.03</v>
      </c>
      <c r="K151" s="71">
        <v>0</v>
      </c>
      <c r="L151" s="71">
        <v>2630131.8199999998</v>
      </c>
      <c r="M151" s="71">
        <v>70780.289999999994</v>
      </c>
      <c r="N151" s="70">
        <v>0</v>
      </c>
      <c r="O151" s="70">
        <v>308179.34000000003</v>
      </c>
      <c r="P151" s="72">
        <v>499207.36</v>
      </c>
      <c r="Q151" s="70">
        <v>0</v>
      </c>
      <c r="R151" s="70">
        <v>379998.19</v>
      </c>
      <c r="S151" s="70">
        <v>880048.54</v>
      </c>
      <c r="T151" s="70">
        <v>267268.28000000003</v>
      </c>
      <c r="U151" s="70">
        <v>0</v>
      </c>
      <c r="V151" s="70">
        <v>0</v>
      </c>
      <c r="W151" s="70">
        <v>106941.85</v>
      </c>
      <c r="X151" s="71">
        <v>261195.7</v>
      </c>
      <c r="Y151" s="71">
        <v>2702839.26</v>
      </c>
      <c r="Z151" s="60">
        <v>4.0901627609238198E-2</v>
      </c>
      <c r="AA151" s="71">
        <v>261195.7</v>
      </c>
      <c r="AB151" s="71">
        <v>0</v>
      </c>
      <c r="AC151" s="71">
        <v>0</v>
      </c>
      <c r="AD151" s="71">
        <v>0</v>
      </c>
      <c r="AE151" s="71">
        <v>0</v>
      </c>
      <c r="AF151" s="71">
        <f t="shared" si="59"/>
        <v>0</v>
      </c>
      <c r="AG151" s="71">
        <v>59931.040000000001</v>
      </c>
      <c r="AH151" s="70">
        <v>4718.8900000000003</v>
      </c>
      <c r="AI151" s="70">
        <v>10924.13</v>
      </c>
      <c r="AJ151" s="71">
        <v>0</v>
      </c>
      <c r="AK151" s="70">
        <v>12504</v>
      </c>
      <c r="AL151" s="70">
        <v>8200.5</v>
      </c>
      <c r="AM151" s="70">
        <v>11340</v>
      </c>
      <c r="AN151" s="70">
        <v>5450</v>
      </c>
      <c r="AO151" s="70">
        <v>0</v>
      </c>
      <c r="AP151" s="70">
        <v>0</v>
      </c>
      <c r="AQ151" s="70">
        <v>6455.01</v>
      </c>
      <c r="AR151" s="70">
        <v>2038.69</v>
      </c>
      <c r="AS151" s="70">
        <v>0</v>
      </c>
      <c r="AT151" s="70">
        <v>0</v>
      </c>
      <c r="AU151" s="70">
        <v>1158.67</v>
      </c>
      <c r="AV151" s="70">
        <v>9979.02</v>
      </c>
      <c r="AW151" s="70">
        <v>132699.95000000001</v>
      </c>
      <c r="AX151" s="70">
        <v>33416.199999999997</v>
      </c>
      <c r="AY151" s="60">
        <f t="shared" si="60"/>
        <v>0.25181772864270102</v>
      </c>
      <c r="AZ151" s="71">
        <v>0</v>
      </c>
      <c r="BA151" s="60">
        <v>0.10004371660650846</v>
      </c>
      <c r="BB151" s="58">
        <v>41124.68</v>
      </c>
      <c r="BC151" s="58">
        <v>62766.9</v>
      </c>
      <c r="BD151" s="59">
        <v>130598.53</v>
      </c>
      <c r="BE151" s="59">
        <v>57.748000000006897</v>
      </c>
      <c r="BF151" s="59">
        <v>5714.8299999999599</v>
      </c>
      <c r="BG151" s="59">
        <v>0</v>
      </c>
      <c r="BH151" s="59">
        <v>0</v>
      </c>
      <c r="BI151" s="59">
        <v>0</v>
      </c>
      <c r="BJ151" s="59">
        <f t="shared" si="61"/>
        <v>0</v>
      </c>
      <c r="BK151" s="59">
        <v>0</v>
      </c>
      <c r="BL151" s="59">
        <v>351</v>
      </c>
      <c r="BM151" s="59">
        <v>90</v>
      </c>
      <c r="BN151" s="58">
        <v>2</v>
      </c>
      <c r="BO151" s="58">
        <v>0</v>
      </c>
      <c r="BP151" s="58">
        <v>-2</v>
      </c>
      <c r="BQ151" s="58">
        <v>-7</v>
      </c>
      <c r="BR151" s="58">
        <v>-16</v>
      </c>
      <c r="BS151" s="58">
        <v>-21</v>
      </c>
      <c r="BT151" s="58">
        <v>0</v>
      </c>
      <c r="BU151" s="58">
        <v>0</v>
      </c>
      <c r="BV151" s="58">
        <v>0</v>
      </c>
      <c r="BW151" s="58">
        <v>-59</v>
      </c>
      <c r="BX151" s="58">
        <v>0</v>
      </c>
      <c r="BY151" s="58">
        <v>338</v>
      </c>
      <c r="BZ151" s="58">
        <v>2</v>
      </c>
      <c r="CA151" s="58">
        <v>0</v>
      </c>
      <c r="CB151" s="58">
        <v>19</v>
      </c>
      <c r="CC151" s="58">
        <v>7</v>
      </c>
      <c r="CD151" s="58">
        <v>30</v>
      </c>
      <c r="CE151" s="58">
        <v>2</v>
      </c>
      <c r="CF151" s="58">
        <v>1</v>
      </c>
    </row>
    <row r="152" spans="1:84" s="49" customFormat="1" ht="15.6" customHeight="1" x14ac:dyDescent="0.25">
      <c r="A152" s="42">
        <v>19</v>
      </c>
      <c r="B152" s="43" t="s">
        <v>475</v>
      </c>
      <c r="C152" s="56" t="s">
        <v>476</v>
      </c>
      <c r="D152" s="44" t="s">
        <v>452</v>
      </c>
      <c r="E152" s="45" t="s">
        <v>86</v>
      </c>
      <c r="F152" s="44" t="s">
        <v>565</v>
      </c>
      <c r="G152" s="70">
        <v>24621126.210000001</v>
      </c>
      <c r="H152" s="70">
        <v>0</v>
      </c>
      <c r="I152" s="70">
        <v>259531.78</v>
      </c>
      <c r="J152" s="70">
        <v>0</v>
      </c>
      <c r="K152" s="71">
        <v>0</v>
      </c>
      <c r="L152" s="71">
        <v>24880657.989999998</v>
      </c>
      <c r="M152" s="71">
        <v>0</v>
      </c>
      <c r="N152" s="70">
        <v>0</v>
      </c>
      <c r="O152" s="70">
        <v>3091481.47</v>
      </c>
      <c r="P152" s="72">
        <v>3778103.88</v>
      </c>
      <c r="Q152" s="70">
        <v>0</v>
      </c>
      <c r="R152" s="70">
        <v>3224849.68</v>
      </c>
      <c r="S152" s="70">
        <v>8513529.5999999996</v>
      </c>
      <c r="T152" s="70">
        <v>3625317.81</v>
      </c>
      <c r="U152" s="70">
        <v>0</v>
      </c>
      <c r="V152" s="70">
        <v>0</v>
      </c>
      <c r="W152" s="70">
        <v>620162</v>
      </c>
      <c r="X152" s="71">
        <v>2283025.91</v>
      </c>
      <c r="Y152" s="71">
        <v>25136470.350000001</v>
      </c>
      <c r="Z152" s="60">
        <v>5.683166066675225E-2</v>
      </c>
      <c r="AA152" s="71">
        <v>2270330.5</v>
      </c>
      <c r="AB152" s="71">
        <v>0</v>
      </c>
      <c r="AC152" s="71">
        <v>0</v>
      </c>
      <c r="AD152" s="71">
        <v>0</v>
      </c>
      <c r="AE152" s="71">
        <v>0</v>
      </c>
      <c r="AF152" s="71">
        <f t="shared" ref="AF152:AF162" si="62">SUM(AD152:AE152)</f>
        <v>0</v>
      </c>
      <c r="AG152" s="71">
        <v>1024080.57</v>
      </c>
      <c r="AH152" s="70">
        <v>82112.05</v>
      </c>
      <c r="AI152" s="70">
        <v>271252.98</v>
      </c>
      <c r="AJ152" s="71">
        <v>0</v>
      </c>
      <c r="AK152" s="70">
        <v>110489.5</v>
      </c>
      <c r="AL152" s="70">
        <v>2665.8</v>
      </c>
      <c r="AM152" s="70">
        <v>52406.64</v>
      </c>
      <c r="AN152" s="70">
        <v>9500</v>
      </c>
      <c r="AO152" s="70">
        <v>18884.490000000002</v>
      </c>
      <c r="AP152" s="70">
        <v>0</v>
      </c>
      <c r="AQ152" s="70">
        <v>41725.03</v>
      </c>
      <c r="AR152" s="70">
        <v>3109</v>
      </c>
      <c r="AS152" s="70">
        <v>0</v>
      </c>
      <c r="AT152" s="70">
        <v>41089.31</v>
      </c>
      <c r="AU152" s="70">
        <v>0</v>
      </c>
      <c r="AV152" s="70">
        <v>82626.37</v>
      </c>
      <c r="AW152" s="70">
        <v>1739941.74</v>
      </c>
      <c r="AX152" s="70">
        <v>0</v>
      </c>
      <c r="AY152" s="60">
        <f t="shared" ref="AY152:AY162" si="63">AX152/AW152</f>
        <v>0</v>
      </c>
      <c r="AZ152" s="71">
        <v>0</v>
      </c>
      <c r="BA152" s="60">
        <v>9.2210668213783542E-2</v>
      </c>
      <c r="BB152" s="58">
        <v>517789.86</v>
      </c>
      <c r="BC152" s="58">
        <v>881469.63</v>
      </c>
      <c r="BD152" s="59">
        <v>227883</v>
      </c>
      <c r="BE152" s="59">
        <v>5.8207660913467401E-11</v>
      </c>
      <c r="BF152" s="59">
        <v>660353.30000000098</v>
      </c>
      <c r="BG152" s="59">
        <v>225367.86500000101</v>
      </c>
      <c r="BH152" s="59">
        <v>0</v>
      </c>
      <c r="BI152" s="59">
        <v>0</v>
      </c>
      <c r="BJ152" s="59">
        <f t="shared" ref="BJ152:BJ162" si="64">SUM(BH152:BI152)</f>
        <v>0</v>
      </c>
      <c r="BK152" s="59">
        <v>0</v>
      </c>
      <c r="BL152" s="59">
        <v>3570</v>
      </c>
      <c r="BM152" s="59">
        <v>982</v>
      </c>
      <c r="BN152" s="58">
        <v>3</v>
      </c>
      <c r="BO152" s="58">
        <v>0</v>
      </c>
      <c r="BP152" s="58">
        <v>-44</v>
      </c>
      <c r="BQ152" s="58">
        <v>-63</v>
      </c>
      <c r="BR152" s="58">
        <v>-310</v>
      </c>
      <c r="BS152" s="58">
        <v>-278</v>
      </c>
      <c r="BT152" s="58">
        <v>0</v>
      </c>
      <c r="BU152" s="58">
        <v>0</v>
      </c>
      <c r="BV152" s="58">
        <v>-31</v>
      </c>
      <c r="BW152" s="58">
        <v>-617</v>
      </c>
      <c r="BX152" s="58">
        <v>0</v>
      </c>
      <c r="BY152" s="58">
        <v>3212</v>
      </c>
      <c r="BZ152" s="58">
        <v>8</v>
      </c>
      <c r="CA152" s="58">
        <v>0</v>
      </c>
      <c r="CB152" s="58">
        <v>156</v>
      </c>
      <c r="CC152" s="58">
        <v>52</v>
      </c>
      <c r="CD152" s="58">
        <v>359</v>
      </c>
      <c r="CE152" s="58">
        <v>39</v>
      </c>
      <c r="CF152" s="58">
        <v>11</v>
      </c>
    </row>
    <row r="153" spans="1:84" s="49" customFormat="1" ht="15.6" customHeight="1" x14ac:dyDescent="0.25">
      <c r="A153" s="42">
        <v>19</v>
      </c>
      <c r="B153" s="43" t="s">
        <v>528</v>
      </c>
      <c r="C153" s="56" t="s">
        <v>534</v>
      </c>
      <c r="D153" s="44" t="s">
        <v>448</v>
      </c>
      <c r="E153" s="45" t="s">
        <v>86</v>
      </c>
      <c r="F153" s="44" t="s">
        <v>449</v>
      </c>
      <c r="G153" s="70">
        <v>54284700.049999997</v>
      </c>
      <c r="H153" s="70">
        <v>0</v>
      </c>
      <c r="I153" s="70">
        <v>1248144.96</v>
      </c>
      <c r="J153" s="70">
        <v>99196.53</v>
      </c>
      <c r="K153" s="71">
        <v>0</v>
      </c>
      <c r="L153" s="71">
        <v>55632041.539999999</v>
      </c>
      <c r="M153" s="71">
        <v>1171125.2</v>
      </c>
      <c r="N153" s="70">
        <v>0</v>
      </c>
      <c r="O153" s="70">
        <v>4529638.46</v>
      </c>
      <c r="P153" s="72">
        <v>17154204.219999999</v>
      </c>
      <c r="Q153" s="70">
        <v>0</v>
      </c>
      <c r="R153" s="70">
        <v>4835113.1900000004</v>
      </c>
      <c r="S153" s="70">
        <v>13605896.91</v>
      </c>
      <c r="T153" s="70">
        <v>9008276.3300000001</v>
      </c>
      <c r="U153" s="70">
        <v>0</v>
      </c>
      <c r="V153" s="70">
        <v>0</v>
      </c>
      <c r="W153" s="70">
        <v>1518139.21</v>
      </c>
      <c r="X153" s="71">
        <v>4779643.5600000005</v>
      </c>
      <c r="Y153" s="71">
        <v>55430911.880000003</v>
      </c>
      <c r="Z153" s="60">
        <v>0.10095885553299673</v>
      </c>
      <c r="AA153" s="71">
        <v>4680447.03</v>
      </c>
      <c r="AB153" s="71">
        <v>0</v>
      </c>
      <c r="AC153" s="71">
        <v>0</v>
      </c>
      <c r="AD153" s="71">
        <v>0</v>
      </c>
      <c r="AE153" s="71">
        <v>0</v>
      </c>
      <c r="AF153" s="71">
        <f t="shared" si="62"/>
        <v>0</v>
      </c>
      <c r="AG153" s="71">
        <v>2036035.45</v>
      </c>
      <c r="AH153" s="70">
        <v>151593.54</v>
      </c>
      <c r="AI153" s="70">
        <v>529246.9</v>
      </c>
      <c r="AJ153" s="71">
        <v>703.4</v>
      </c>
      <c r="AK153" s="70">
        <v>214368.85</v>
      </c>
      <c r="AL153" s="70">
        <v>13884.5</v>
      </c>
      <c r="AM153" s="70">
        <v>252724.11</v>
      </c>
      <c r="AN153" s="70">
        <v>10000</v>
      </c>
      <c r="AO153" s="70">
        <v>1473.5</v>
      </c>
      <c r="AP153" s="70">
        <v>90000</v>
      </c>
      <c r="AQ153" s="70">
        <v>86620.68</v>
      </c>
      <c r="AR153" s="70">
        <v>20074.13</v>
      </c>
      <c r="AS153" s="70">
        <v>3015</v>
      </c>
      <c r="AT153" s="70">
        <v>253.68</v>
      </c>
      <c r="AU153" s="70">
        <v>17651.22</v>
      </c>
      <c r="AV153" s="70">
        <v>85999.840000000011</v>
      </c>
      <c r="AW153" s="70">
        <v>3513644.8</v>
      </c>
      <c r="AX153" s="70">
        <v>0</v>
      </c>
      <c r="AY153" s="60">
        <f t="shared" si="63"/>
        <v>0</v>
      </c>
      <c r="AZ153" s="71">
        <v>0</v>
      </c>
      <c r="BA153" s="60">
        <v>8.6188304627204143E-2</v>
      </c>
      <c r="BB153" s="58">
        <v>1167951.3899999999</v>
      </c>
      <c r="BC153" s="58">
        <v>4312569.8</v>
      </c>
      <c r="BD153" s="59">
        <v>225020</v>
      </c>
      <c r="BE153" s="59">
        <v>0</v>
      </c>
      <c r="BF153" s="59">
        <v>2238765.06</v>
      </c>
      <c r="BG153" s="59">
        <v>1360353.86</v>
      </c>
      <c r="BH153" s="59">
        <v>0</v>
      </c>
      <c r="BI153" s="59">
        <v>0</v>
      </c>
      <c r="BJ153" s="59">
        <f t="shared" si="64"/>
        <v>0</v>
      </c>
      <c r="BK153" s="59">
        <v>0</v>
      </c>
      <c r="BL153" s="59">
        <v>9026</v>
      </c>
      <c r="BM153" s="59">
        <v>2934</v>
      </c>
      <c r="BN153" s="58">
        <v>5</v>
      </c>
      <c r="BO153" s="58">
        <v>0</v>
      </c>
      <c r="BP153" s="58">
        <v>-95</v>
      </c>
      <c r="BQ153" s="58">
        <v>-176</v>
      </c>
      <c r="BR153" s="58">
        <v>-817</v>
      </c>
      <c r="BS153" s="58">
        <v>-1145</v>
      </c>
      <c r="BT153" s="58">
        <v>0</v>
      </c>
      <c r="BU153" s="58">
        <v>0</v>
      </c>
      <c r="BV153" s="58">
        <v>-22</v>
      </c>
      <c r="BW153" s="58">
        <v>-1548</v>
      </c>
      <c r="BX153" s="58">
        <v>0</v>
      </c>
      <c r="BY153" s="58">
        <v>8162</v>
      </c>
      <c r="BZ153" s="58">
        <v>0</v>
      </c>
      <c r="CA153" s="58">
        <v>0</v>
      </c>
      <c r="CB153" s="58">
        <v>334</v>
      </c>
      <c r="CC153" s="58">
        <v>76</v>
      </c>
      <c r="CD153" s="58">
        <v>744</v>
      </c>
      <c r="CE153" s="58">
        <v>387</v>
      </c>
      <c r="CF153" s="58">
        <v>7</v>
      </c>
    </row>
    <row r="154" spans="1:84" s="49" customFormat="1" ht="15.6" customHeight="1" x14ac:dyDescent="0.25">
      <c r="A154" s="42">
        <v>19</v>
      </c>
      <c r="B154" s="43" t="s">
        <v>450</v>
      </c>
      <c r="C154" s="56" t="s">
        <v>451</v>
      </c>
      <c r="D154" s="44" t="s">
        <v>452</v>
      </c>
      <c r="E154" s="45" t="s">
        <v>86</v>
      </c>
      <c r="F154" s="44" t="s">
        <v>453</v>
      </c>
      <c r="G154" s="70">
        <v>22985722.170000002</v>
      </c>
      <c r="H154" s="70">
        <v>-500</v>
      </c>
      <c r="I154" s="70">
        <v>229670.06</v>
      </c>
      <c r="J154" s="70">
        <v>0</v>
      </c>
      <c r="K154" s="71">
        <v>0</v>
      </c>
      <c r="L154" s="71">
        <v>23214892.23</v>
      </c>
      <c r="M154" s="71">
        <v>0</v>
      </c>
      <c r="N154" s="70">
        <v>15519.96</v>
      </c>
      <c r="O154" s="70">
        <v>2698296.03</v>
      </c>
      <c r="P154" s="72">
        <v>3474989.48</v>
      </c>
      <c r="Q154" s="70">
        <v>0</v>
      </c>
      <c r="R154" s="70">
        <v>2886874.77</v>
      </c>
      <c r="S154" s="70">
        <v>8553531.4199999999</v>
      </c>
      <c r="T154" s="70">
        <v>3254711.19</v>
      </c>
      <c r="U154" s="70">
        <v>0</v>
      </c>
      <c r="V154" s="70">
        <v>0</v>
      </c>
      <c r="W154" s="70">
        <v>417255.03</v>
      </c>
      <c r="X154" s="71">
        <v>2059196.55</v>
      </c>
      <c r="Y154" s="71">
        <v>23360374.43</v>
      </c>
      <c r="Z154" s="60">
        <v>0.12144126906213844</v>
      </c>
      <c r="AA154" s="71">
        <v>2058156.55</v>
      </c>
      <c r="AB154" s="71">
        <v>0</v>
      </c>
      <c r="AC154" s="71">
        <v>0</v>
      </c>
      <c r="AD154" s="71">
        <v>0</v>
      </c>
      <c r="AE154" s="71">
        <v>0</v>
      </c>
      <c r="AF154" s="71">
        <f t="shared" si="62"/>
        <v>0</v>
      </c>
      <c r="AG154" s="71">
        <v>1039183.66</v>
      </c>
      <c r="AH154" s="70">
        <v>80384.28</v>
      </c>
      <c r="AI154" s="70">
        <v>194462.56</v>
      </c>
      <c r="AJ154" s="71">
        <v>0</v>
      </c>
      <c r="AK154" s="70">
        <v>133682.01</v>
      </c>
      <c r="AL154" s="70">
        <v>4002.02</v>
      </c>
      <c r="AM154" s="70">
        <v>85877.03</v>
      </c>
      <c r="AN154" s="70">
        <v>10000</v>
      </c>
      <c r="AO154" s="70">
        <v>1015</v>
      </c>
      <c r="AP154" s="70">
        <v>0</v>
      </c>
      <c r="AQ154" s="70">
        <v>40603.760000000002</v>
      </c>
      <c r="AR154" s="70">
        <v>15905.73</v>
      </c>
      <c r="AS154" s="70">
        <v>0</v>
      </c>
      <c r="AT154" s="70">
        <v>12595.3</v>
      </c>
      <c r="AU154" s="70">
        <v>15016.33</v>
      </c>
      <c r="AV154" s="70">
        <v>57419.92</v>
      </c>
      <c r="AW154" s="70">
        <v>1690147.6</v>
      </c>
      <c r="AX154" s="70">
        <v>0</v>
      </c>
      <c r="AY154" s="60">
        <f t="shared" si="63"/>
        <v>0</v>
      </c>
      <c r="AZ154" s="71">
        <v>0</v>
      </c>
      <c r="BA154" s="60">
        <v>8.9540652009020602E-2</v>
      </c>
      <c r="BB154" s="58">
        <v>306274.48</v>
      </c>
      <c r="BC154" s="58">
        <v>2485080.0699999998</v>
      </c>
      <c r="BD154" s="59">
        <v>227883</v>
      </c>
      <c r="BE154" s="59">
        <v>0</v>
      </c>
      <c r="BF154" s="59">
        <v>493662.19999999902</v>
      </c>
      <c r="BG154" s="59">
        <v>71125.299999999406</v>
      </c>
      <c r="BH154" s="59">
        <v>0</v>
      </c>
      <c r="BI154" s="59">
        <v>0</v>
      </c>
      <c r="BJ154" s="59">
        <f t="shared" si="64"/>
        <v>0</v>
      </c>
      <c r="BK154" s="59">
        <v>0</v>
      </c>
      <c r="BL154" s="59">
        <v>3674</v>
      </c>
      <c r="BM154" s="59">
        <v>979</v>
      </c>
      <c r="BN154" s="58">
        <v>1</v>
      </c>
      <c r="BO154" s="58">
        <v>-1</v>
      </c>
      <c r="BP154" s="58">
        <v>-23</v>
      </c>
      <c r="BQ154" s="58">
        <v>-51</v>
      </c>
      <c r="BR154" s="58">
        <v>-251</v>
      </c>
      <c r="BS154" s="58">
        <v>-338</v>
      </c>
      <c r="BT154" s="58">
        <v>0</v>
      </c>
      <c r="BU154" s="58">
        <v>0</v>
      </c>
      <c r="BV154" s="58">
        <v>20</v>
      </c>
      <c r="BW154" s="58">
        <v>-670</v>
      </c>
      <c r="BX154" s="58">
        <v>-5</v>
      </c>
      <c r="BY154" s="58">
        <v>3335</v>
      </c>
      <c r="BZ154" s="58">
        <v>10</v>
      </c>
      <c r="CA154" s="58">
        <v>0</v>
      </c>
      <c r="CB154" s="58">
        <v>110</v>
      </c>
      <c r="CC154" s="58">
        <v>62</v>
      </c>
      <c r="CD154" s="58">
        <v>491</v>
      </c>
      <c r="CE154" s="58">
        <v>3</v>
      </c>
      <c r="CF154" s="58">
        <v>4</v>
      </c>
    </row>
    <row r="155" spans="1:84" s="49" customFormat="1" ht="15.6" customHeight="1" x14ac:dyDescent="0.25">
      <c r="A155" s="42">
        <v>20</v>
      </c>
      <c r="B155" s="43" t="s">
        <v>454</v>
      </c>
      <c r="C155" s="56" t="s">
        <v>146</v>
      </c>
      <c r="D155" s="44" t="s">
        <v>455</v>
      </c>
      <c r="E155" s="45" t="s">
        <v>109</v>
      </c>
      <c r="F155" s="44" t="s">
        <v>456</v>
      </c>
      <c r="G155" s="70">
        <v>7221047.7000000002</v>
      </c>
      <c r="H155" s="70">
        <v>0</v>
      </c>
      <c r="I155" s="70">
        <v>84303.44</v>
      </c>
      <c r="J155" s="70">
        <v>0</v>
      </c>
      <c r="K155" s="71">
        <v>2784.97</v>
      </c>
      <c r="L155" s="71">
        <v>7308136.1100000003</v>
      </c>
      <c r="M155" s="71">
        <v>0</v>
      </c>
      <c r="N155" s="70">
        <v>1557301.83</v>
      </c>
      <c r="O155" s="70">
        <v>357744.64000000001</v>
      </c>
      <c r="P155" s="72">
        <v>2027597.94</v>
      </c>
      <c r="Q155" s="70">
        <v>12561.77</v>
      </c>
      <c r="R155" s="70">
        <v>312919.92</v>
      </c>
      <c r="S155" s="70">
        <v>2039877.63</v>
      </c>
      <c r="T155" s="70">
        <v>367996.71</v>
      </c>
      <c r="U155" s="70">
        <v>0</v>
      </c>
      <c r="V155" s="70">
        <v>0</v>
      </c>
      <c r="W155" s="70">
        <v>131024.76</v>
      </c>
      <c r="X155" s="71">
        <v>669964.19000000006</v>
      </c>
      <c r="Y155" s="71">
        <v>7476989.3899999997</v>
      </c>
      <c r="Z155" s="60">
        <v>9.9998419896880061E-2</v>
      </c>
      <c r="AA155" s="71">
        <v>666767.89</v>
      </c>
      <c r="AB155" s="71">
        <v>0</v>
      </c>
      <c r="AC155" s="71">
        <v>0</v>
      </c>
      <c r="AD155" s="71">
        <v>2986.3</v>
      </c>
      <c r="AE155" s="71">
        <v>154.96</v>
      </c>
      <c r="AF155" s="71">
        <f t="shared" si="62"/>
        <v>3141.26</v>
      </c>
      <c r="AG155" s="71">
        <v>162735.84</v>
      </c>
      <c r="AH155" s="70">
        <v>17730.22</v>
      </c>
      <c r="AI155" s="70">
        <v>34806.699999999997</v>
      </c>
      <c r="AJ155" s="71">
        <v>0</v>
      </c>
      <c r="AK155" s="70">
        <v>15038.42</v>
      </c>
      <c r="AL155" s="70">
        <v>40428.959999999999</v>
      </c>
      <c r="AM155" s="70">
        <v>29075.27</v>
      </c>
      <c r="AN155" s="70">
        <v>9400</v>
      </c>
      <c r="AO155" s="70">
        <v>6813</v>
      </c>
      <c r="AP155" s="70">
        <v>0</v>
      </c>
      <c r="AQ155" s="70">
        <v>16927.32</v>
      </c>
      <c r="AR155" s="70">
        <v>3030.28</v>
      </c>
      <c r="AS155" s="70">
        <v>0</v>
      </c>
      <c r="AT155" s="70">
        <v>3080.9</v>
      </c>
      <c r="AU155" s="70">
        <v>4966.54</v>
      </c>
      <c r="AV155" s="70">
        <v>23641.78</v>
      </c>
      <c r="AW155" s="70">
        <v>367675.23</v>
      </c>
      <c r="AX155" s="70">
        <v>0</v>
      </c>
      <c r="AY155" s="60">
        <f t="shared" si="63"/>
        <v>0</v>
      </c>
      <c r="AZ155" s="71">
        <v>0</v>
      </c>
      <c r="BA155" s="60">
        <v>9.2336724212471272E-2</v>
      </c>
      <c r="BB155" s="58">
        <v>121188.87</v>
      </c>
      <c r="BC155" s="58">
        <v>600904.49</v>
      </c>
      <c r="BD155" s="59">
        <v>227879</v>
      </c>
      <c r="BE155" s="59">
        <v>0</v>
      </c>
      <c r="BF155" s="59">
        <v>172124.69</v>
      </c>
      <c r="BG155" s="59">
        <v>80205.882500000094</v>
      </c>
      <c r="BH155" s="59">
        <v>0</v>
      </c>
      <c r="BI155" s="59">
        <v>0</v>
      </c>
      <c r="BJ155" s="59">
        <f t="shared" si="64"/>
        <v>0</v>
      </c>
      <c r="BK155" s="59">
        <v>0</v>
      </c>
      <c r="BL155" s="59">
        <v>400</v>
      </c>
      <c r="BM155" s="59">
        <v>98</v>
      </c>
      <c r="BN155" s="58">
        <v>1</v>
      </c>
      <c r="BO155" s="58">
        <v>0</v>
      </c>
      <c r="BP155" s="58">
        <v>-3</v>
      </c>
      <c r="BQ155" s="58">
        <v>-8</v>
      </c>
      <c r="BR155" s="58">
        <v>-30</v>
      </c>
      <c r="BS155" s="58">
        <v>-28</v>
      </c>
      <c r="BT155" s="58">
        <v>1</v>
      </c>
      <c r="BU155" s="58">
        <v>0</v>
      </c>
      <c r="BV155" s="58">
        <v>1</v>
      </c>
      <c r="BW155" s="58">
        <v>-47</v>
      </c>
      <c r="BX155" s="58">
        <v>0</v>
      </c>
      <c r="BY155" s="58">
        <v>385</v>
      </c>
      <c r="BZ155" s="58">
        <v>5</v>
      </c>
      <c r="CA155" s="58">
        <v>0</v>
      </c>
      <c r="CB155" s="58">
        <v>30</v>
      </c>
      <c r="CC155" s="58">
        <v>7</v>
      </c>
      <c r="CD155" s="58">
        <v>6</v>
      </c>
      <c r="CE155" s="58">
        <v>3</v>
      </c>
      <c r="CF155" s="58">
        <v>1</v>
      </c>
    </row>
    <row r="156" spans="1:84" s="49" customFormat="1" ht="15.6" customHeight="1" x14ac:dyDescent="0.25">
      <c r="A156" s="42">
        <v>20</v>
      </c>
      <c r="B156" s="43" t="s">
        <v>563</v>
      </c>
      <c r="C156" s="56" t="s">
        <v>550</v>
      </c>
      <c r="D156" s="44" t="s">
        <v>467</v>
      </c>
      <c r="E156" s="45" t="s">
        <v>86</v>
      </c>
      <c r="F156" s="44" t="s">
        <v>468</v>
      </c>
      <c r="G156" s="70">
        <v>9003818.3200000003</v>
      </c>
      <c r="H156" s="70">
        <v>0</v>
      </c>
      <c r="I156" s="70">
        <v>206469.16</v>
      </c>
      <c r="J156" s="70">
        <v>237.91</v>
      </c>
      <c r="K156" s="71">
        <v>0</v>
      </c>
      <c r="L156" s="71">
        <v>9210525.3900000006</v>
      </c>
      <c r="M156" s="71">
        <v>2494.12</v>
      </c>
      <c r="N156" s="70">
        <v>368734.9</v>
      </c>
      <c r="O156" s="70">
        <v>758950.88</v>
      </c>
      <c r="P156" s="72">
        <v>2742291.05</v>
      </c>
      <c r="Q156" s="70">
        <v>0</v>
      </c>
      <c r="R156" s="70">
        <v>803785.97</v>
      </c>
      <c r="S156" s="70">
        <v>2504304.86</v>
      </c>
      <c r="T156" s="70">
        <v>1060973.18</v>
      </c>
      <c r="U156" s="70">
        <v>0</v>
      </c>
      <c r="V156" s="70">
        <v>0</v>
      </c>
      <c r="W156" s="70">
        <v>193495.4</v>
      </c>
      <c r="X156" s="71">
        <v>909469.24</v>
      </c>
      <c r="Y156" s="71">
        <v>9342005.4800000004</v>
      </c>
      <c r="Z156" s="60">
        <v>9.2934951623946355E-2</v>
      </c>
      <c r="AA156" s="71">
        <v>862783.13</v>
      </c>
      <c r="AB156" s="71">
        <v>0</v>
      </c>
      <c r="AC156" s="71">
        <v>0</v>
      </c>
      <c r="AD156" s="71">
        <v>0</v>
      </c>
      <c r="AE156" s="71">
        <v>0</v>
      </c>
      <c r="AF156" s="71">
        <f t="shared" si="62"/>
        <v>0</v>
      </c>
      <c r="AG156" s="71">
        <v>212883.56</v>
      </c>
      <c r="AH156" s="70">
        <v>16694.490000000002</v>
      </c>
      <c r="AI156" s="70">
        <v>43546.66</v>
      </c>
      <c r="AJ156" s="71">
        <v>0</v>
      </c>
      <c r="AK156" s="70">
        <v>46954.78</v>
      </c>
      <c r="AL156" s="70">
        <v>17182.419999999998</v>
      </c>
      <c r="AM156" s="70">
        <v>47432.84</v>
      </c>
      <c r="AN156" s="70">
        <v>9400</v>
      </c>
      <c r="AO156" s="70">
        <v>4940.55</v>
      </c>
      <c r="AP156" s="70">
        <v>0</v>
      </c>
      <c r="AQ156" s="70">
        <v>12329.39</v>
      </c>
      <c r="AR156" s="70">
        <v>5628.59</v>
      </c>
      <c r="AS156" s="70">
        <v>915</v>
      </c>
      <c r="AT156" s="70">
        <v>20052.259999999998</v>
      </c>
      <c r="AU156" s="70">
        <v>6971.53</v>
      </c>
      <c r="AV156" s="70">
        <v>28115.46</v>
      </c>
      <c r="AW156" s="70">
        <v>473047.53</v>
      </c>
      <c r="AX156" s="70">
        <v>0</v>
      </c>
      <c r="AY156" s="60">
        <f t="shared" si="63"/>
        <v>0</v>
      </c>
      <c r="AZ156" s="71">
        <v>0</v>
      </c>
      <c r="BA156" s="60">
        <v>9.5797601487607298E-2</v>
      </c>
      <c r="BB156" s="58">
        <v>188315.8</v>
      </c>
      <c r="BC156" s="58">
        <v>648453.62</v>
      </c>
      <c r="BD156" s="59">
        <v>225020</v>
      </c>
      <c r="BE156" s="59">
        <v>0</v>
      </c>
      <c r="BF156" s="59">
        <v>265123.38</v>
      </c>
      <c r="BG156" s="59">
        <v>146861.4975</v>
      </c>
      <c r="BH156" s="59">
        <v>0</v>
      </c>
      <c r="BI156" s="59">
        <v>0</v>
      </c>
      <c r="BJ156" s="59">
        <f t="shared" si="64"/>
        <v>0</v>
      </c>
      <c r="BK156" s="59">
        <v>0</v>
      </c>
      <c r="BL156" s="59">
        <v>909</v>
      </c>
      <c r="BM156" s="59">
        <v>309</v>
      </c>
      <c r="BN156" s="58">
        <v>0</v>
      </c>
      <c r="BO156" s="58">
        <v>0</v>
      </c>
      <c r="BP156" s="58">
        <v>-23</v>
      </c>
      <c r="BQ156" s="58">
        <v>-45</v>
      </c>
      <c r="BR156" s="58">
        <v>-75</v>
      </c>
      <c r="BS156" s="58">
        <v>-80</v>
      </c>
      <c r="BT156" s="58">
        <v>0</v>
      </c>
      <c r="BU156" s="58">
        <v>0</v>
      </c>
      <c r="BV156" s="58">
        <v>9</v>
      </c>
      <c r="BW156" s="58">
        <v>-109</v>
      </c>
      <c r="BX156" s="58">
        <v>-2</v>
      </c>
      <c r="BY156" s="58">
        <v>893</v>
      </c>
      <c r="BZ156" s="58">
        <v>2</v>
      </c>
      <c r="CA156" s="58">
        <v>0</v>
      </c>
      <c r="CB156" s="58">
        <v>39</v>
      </c>
      <c r="CC156" s="58">
        <v>14</v>
      </c>
      <c r="CD156" s="58">
        <v>61</v>
      </c>
      <c r="CE156" s="58">
        <v>1</v>
      </c>
      <c r="CF156" s="58">
        <v>1</v>
      </c>
    </row>
    <row r="157" spans="1:84" s="49" customFormat="1" ht="15.6" customHeight="1" x14ac:dyDescent="0.25">
      <c r="A157" s="42">
        <v>20</v>
      </c>
      <c r="B157" s="43" t="s">
        <v>541</v>
      </c>
      <c r="C157" s="56" t="s">
        <v>155</v>
      </c>
      <c r="D157" s="44" t="s">
        <v>470</v>
      </c>
      <c r="E157" s="45" t="s">
        <v>86</v>
      </c>
      <c r="F157" s="44" t="s">
        <v>462</v>
      </c>
      <c r="G157" s="70">
        <v>21542373.41</v>
      </c>
      <c r="H157" s="70">
        <v>0</v>
      </c>
      <c r="I157" s="70">
        <v>494807.02999999997</v>
      </c>
      <c r="J157" s="70">
        <v>0</v>
      </c>
      <c r="K157" s="71">
        <v>19411.25</v>
      </c>
      <c r="L157" s="71">
        <v>22056591.690000001</v>
      </c>
      <c r="M157" s="71">
        <v>0</v>
      </c>
      <c r="N157" s="70">
        <v>4129303.05</v>
      </c>
      <c r="O157" s="70">
        <v>997656.92</v>
      </c>
      <c r="P157" s="72">
        <v>7017590.3099999996</v>
      </c>
      <c r="Q157" s="70">
        <v>5322.99</v>
      </c>
      <c r="R157" s="70">
        <v>1411488.16</v>
      </c>
      <c r="S157" s="70">
        <v>4585693.3099999996</v>
      </c>
      <c r="T157" s="70">
        <v>1277845.83</v>
      </c>
      <c r="U157" s="70">
        <v>0</v>
      </c>
      <c r="V157" s="70">
        <v>0</v>
      </c>
      <c r="W157" s="70">
        <v>544676.21</v>
      </c>
      <c r="X157" s="71">
        <v>1975463.63</v>
      </c>
      <c r="Y157" s="71">
        <v>21945040.41</v>
      </c>
      <c r="Z157" s="60">
        <v>4.7830637339230854E-2</v>
      </c>
      <c r="AA157" s="71">
        <v>1871735.97</v>
      </c>
      <c r="AB157" s="71">
        <v>0</v>
      </c>
      <c r="AC157" s="71">
        <v>0</v>
      </c>
      <c r="AD157" s="71">
        <v>19411.25</v>
      </c>
      <c r="AE157" s="71">
        <v>0</v>
      </c>
      <c r="AF157" s="71">
        <f t="shared" si="62"/>
        <v>19411.25</v>
      </c>
      <c r="AG157" s="71">
        <v>748997.75</v>
      </c>
      <c r="AH157" s="70">
        <v>59846.34</v>
      </c>
      <c r="AI157" s="70">
        <v>162617.89000000001</v>
      </c>
      <c r="AJ157" s="71">
        <v>0</v>
      </c>
      <c r="AK157" s="70">
        <v>82698.399999999994</v>
      </c>
      <c r="AL157" s="70">
        <v>35538.81</v>
      </c>
      <c r="AM157" s="70">
        <v>49122.9</v>
      </c>
      <c r="AN157" s="70">
        <v>9400</v>
      </c>
      <c r="AO157" s="70">
        <v>568</v>
      </c>
      <c r="AP157" s="70">
        <v>0</v>
      </c>
      <c r="AQ157" s="70">
        <v>31200.239999999998</v>
      </c>
      <c r="AR157" s="70">
        <v>5704.48</v>
      </c>
      <c r="AS157" s="70">
        <v>0</v>
      </c>
      <c r="AT157" s="70">
        <v>580.17999999999995</v>
      </c>
      <c r="AU157" s="70">
        <v>10393.25</v>
      </c>
      <c r="AV157" s="70">
        <v>77104.429999999993</v>
      </c>
      <c r="AW157" s="70">
        <v>1273772.67</v>
      </c>
      <c r="AX157" s="70">
        <v>0</v>
      </c>
      <c r="AY157" s="60">
        <f t="shared" si="63"/>
        <v>0</v>
      </c>
      <c r="AZ157" s="71">
        <v>0</v>
      </c>
      <c r="BA157" s="60">
        <v>8.6886246671926015E-2</v>
      </c>
      <c r="BB157" s="58">
        <v>94007.44</v>
      </c>
      <c r="BC157" s="58">
        <v>936378.01</v>
      </c>
      <c r="BD157" s="59">
        <v>225020</v>
      </c>
      <c r="BE157" s="59">
        <v>0</v>
      </c>
      <c r="BF157" s="59">
        <v>812486.46</v>
      </c>
      <c r="BG157" s="59">
        <v>494043.29249999998</v>
      </c>
      <c r="BH157" s="59">
        <v>0</v>
      </c>
      <c r="BI157" s="59">
        <v>0</v>
      </c>
      <c r="BJ157" s="59">
        <f t="shared" si="64"/>
        <v>0</v>
      </c>
      <c r="BK157" s="59">
        <v>0</v>
      </c>
      <c r="BL157" s="59">
        <v>2298</v>
      </c>
      <c r="BM157" s="59">
        <v>397</v>
      </c>
      <c r="BN157" s="58">
        <v>136</v>
      </c>
      <c r="BO157" s="58">
        <v>-87</v>
      </c>
      <c r="BP157" s="58">
        <v>-9</v>
      </c>
      <c r="BQ157" s="58">
        <v>-61</v>
      </c>
      <c r="BR157" s="58">
        <v>-45</v>
      </c>
      <c r="BS157" s="58">
        <v>-86</v>
      </c>
      <c r="BT157" s="58">
        <v>0</v>
      </c>
      <c r="BU157" s="58">
        <v>0</v>
      </c>
      <c r="BV157" s="58">
        <v>0</v>
      </c>
      <c r="BW157" s="58">
        <v>-474</v>
      </c>
      <c r="BX157" s="58">
        <v>0</v>
      </c>
      <c r="BY157" s="58">
        <v>2069</v>
      </c>
      <c r="BZ157" s="58">
        <v>1</v>
      </c>
      <c r="CA157" s="58">
        <v>0</v>
      </c>
      <c r="CB157" s="58">
        <v>82</v>
      </c>
      <c r="CC157" s="58">
        <v>32</v>
      </c>
      <c r="CD157" s="58">
        <v>349</v>
      </c>
      <c r="CE157" s="58">
        <v>10</v>
      </c>
      <c r="CF157" s="58">
        <v>1</v>
      </c>
    </row>
    <row r="158" spans="1:84" s="49" customFormat="1" ht="15.6" customHeight="1" x14ac:dyDescent="0.25">
      <c r="A158" s="42">
        <v>20</v>
      </c>
      <c r="B158" s="43" t="s">
        <v>457</v>
      </c>
      <c r="C158" s="56" t="s">
        <v>458</v>
      </c>
      <c r="D158" s="44" t="s">
        <v>459</v>
      </c>
      <c r="E158" s="45" t="s">
        <v>104</v>
      </c>
      <c r="F158" s="44" t="s">
        <v>456</v>
      </c>
      <c r="G158" s="70">
        <v>11359185.16</v>
      </c>
      <c r="H158" s="70">
        <v>54297.38</v>
      </c>
      <c r="I158" s="70">
        <v>14856.91</v>
      </c>
      <c r="J158" s="70">
        <v>0</v>
      </c>
      <c r="K158" s="71">
        <v>0</v>
      </c>
      <c r="L158" s="71">
        <v>11428339.449999999</v>
      </c>
      <c r="M158" s="71">
        <v>0</v>
      </c>
      <c r="N158" s="70">
        <v>2801067.01</v>
      </c>
      <c r="O158" s="70">
        <v>854487.81</v>
      </c>
      <c r="P158" s="72">
        <v>2849527.49</v>
      </c>
      <c r="Q158" s="70">
        <v>0</v>
      </c>
      <c r="R158" s="70">
        <v>625086.1</v>
      </c>
      <c r="S158" s="70">
        <v>2544283.14</v>
      </c>
      <c r="T158" s="70">
        <v>670930.17000000004</v>
      </c>
      <c r="U158" s="70">
        <v>0</v>
      </c>
      <c r="V158" s="70">
        <v>0</v>
      </c>
      <c r="W158" s="70">
        <v>286985.77</v>
      </c>
      <c r="X158" s="71">
        <v>1045964.35</v>
      </c>
      <c r="Y158" s="71">
        <v>11678331.84</v>
      </c>
      <c r="Z158" s="60">
        <v>0.13341075212263828</v>
      </c>
      <c r="AA158" s="71">
        <v>1045964.35</v>
      </c>
      <c r="AB158" s="71">
        <v>0</v>
      </c>
      <c r="AC158" s="71">
        <v>0</v>
      </c>
      <c r="AD158" s="71">
        <v>0</v>
      </c>
      <c r="AE158" s="71">
        <v>193.59</v>
      </c>
      <c r="AF158" s="71">
        <f t="shared" si="62"/>
        <v>193.59</v>
      </c>
      <c r="AG158" s="71">
        <v>280390.56</v>
      </c>
      <c r="AH158" s="70">
        <v>26178.25</v>
      </c>
      <c r="AI158" s="70">
        <v>38207.1</v>
      </c>
      <c r="AJ158" s="71">
        <v>0</v>
      </c>
      <c r="AK158" s="70">
        <v>79978.509999999995</v>
      </c>
      <c r="AL158" s="70">
        <v>13466.05</v>
      </c>
      <c r="AM158" s="70">
        <v>27143.59</v>
      </c>
      <c r="AN158" s="70">
        <v>9400</v>
      </c>
      <c r="AO158" s="70">
        <v>0</v>
      </c>
      <c r="AP158" s="70">
        <v>0</v>
      </c>
      <c r="AQ158" s="70">
        <v>18864.023999999998</v>
      </c>
      <c r="AR158" s="70">
        <v>2167.6999999999998</v>
      </c>
      <c r="AS158" s="70">
        <v>0</v>
      </c>
      <c r="AT158" s="70">
        <v>3178.46</v>
      </c>
      <c r="AU158" s="70">
        <v>14740.98</v>
      </c>
      <c r="AV158" s="70">
        <v>59305.24</v>
      </c>
      <c r="AW158" s="70">
        <v>573020.46400000004</v>
      </c>
      <c r="AX158" s="70">
        <v>142158.84</v>
      </c>
      <c r="AY158" s="60">
        <f t="shared" si="63"/>
        <v>0.24808684668546147</v>
      </c>
      <c r="AZ158" s="71">
        <v>0</v>
      </c>
      <c r="BA158" s="60">
        <v>9.2080931445966491E-2</v>
      </c>
      <c r="BB158" s="58">
        <v>394060.9</v>
      </c>
      <c r="BC158" s="58">
        <v>1128620.3899999999</v>
      </c>
      <c r="BD158" s="59">
        <v>227883</v>
      </c>
      <c r="BE158" s="59">
        <v>5.8207660913467401E-11</v>
      </c>
      <c r="BF158" s="59">
        <v>396271.99599999998</v>
      </c>
      <c r="BG158" s="59">
        <v>253016.88</v>
      </c>
      <c r="BH158" s="59">
        <v>0</v>
      </c>
      <c r="BI158" s="59">
        <v>0</v>
      </c>
      <c r="BJ158" s="59">
        <f t="shared" si="64"/>
        <v>0</v>
      </c>
      <c r="BK158" s="59">
        <v>0</v>
      </c>
      <c r="BL158" s="59">
        <v>670</v>
      </c>
      <c r="BM158" s="59">
        <v>192</v>
      </c>
      <c r="BN158" s="58">
        <v>0</v>
      </c>
      <c r="BO158" s="58">
        <v>0</v>
      </c>
      <c r="BP158" s="58">
        <v>-8</v>
      </c>
      <c r="BQ158" s="58">
        <v>-10</v>
      </c>
      <c r="BR158" s="58">
        <v>-77</v>
      </c>
      <c r="BS158" s="58">
        <v>-52</v>
      </c>
      <c r="BT158" s="58">
        <v>1</v>
      </c>
      <c r="BU158" s="58">
        <v>0</v>
      </c>
      <c r="BV158" s="58">
        <v>0</v>
      </c>
      <c r="BW158" s="58">
        <v>-85</v>
      </c>
      <c r="BX158" s="58">
        <v>0</v>
      </c>
      <c r="BY158" s="58">
        <v>631</v>
      </c>
      <c r="BZ158" s="58">
        <v>0</v>
      </c>
      <c r="CA158" s="58">
        <v>0</v>
      </c>
      <c r="CB158" s="58">
        <v>40</v>
      </c>
      <c r="CC158" s="58">
        <v>14</v>
      </c>
      <c r="CD158" s="58">
        <v>29</v>
      </c>
      <c r="CE158" s="58">
        <v>0</v>
      </c>
      <c r="CF158" s="58">
        <v>2</v>
      </c>
    </row>
    <row r="159" spans="1:84" s="49" customFormat="1" ht="15.6" customHeight="1" x14ac:dyDescent="0.25">
      <c r="A159" s="42">
        <v>20</v>
      </c>
      <c r="B159" s="43" t="s">
        <v>460</v>
      </c>
      <c r="C159" s="56" t="s">
        <v>146</v>
      </c>
      <c r="D159" s="44" t="s">
        <v>461</v>
      </c>
      <c r="E159" s="45" t="s">
        <v>86</v>
      </c>
      <c r="F159" s="44" t="s">
        <v>462</v>
      </c>
      <c r="G159" s="70">
        <v>35465355.259999998</v>
      </c>
      <c r="H159" s="70">
        <v>0</v>
      </c>
      <c r="I159" s="70">
        <v>672761.66</v>
      </c>
      <c r="J159" s="70">
        <v>0</v>
      </c>
      <c r="K159" s="71">
        <v>0</v>
      </c>
      <c r="L159" s="71">
        <v>36138116.920000002</v>
      </c>
      <c r="M159" s="71">
        <v>0</v>
      </c>
      <c r="N159" s="70">
        <v>8270220.8600000003</v>
      </c>
      <c r="O159" s="70">
        <v>1704050.94</v>
      </c>
      <c r="P159" s="72">
        <v>11655995.92</v>
      </c>
      <c r="Q159" s="70">
        <v>669.45</v>
      </c>
      <c r="R159" s="70">
        <v>2883927.99</v>
      </c>
      <c r="S159" s="70">
        <v>4277491.17</v>
      </c>
      <c r="T159" s="70">
        <v>4203020.2699999996</v>
      </c>
      <c r="U159" s="70">
        <v>0</v>
      </c>
      <c r="V159" s="70">
        <v>0</v>
      </c>
      <c r="W159" s="70">
        <v>762934.65</v>
      </c>
      <c r="X159" s="71">
        <v>2565192.87</v>
      </c>
      <c r="Y159" s="71">
        <v>36323504.119999997</v>
      </c>
      <c r="Z159" s="60">
        <v>1.8787292982554576E-2</v>
      </c>
      <c r="AA159" s="71">
        <v>2367892.38</v>
      </c>
      <c r="AB159" s="71">
        <v>0</v>
      </c>
      <c r="AC159" s="71">
        <v>0</v>
      </c>
      <c r="AD159" s="71">
        <v>0</v>
      </c>
      <c r="AE159" s="71">
        <v>0</v>
      </c>
      <c r="AF159" s="71">
        <f t="shared" si="62"/>
        <v>0</v>
      </c>
      <c r="AG159" s="71">
        <v>1154521.28</v>
      </c>
      <c r="AH159" s="70">
        <v>89208.05</v>
      </c>
      <c r="AI159" s="70">
        <v>238212.07</v>
      </c>
      <c r="AJ159" s="71">
        <v>0</v>
      </c>
      <c r="AK159" s="70">
        <v>87613.81</v>
      </c>
      <c r="AL159" s="70">
        <v>7509.41</v>
      </c>
      <c r="AM159" s="70">
        <v>77578.84</v>
      </c>
      <c r="AN159" s="70">
        <v>9400</v>
      </c>
      <c r="AO159" s="70">
        <v>6843.72</v>
      </c>
      <c r="AP159" s="70">
        <v>0</v>
      </c>
      <c r="AQ159" s="70">
        <v>42319.41</v>
      </c>
      <c r="AR159" s="70">
        <v>14345.94</v>
      </c>
      <c r="AS159" s="70">
        <v>0</v>
      </c>
      <c r="AT159" s="70">
        <v>5383.7</v>
      </c>
      <c r="AU159" s="70">
        <v>66393.97</v>
      </c>
      <c r="AV159" s="70">
        <v>33014.089999999997</v>
      </c>
      <c r="AW159" s="70">
        <v>1832344.29</v>
      </c>
      <c r="AX159" s="70">
        <v>0</v>
      </c>
      <c r="AY159" s="60">
        <f t="shared" si="63"/>
        <v>0</v>
      </c>
      <c r="AZ159" s="71">
        <v>0</v>
      </c>
      <c r="BA159" s="60">
        <v>6.6766351630788659E-2</v>
      </c>
      <c r="BB159" s="58">
        <v>228658.94</v>
      </c>
      <c r="BC159" s="58">
        <v>437639.08</v>
      </c>
      <c r="BD159" s="59">
        <v>227883</v>
      </c>
      <c r="BE159" s="59">
        <v>0</v>
      </c>
      <c r="BF159" s="59">
        <v>711217.42000000097</v>
      </c>
      <c r="BG159" s="59">
        <v>253131.34750000099</v>
      </c>
      <c r="BH159" s="59">
        <v>0</v>
      </c>
      <c r="BI159" s="59">
        <v>0</v>
      </c>
      <c r="BJ159" s="59">
        <f t="shared" si="64"/>
        <v>0</v>
      </c>
      <c r="BK159" s="59">
        <v>0</v>
      </c>
      <c r="BL159" s="59">
        <v>4805</v>
      </c>
      <c r="BM159" s="59">
        <v>848</v>
      </c>
      <c r="BN159" s="58">
        <v>0</v>
      </c>
      <c r="BO159" s="58">
        <v>0</v>
      </c>
      <c r="BP159" s="58">
        <v>-5</v>
      </c>
      <c r="BQ159" s="58">
        <v>-52</v>
      </c>
      <c r="BR159" s="58">
        <v>-67</v>
      </c>
      <c r="BS159" s="58">
        <v>-269</v>
      </c>
      <c r="BT159" s="58">
        <v>0</v>
      </c>
      <c r="BU159" s="58">
        <v>-2</v>
      </c>
      <c r="BV159" s="58">
        <v>123</v>
      </c>
      <c r="BW159" s="58">
        <v>-810</v>
      </c>
      <c r="BX159" s="58">
        <v>-6</v>
      </c>
      <c r="BY159" s="58">
        <v>4565</v>
      </c>
      <c r="BZ159" s="58">
        <v>26</v>
      </c>
      <c r="CA159" s="58">
        <v>103</v>
      </c>
      <c r="CB159" s="58">
        <v>80</v>
      </c>
      <c r="CC159" s="58">
        <v>22</v>
      </c>
      <c r="CD159" s="58">
        <v>261</v>
      </c>
      <c r="CE159" s="58">
        <v>442</v>
      </c>
      <c r="CF159" s="58">
        <v>5</v>
      </c>
    </row>
    <row r="160" spans="1:84" s="49" customFormat="1" ht="15.6" customHeight="1" x14ac:dyDescent="0.25">
      <c r="A160" s="42">
        <v>20</v>
      </c>
      <c r="B160" s="43" t="s">
        <v>463</v>
      </c>
      <c r="C160" s="56" t="s">
        <v>122</v>
      </c>
      <c r="D160" s="44" t="s">
        <v>464</v>
      </c>
      <c r="E160" s="45" t="s">
        <v>86</v>
      </c>
      <c r="F160" s="44" t="s">
        <v>462</v>
      </c>
      <c r="G160" s="70">
        <v>16266688.51</v>
      </c>
      <c r="H160" s="70">
        <v>0</v>
      </c>
      <c r="I160" s="70">
        <v>427369.92</v>
      </c>
      <c r="J160" s="70">
        <v>0</v>
      </c>
      <c r="K160" s="71">
        <v>0</v>
      </c>
      <c r="L160" s="71">
        <v>16694058.43</v>
      </c>
      <c r="M160" s="71">
        <v>0</v>
      </c>
      <c r="N160" s="70">
        <v>3261182.48</v>
      </c>
      <c r="O160" s="70">
        <v>426887.77</v>
      </c>
      <c r="P160" s="72">
        <v>4776341.5710000005</v>
      </c>
      <c r="Q160" s="70">
        <v>6122.81</v>
      </c>
      <c r="R160" s="70">
        <v>1183277.9099999999</v>
      </c>
      <c r="S160" s="70">
        <v>2145086.11</v>
      </c>
      <c r="T160" s="70">
        <v>2602290.67</v>
      </c>
      <c r="U160" s="70">
        <v>0</v>
      </c>
      <c r="V160" s="70">
        <v>0</v>
      </c>
      <c r="W160" s="70">
        <v>531490.22</v>
      </c>
      <c r="X160" s="71">
        <v>1860361.63</v>
      </c>
      <c r="Y160" s="71">
        <v>16793041.171</v>
      </c>
      <c r="Z160" s="60">
        <v>0.10093417649146341</v>
      </c>
      <c r="AA160" s="71">
        <v>1626669.96</v>
      </c>
      <c r="AB160" s="71">
        <v>0</v>
      </c>
      <c r="AC160" s="71">
        <v>0</v>
      </c>
      <c r="AD160" s="71">
        <v>0</v>
      </c>
      <c r="AE160" s="71">
        <v>0</v>
      </c>
      <c r="AF160" s="71">
        <f t="shared" si="62"/>
        <v>0</v>
      </c>
      <c r="AG160" s="71">
        <v>878278.56</v>
      </c>
      <c r="AH160" s="70">
        <v>65207.55</v>
      </c>
      <c r="AI160" s="70">
        <v>189997.72</v>
      </c>
      <c r="AJ160" s="71">
        <v>0</v>
      </c>
      <c r="AK160" s="70">
        <v>44694.45</v>
      </c>
      <c r="AL160" s="70">
        <v>6605.45</v>
      </c>
      <c r="AM160" s="70">
        <v>60659.53</v>
      </c>
      <c r="AN160" s="70">
        <v>9400</v>
      </c>
      <c r="AO160" s="70">
        <v>0</v>
      </c>
      <c r="AP160" s="70">
        <v>0</v>
      </c>
      <c r="AQ160" s="70">
        <v>51921.41</v>
      </c>
      <c r="AR160" s="70">
        <v>4008.41</v>
      </c>
      <c r="AS160" s="70">
        <v>0</v>
      </c>
      <c r="AT160" s="70">
        <v>6525.71</v>
      </c>
      <c r="AU160" s="70">
        <v>9905.83</v>
      </c>
      <c r="AV160" s="70">
        <v>60474.369999999995</v>
      </c>
      <c r="AW160" s="70">
        <v>1387678.99</v>
      </c>
      <c r="AX160" s="70">
        <v>0</v>
      </c>
      <c r="AY160" s="60">
        <f t="shared" si="63"/>
        <v>0</v>
      </c>
      <c r="AZ160" s="71">
        <v>0</v>
      </c>
      <c r="BA160" s="60">
        <v>0.10000006817613796</v>
      </c>
      <c r="BB160" s="58">
        <v>93366.95</v>
      </c>
      <c r="BC160" s="58">
        <v>1548497.86</v>
      </c>
      <c r="BD160" s="59">
        <v>227883</v>
      </c>
      <c r="BE160" s="59">
        <v>0</v>
      </c>
      <c r="BF160" s="59">
        <v>395610.39</v>
      </c>
      <c r="BG160" s="59">
        <v>48690.642500000402</v>
      </c>
      <c r="BH160" s="59">
        <v>0</v>
      </c>
      <c r="BI160" s="59">
        <v>0</v>
      </c>
      <c r="BJ160" s="59">
        <f t="shared" si="64"/>
        <v>0</v>
      </c>
      <c r="BK160" s="59">
        <v>0</v>
      </c>
      <c r="BL160" s="59">
        <v>3208</v>
      </c>
      <c r="BM160" s="59">
        <v>716</v>
      </c>
      <c r="BN160" s="58">
        <v>0</v>
      </c>
      <c r="BO160" s="58">
        <v>0</v>
      </c>
      <c r="BP160" s="58">
        <v>-5</v>
      </c>
      <c r="BQ160" s="58">
        <v>-41</v>
      </c>
      <c r="BR160" s="58">
        <v>-56</v>
      </c>
      <c r="BS160" s="58">
        <v>-219</v>
      </c>
      <c r="BT160" s="58">
        <v>0</v>
      </c>
      <c r="BU160" s="58">
        <v>0</v>
      </c>
      <c r="BV160" s="58">
        <v>-8</v>
      </c>
      <c r="BW160" s="58">
        <v>-619</v>
      </c>
      <c r="BX160" s="58">
        <v>0</v>
      </c>
      <c r="BY160" s="58">
        <v>2976</v>
      </c>
      <c r="BZ160" s="58">
        <v>2</v>
      </c>
      <c r="CA160" s="58">
        <v>0</v>
      </c>
      <c r="CB160" s="58">
        <v>40</v>
      </c>
      <c r="CC160" s="58">
        <v>30</v>
      </c>
      <c r="CD160" s="58">
        <v>254</v>
      </c>
      <c r="CE160" s="58">
        <v>290</v>
      </c>
      <c r="CF160" s="58">
        <v>5</v>
      </c>
    </row>
    <row r="161" spans="1:84" s="49" customFormat="1" ht="15.6" customHeight="1" x14ac:dyDescent="0.25">
      <c r="A161" s="42">
        <v>20</v>
      </c>
      <c r="B161" s="43" t="s">
        <v>465</v>
      </c>
      <c r="C161" s="56" t="s">
        <v>89</v>
      </c>
      <c r="D161" s="44" t="s">
        <v>466</v>
      </c>
      <c r="E161" s="45" t="s">
        <v>115</v>
      </c>
      <c r="F161" s="44" t="s">
        <v>456</v>
      </c>
      <c r="G161" s="70">
        <v>41854226.299999997</v>
      </c>
      <c r="H161" s="70">
        <v>78</v>
      </c>
      <c r="I161" s="70">
        <v>544796.65</v>
      </c>
      <c r="J161" s="70">
        <v>0</v>
      </c>
      <c r="K161" s="71">
        <v>0</v>
      </c>
      <c r="L161" s="71">
        <v>42399100.950000003</v>
      </c>
      <c r="M161" s="71">
        <v>0</v>
      </c>
      <c r="N161" s="70">
        <v>12762831.859999999</v>
      </c>
      <c r="O161" s="70">
        <v>3032725.67</v>
      </c>
      <c r="P161" s="72">
        <v>12243459.439999999</v>
      </c>
      <c r="Q161" s="70">
        <v>0</v>
      </c>
      <c r="R161" s="70">
        <v>2043045</v>
      </c>
      <c r="S161" s="70">
        <v>7273531.7300000004</v>
      </c>
      <c r="T161" s="70">
        <v>2518678.75</v>
      </c>
      <c r="U161" s="70">
        <v>0</v>
      </c>
      <c r="V161" s="70">
        <v>0</v>
      </c>
      <c r="W161" s="70">
        <v>797975.53</v>
      </c>
      <c r="X161" s="71">
        <v>2134176.73</v>
      </c>
      <c r="Y161" s="71">
        <v>42806424.710000001</v>
      </c>
      <c r="Z161" s="60">
        <v>9.1186162900813064E-2</v>
      </c>
      <c r="AA161" s="71">
        <v>2134098.73</v>
      </c>
      <c r="AB161" s="71">
        <v>0</v>
      </c>
      <c r="AC161" s="71">
        <v>0</v>
      </c>
      <c r="AD161" s="71">
        <v>0</v>
      </c>
      <c r="AE161" s="71">
        <v>301.95</v>
      </c>
      <c r="AF161" s="71">
        <f t="shared" si="62"/>
        <v>301.95</v>
      </c>
      <c r="AG161" s="71">
        <v>1195787.71</v>
      </c>
      <c r="AH161" s="70">
        <v>88855</v>
      </c>
      <c r="AI161" s="70">
        <v>283512.11</v>
      </c>
      <c r="AJ161" s="71">
        <v>0</v>
      </c>
      <c r="AK161" s="70">
        <v>111215.53</v>
      </c>
      <c r="AL161" s="70">
        <v>5350.02</v>
      </c>
      <c r="AM161" s="70">
        <v>89146.14</v>
      </c>
      <c r="AN161" s="70">
        <v>9400</v>
      </c>
      <c r="AO161" s="70">
        <v>4800</v>
      </c>
      <c r="AP161" s="70">
        <v>0</v>
      </c>
      <c r="AQ161" s="70">
        <v>62647.44</v>
      </c>
      <c r="AR161" s="70">
        <v>5835.55</v>
      </c>
      <c r="AS161" s="70">
        <v>0</v>
      </c>
      <c r="AT161" s="70">
        <v>20008.43</v>
      </c>
      <c r="AU161" s="70">
        <v>31680.74</v>
      </c>
      <c r="AV161" s="70">
        <v>43722.06</v>
      </c>
      <c r="AW161" s="70">
        <v>1951960.73</v>
      </c>
      <c r="AX161" s="70">
        <v>0</v>
      </c>
      <c r="AY161" s="60">
        <f t="shared" si="63"/>
        <v>0</v>
      </c>
      <c r="AZ161" s="71">
        <v>0</v>
      </c>
      <c r="BA161" s="60">
        <v>5.0988846734457499E-2</v>
      </c>
      <c r="BB161" s="58">
        <v>254371.7</v>
      </c>
      <c r="BC161" s="58">
        <v>3562161.71</v>
      </c>
      <c r="BD161" s="59">
        <v>227883</v>
      </c>
      <c r="BE161" s="59">
        <v>2.91038304567337E-11</v>
      </c>
      <c r="BF161" s="59">
        <v>384880.58</v>
      </c>
      <c r="BG161" s="59">
        <v>0</v>
      </c>
      <c r="BH161" s="59">
        <v>0</v>
      </c>
      <c r="BI161" s="59">
        <v>0</v>
      </c>
      <c r="BJ161" s="59">
        <f t="shared" si="64"/>
        <v>0</v>
      </c>
      <c r="BK161" s="59">
        <v>0</v>
      </c>
      <c r="BL161" s="59">
        <v>3878</v>
      </c>
      <c r="BM161" s="59">
        <v>890</v>
      </c>
      <c r="BN161" s="58">
        <v>18</v>
      </c>
      <c r="BO161" s="58">
        <v>-19</v>
      </c>
      <c r="BP161" s="58">
        <v>-33</v>
      </c>
      <c r="BQ161" s="58">
        <v>-105</v>
      </c>
      <c r="BR161" s="58">
        <v>-189</v>
      </c>
      <c r="BS161" s="58">
        <v>-294</v>
      </c>
      <c r="BT161" s="58">
        <v>0</v>
      </c>
      <c r="BU161" s="58">
        <v>0</v>
      </c>
      <c r="BV161" s="58">
        <v>24</v>
      </c>
      <c r="BW161" s="58">
        <v>-427</v>
      </c>
      <c r="BX161" s="58">
        <v>-1</v>
      </c>
      <c r="BY161" s="58">
        <v>3742</v>
      </c>
      <c r="BZ161" s="58">
        <v>10</v>
      </c>
      <c r="CA161" s="58">
        <v>50</v>
      </c>
      <c r="CB161" s="58">
        <v>159</v>
      </c>
      <c r="CC161" s="58">
        <v>36</v>
      </c>
      <c r="CD161" s="58">
        <v>211</v>
      </c>
      <c r="CE161" s="58">
        <v>30</v>
      </c>
      <c r="CF161" s="58">
        <v>1</v>
      </c>
    </row>
    <row r="162" spans="1:84" s="49" customFormat="1" ht="15.6" customHeight="1" x14ac:dyDescent="0.25">
      <c r="A162" s="41">
        <v>21</v>
      </c>
      <c r="B162" s="41" t="s">
        <v>471</v>
      </c>
      <c r="C162" s="56" t="s">
        <v>472</v>
      </c>
      <c r="D162" s="41" t="s">
        <v>473</v>
      </c>
      <c r="E162" s="41" t="s">
        <v>86</v>
      </c>
      <c r="F162" s="41" t="s">
        <v>474</v>
      </c>
      <c r="G162" s="70">
        <v>36473391.719999999</v>
      </c>
      <c r="H162" s="70">
        <v>0</v>
      </c>
      <c r="I162" s="70">
        <v>524208.67</v>
      </c>
      <c r="J162" s="70">
        <v>0</v>
      </c>
      <c r="K162" s="71">
        <v>0</v>
      </c>
      <c r="L162" s="71">
        <v>36997600.390000001</v>
      </c>
      <c r="M162" s="71">
        <v>0</v>
      </c>
      <c r="N162" s="70">
        <v>0</v>
      </c>
      <c r="O162" s="70">
        <v>955864.89</v>
      </c>
      <c r="P162" s="72">
        <v>11711356.1</v>
      </c>
      <c r="Q162" s="70">
        <v>389561.76</v>
      </c>
      <c r="R162" s="70">
        <v>2203991.44</v>
      </c>
      <c r="S162" s="70">
        <v>11350295.710000001</v>
      </c>
      <c r="T162" s="70">
        <v>6602120.8899999997</v>
      </c>
      <c r="U162" s="70">
        <v>0</v>
      </c>
      <c r="V162" s="70">
        <v>0</v>
      </c>
      <c r="W162" s="70">
        <v>1030421.14</v>
      </c>
      <c r="X162" s="71">
        <v>3177348.94</v>
      </c>
      <c r="Y162" s="71">
        <v>37420960.869999997</v>
      </c>
      <c r="Z162" s="60">
        <v>0.16560945624061116</v>
      </c>
      <c r="AA162" s="71">
        <v>3175363.69</v>
      </c>
      <c r="AB162" s="71">
        <v>0</v>
      </c>
      <c r="AC162" s="71">
        <v>0</v>
      </c>
      <c r="AD162" s="71">
        <v>0</v>
      </c>
      <c r="AE162" s="71">
        <v>0</v>
      </c>
      <c r="AF162" s="71">
        <f t="shared" si="62"/>
        <v>0</v>
      </c>
      <c r="AG162" s="71">
        <v>1352214.77</v>
      </c>
      <c r="AH162" s="70">
        <v>110101.82</v>
      </c>
      <c r="AI162" s="70">
        <v>211765.67</v>
      </c>
      <c r="AJ162" s="71">
        <v>14018.98</v>
      </c>
      <c r="AK162" s="70">
        <v>206181.49</v>
      </c>
      <c r="AL162" s="70">
        <v>24981.18</v>
      </c>
      <c r="AM162" s="70">
        <v>184476.55</v>
      </c>
      <c r="AN162" s="70">
        <v>9800</v>
      </c>
      <c r="AO162" s="70">
        <v>20458.36</v>
      </c>
      <c r="AP162" s="70">
        <v>27800.62</v>
      </c>
      <c r="AQ162" s="70">
        <v>58290.559999999998</v>
      </c>
      <c r="AR162" s="70">
        <v>5762.58</v>
      </c>
      <c r="AS162" s="70">
        <v>0</v>
      </c>
      <c r="AT162" s="70">
        <v>35977.550000000003</v>
      </c>
      <c r="AU162" s="70">
        <v>52248.72</v>
      </c>
      <c r="AV162" s="70">
        <v>213143.19</v>
      </c>
      <c r="AW162" s="70">
        <v>2527222.04</v>
      </c>
      <c r="AX162" s="70">
        <v>0</v>
      </c>
      <c r="AY162" s="60">
        <f t="shared" si="63"/>
        <v>0</v>
      </c>
      <c r="AZ162" s="71">
        <v>0</v>
      </c>
      <c r="BA162" s="60">
        <v>8.7059731498971213E-2</v>
      </c>
      <c r="BB162" s="58">
        <v>2228282.2000000002</v>
      </c>
      <c r="BC162" s="58">
        <v>3812056.37</v>
      </c>
      <c r="BD162" s="59">
        <v>227883</v>
      </c>
      <c r="BE162" s="59">
        <v>0</v>
      </c>
      <c r="BF162" s="59">
        <v>1319660.77</v>
      </c>
      <c r="BG162" s="59">
        <v>687855.26</v>
      </c>
      <c r="BH162" s="59">
        <v>0</v>
      </c>
      <c r="BI162" s="59">
        <v>0</v>
      </c>
      <c r="BJ162" s="59">
        <f t="shared" si="64"/>
        <v>0</v>
      </c>
      <c r="BK162" s="59">
        <v>0</v>
      </c>
      <c r="BL162" s="59">
        <v>8308</v>
      </c>
      <c r="BM162" s="59">
        <v>1731</v>
      </c>
      <c r="BN162" s="58">
        <v>0</v>
      </c>
      <c r="BO162" s="58">
        <v>0</v>
      </c>
      <c r="BP162" s="58">
        <v>-33</v>
      </c>
      <c r="BQ162" s="58">
        <v>-100</v>
      </c>
      <c r="BR162" s="58">
        <v>-285</v>
      </c>
      <c r="BS162" s="58">
        <v>-441</v>
      </c>
      <c r="BT162" s="58">
        <v>20</v>
      </c>
      <c r="BU162" s="58">
        <v>-6</v>
      </c>
      <c r="BV162" s="58">
        <v>-5</v>
      </c>
      <c r="BW162" s="58">
        <v>-1431</v>
      </c>
      <c r="BX162" s="58">
        <v>-10</v>
      </c>
      <c r="BY162" s="58">
        <v>7748</v>
      </c>
      <c r="BZ162" s="58">
        <v>69</v>
      </c>
      <c r="CA162" s="58">
        <v>2</v>
      </c>
      <c r="CB162" s="58">
        <v>245</v>
      </c>
      <c r="CC162" s="58">
        <v>189</v>
      </c>
      <c r="CD162" s="58">
        <v>960</v>
      </c>
      <c r="CE162" s="58">
        <v>0</v>
      </c>
      <c r="CF162" s="58">
        <v>37</v>
      </c>
    </row>
    <row r="163" spans="1:84" s="49" customFormat="1" ht="15.6" customHeight="1" x14ac:dyDescent="0.25">
      <c r="A163" s="41">
        <v>21</v>
      </c>
      <c r="B163" s="41" t="s">
        <v>554</v>
      </c>
      <c r="C163" s="56" t="s">
        <v>555</v>
      </c>
      <c r="D163" s="41" t="s">
        <v>477</v>
      </c>
      <c r="E163" s="41" t="s">
        <v>104</v>
      </c>
      <c r="F163" s="41" t="s">
        <v>478</v>
      </c>
      <c r="G163" s="70">
        <v>67242030.930000007</v>
      </c>
      <c r="H163" s="70">
        <v>4999.3999999999996</v>
      </c>
      <c r="I163" s="70">
        <v>2015863.9</v>
      </c>
      <c r="J163" s="70">
        <v>0</v>
      </c>
      <c r="K163" s="71">
        <v>0</v>
      </c>
      <c r="L163" s="71">
        <v>69262894.230000004</v>
      </c>
      <c r="M163" s="71">
        <v>0</v>
      </c>
      <c r="N163" s="70">
        <v>0</v>
      </c>
      <c r="O163" s="70">
        <v>5351718.67</v>
      </c>
      <c r="P163" s="72">
        <v>27550952.93</v>
      </c>
      <c r="Q163" s="70">
        <v>0</v>
      </c>
      <c r="R163" s="70">
        <v>3573489.42</v>
      </c>
      <c r="S163" s="70">
        <v>15195701.41</v>
      </c>
      <c r="T163" s="70">
        <v>10592000.51</v>
      </c>
      <c r="U163" s="70">
        <v>0</v>
      </c>
      <c r="V163" s="70">
        <v>0</v>
      </c>
      <c r="W163" s="70">
        <v>2578925.2200000002</v>
      </c>
      <c r="X163" s="71">
        <v>4905051.6499999994</v>
      </c>
      <c r="Y163" s="71">
        <v>69747839.810000002</v>
      </c>
      <c r="Z163" s="60">
        <v>0.12354424305772922</v>
      </c>
      <c r="AA163" s="71">
        <v>4883296.55</v>
      </c>
      <c r="AB163" s="71">
        <v>0</v>
      </c>
      <c r="AC163" s="71">
        <v>0</v>
      </c>
      <c r="AD163" s="71">
        <v>0</v>
      </c>
      <c r="AE163" s="71">
        <v>0</v>
      </c>
      <c r="AF163" s="71">
        <f t="shared" si="56"/>
        <v>0</v>
      </c>
      <c r="AG163" s="71">
        <v>2065532.64</v>
      </c>
      <c r="AH163" s="70">
        <v>163377.35</v>
      </c>
      <c r="AI163" s="70">
        <v>548996.99</v>
      </c>
      <c r="AJ163" s="71">
        <v>0</v>
      </c>
      <c r="AK163" s="70">
        <v>247093.33</v>
      </c>
      <c r="AL163" s="70">
        <v>12859.99</v>
      </c>
      <c r="AM163" s="70">
        <v>67949.990000000005</v>
      </c>
      <c r="AN163" s="70">
        <v>11515</v>
      </c>
      <c r="AO163" s="70">
        <v>240</v>
      </c>
      <c r="AP163" s="70">
        <v>0</v>
      </c>
      <c r="AQ163" s="70">
        <v>85407.83</v>
      </c>
      <c r="AR163" s="70">
        <v>16851.060000000001</v>
      </c>
      <c r="AS163" s="70">
        <v>0</v>
      </c>
      <c r="AT163" s="70">
        <v>54992.58</v>
      </c>
      <c r="AU163" s="70">
        <v>27208.76</v>
      </c>
      <c r="AV163" s="70">
        <v>138452.47</v>
      </c>
      <c r="AW163" s="70">
        <v>3440477.99</v>
      </c>
      <c r="AX163" s="70">
        <v>0</v>
      </c>
      <c r="AY163" s="60">
        <f t="shared" si="57"/>
        <v>0</v>
      </c>
      <c r="AZ163" s="71">
        <v>722.13</v>
      </c>
      <c r="BA163" s="60">
        <v>7.2622680821220087E-2</v>
      </c>
      <c r="BB163" s="58">
        <v>1585566.63</v>
      </c>
      <c r="BC163" s="58">
        <v>6722416.8300000001</v>
      </c>
      <c r="BD163" s="59">
        <v>225020</v>
      </c>
      <c r="BE163" s="59">
        <v>0</v>
      </c>
      <c r="BF163" s="59">
        <v>1957781.71</v>
      </c>
      <c r="BG163" s="59">
        <v>1097662.2124999999</v>
      </c>
      <c r="BH163" s="59">
        <v>0</v>
      </c>
      <c r="BI163" s="59">
        <v>0</v>
      </c>
      <c r="BJ163" s="59">
        <f t="shared" si="58"/>
        <v>0</v>
      </c>
      <c r="BK163" s="59">
        <v>0</v>
      </c>
      <c r="BL163" s="59">
        <v>8523</v>
      </c>
      <c r="BM163" s="59">
        <v>3214</v>
      </c>
      <c r="BN163" s="58">
        <v>82</v>
      </c>
      <c r="BO163" s="58">
        <v>0</v>
      </c>
      <c r="BP163" s="58">
        <v>-114</v>
      </c>
      <c r="BQ163" s="58">
        <v>-201</v>
      </c>
      <c r="BR163" s="58">
        <v>-1850</v>
      </c>
      <c r="BS163" s="58">
        <v>-965</v>
      </c>
      <c r="BT163" s="58">
        <v>0</v>
      </c>
      <c r="BU163" s="58">
        <v>0</v>
      </c>
      <c r="BV163" s="58">
        <v>0</v>
      </c>
      <c r="BW163" s="58">
        <v>-948</v>
      </c>
      <c r="BX163" s="58">
        <v>0</v>
      </c>
      <c r="BY163" s="58">
        <v>7741</v>
      </c>
      <c r="BZ163" s="58">
        <v>26</v>
      </c>
      <c r="CA163" s="58">
        <v>0</v>
      </c>
      <c r="CB163" s="58">
        <v>214</v>
      </c>
      <c r="CC163" s="58">
        <v>39</v>
      </c>
      <c r="CD163" s="58">
        <v>212</v>
      </c>
      <c r="CE163" s="58">
        <v>467</v>
      </c>
      <c r="CF163" s="58">
        <v>16</v>
      </c>
    </row>
    <row r="164" spans="1:84" s="49" customFormat="1" ht="15.6" customHeight="1" x14ac:dyDescent="0.25">
      <c r="A164" s="41">
        <v>21</v>
      </c>
      <c r="B164" s="41" t="s">
        <v>479</v>
      </c>
      <c r="C164" s="56" t="s">
        <v>480</v>
      </c>
      <c r="D164" s="41" t="s">
        <v>481</v>
      </c>
      <c r="E164" s="41" t="s">
        <v>104</v>
      </c>
      <c r="F164" s="41" t="s">
        <v>482</v>
      </c>
      <c r="G164" s="70">
        <v>10817925.65</v>
      </c>
      <c r="H164" s="70">
        <v>346995.48</v>
      </c>
      <c r="I164" s="70">
        <v>239504.09</v>
      </c>
      <c r="J164" s="70">
        <v>635.24</v>
      </c>
      <c r="K164" s="71">
        <v>0</v>
      </c>
      <c r="L164" s="71">
        <v>11405060.460000001</v>
      </c>
      <c r="M164" s="71">
        <v>6352.43</v>
      </c>
      <c r="N164" s="70">
        <v>2527112.1800000002</v>
      </c>
      <c r="O164" s="70">
        <v>1162871.82</v>
      </c>
      <c r="P164" s="72">
        <v>1587599.41</v>
      </c>
      <c r="Q164" s="70">
        <v>0</v>
      </c>
      <c r="R164" s="70">
        <v>404370.41</v>
      </c>
      <c r="S164" s="70">
        <v>3104735.04</v>
      </c>
      <c r="T164" s="70">
        <v>1095902.3</v>
      </c>
      <c r="U164" s="70">
        <v>31667.09</v>
      </c>
      <c r="V164" s="70">
        <v>0</v>
      </c>
      <c r="W164" s="70">
        <v>555269.89</v>
      </c>
      <c r="X164" s="71">
        <v>1082427.1100000001</v>
      </c>
      <c r="Y164" s="71">
        <v>11551955.25</v>
      </c>
      <c r="Z164" s="60">
        <v>6.3006274008493235E-2</v>
      </c>
      <c r="AA164" s="71">
        <v>1082427.1100000001</v>
      </c>
      <c r="AB164" s="71">
        <v>0</v>
      </c>
      <c r="AC164" s="71">
        <v>0</v>
      </c>
      <c r="AD164" s="71">
        <v>0</v>
      </c>
      <c r="AE164" s="71">
        <v>0</v>
      </c>
      <c r="AF164" s="71">
        <f t="shared" si="56"/>
        <v>0</v>
      </c>
      <c r="AG164" s="71">
        <v>484272.31</v>
      </c>
      <c r="AH164" s="70">
        <v>37502.17</v>
      </c>
      <c r="AI164" s="70">
        <v>77814.64</v>
      </c>
      <c r="AJ164" s="71">
        <v>0</v>
      </c>
      <c r="AK164" s="70">
        <v>43717.56</v>
      </c>
      <c r="AL164" s="70">
        <v>0</v>
      </c>
      <c r="AM164" s="70">
        <v>58304.99</v>
      </c>
      <c r="AN164" s="70">
        <v>9800</v>
      </c>
      <c r="AO164" s="70">
        <v>200</v>
      </c>
      <c r="AP164" s="70">
        <v>8759.09</v>
      </c>
      <c r="AQ164" s="70">
        <v>54895.63</v>
      </c>
      <c r="AR164" s="70">
        <v>3224.2</v>
      </c>
      <c r="AS164" s="70">
        <v>0</v>
      </c>
      <c r="AT164" s="70">
        <v>10938.65</v>
      </c>
      <c r="AU164" s="70">
        <v>23471.88</v>
      </c>
      <c r="AV164" s="70">
        <v>53975.62</v>
      </c>
      <c r="AW164" s="70">
        <v>866876.74</v>
      </c>
      <c r="AX164" s="70">
        <v>0</v>
      </c>
      <c r="AY164" s="60">
        <f t="shared" si="57"/>
        <v>0</v>
      </c>
      <c r="AZ164" s="71">
        <v>0</v>
      </c>
      <c r="BA164" s="60">
        <v>9.9999935515330013E-2</v>
      </c>
      <c r="BB164" s="58">
        <v>428431.66</v>
      </c>
      <c r="BC164" s="58">
        <v>275028.42</v>
      </c>
      <c r="BD164" s="59">
        <v>227883</v>
      </c>
      <c r="BE164" s="59">
        <v>0</v>
      </c>
      <c r="BF164" s="59">
        <v>251399.34</v>
      </c>
      <c r="BG164" s="59">
        <v>34680.155000000297</v>
      </c>
      <c r="BH164" s="59">
        <v>0</v>
      </c>
      <c r="BI164" s="59">
        <v>0</v>
      </c>
      <c r="BJ164" s="59">
        <f t="shared" si="58"/>
        <v>0</v>
      </c>
      <c r="BK164" s="59">
        <v>0</v>
      </c>
      <c r="BL164" s="59">
        <v>1078</v>
      </c>
      <c r="BM164" s="59">
        <v>328</v>
      </c>
      <c r="BN164" s="58">
        <v>3</v>
      </c>
      <c r="BO164" s="58">
        <v>-4</v>
      </c>
      <c r="BP164" s="58">
        <v>-21</v>
      </c>
      <c r="BQ164" s="58">
        <v>-32</v>
      </c>
      <c r="BR164" s="58">
        <v>-177</v>
      </c>
      <c r="BS164" s="58">
        <v>-111</v>
      </c>
      <c r="BT164" s="58">
        <v>0</v>
      </c>
      <c r="BU164" s="58">
        <v>-2</v>
      </c>
      <c r="BV164" s="58">
        <v>0</v>
      </c>
      <c r="BW164" s="58">
        <v>-156</v>
      </c>
      <c r="BX164" s="58">
        <v>-2</v>
      </c>
      <c r="BY164" s="58">
        <v>904</v>
      </c>
      <c r="BZ164" s="58">
        <v>2</v>
      </c>
      <c r="CA164" s="58">
        <v>0</v>
      </c>
      <c r="CB164" s="58">
        <v>74</v>
      </c>
      <c r="CC164" s="58">
        <v>16</v>
      </c>
      <c r="CD164" s="58">
        <v>56</v>
      </c>
      <c r="CE164" s="58">
        <v>0</v>
      </c>
      <c r="CF164" s="58">
        <v>10</v>
      </c>
    </row>
    <row r="165" spans="1:84" s="49" customFormat="1" ht="15.6" customHeight="1" x14ac:dyDescent="0.25">
      <c r="A165" s="41">
        <v>21</v>
      </c>
      <c r="B165" s="41" t="s">
        <v>483</v>
      </c>
      <c r="C165" s="56" t="s">
        <v>484</v>
      </c>
      <c r="D165" s="41" t="s">
        <v>485</v>
      </c>
      <c r="E165" s="41" t="s">
        <v>137</v>
      </c>
      <c r="F165" s="41" t="s">
        <v>478</v>
      </c>
      <c r="G165" s="70">
        <v>49086979.469999999</v>
      </c>
      <c r="H165" s="70">
        <v>-277741.37</v>
      </c>
      <c r="I165" s="70">
        <v>950529.34000000008</v>
      </c>
      <c r="J165" s="70">
        <v>0</v>
      </c>
      <c r="K165" s="71">
        <v>0</v>
      </c>
      <c r="L165" s="71">
        <v>49759767.439999998</v>
      </c>
      <c r="M165" s="71">
        <v>0</v>
      </c>
      <c r="N165" s="70">
        <v>9418199.3300000001</v>
      </c>
      <c r="O165" s="70">
        <v>2393565.06</v>
      </c>
      <c r="P165" s="72">
        <v>20066844.960000001</v>
      </c>
      <c r="Q165" s="70">
        <v>0</v>
      </c>
      <c r="R165" s="70">
        <v>2111454.7000000002</v>
      </c>
      <c r="S165" s="70">
        <v>7607881.2999999998</v>
      </c>
      <c r="T165" s="70">
        <v>4524331.08</v>
      </c>
      <c r="U165" s="70">
        <v>0</v>
      </c>
      <c r="V165" s="70">
        <v>0</v>
      </c>
      <c r="W165" s="70">
        <v>1092144.22</v>
      </c>
      <c r="X165" s="71">
        <v>3226904.29</v>
      </c>
      <c r="Y165" s="71">
        <v>50441324.939999998</v>
      </c>
      <c r="Z165" s="60">
        <v>8.6011777758112348E-2</v>
      </c>
      <c r="AA165" s="71">
        <v>3170130.93</v>
      </c>
      <c r="AB165" s="71">
        <v>0</v>
      </c>
      <c r="AC165" s="71">
        <v>0</v>
      </c>
      <c r="AD165" s="71">
        <v>0</v>
      </c>
      <c r="AE165" s="71">
        <v>0</v>
      </c>
      <c r="AF165" s="71">
        <f t="shared" si="56"/>
        <v>0</v>
      </c>
      <c r="AG165" s="71">
        <v>1165793.58</v>
      </c>
      <c r="AH165" s="70">
        <v>86692.67</v>
      </c>
      <c r="AI165" s="70">
        <v>316555.48</v>
      </c>
      <c r="AJ165" s="71">
        <v>0</v>
      </c>
      <c r="AK165" s="70">
        <v>116096.19</v>
      </c>
      <c r="AL165" s="70">
        <v>12290.08</v>
      </c>
      <c r="AM165" s="70">
        <v>121030.69</v>
      </c>
      <c r="AN165" s="70">
        <v>9555</v>
      </c>
      <c r="AO165" s="70">
        <v>4000</v>
      </c>
      <c r="AP165" s="70">
        <v>0</v>
      </c>
      <c r="AQ165" s="70">
        <v>53039.119999999995</v>
      </c>
      <c r="AR165" s="70">
        <v>10414.07</v>
      </c>
      <c r="AS165" s="70">
        <v>0</v>
      </c>
      <c r="AT165" s="70">
        <v>20187.73</v>
      </c>
      <c r="AU165" s="70">
        <v>49582.53</v>
      </c>
      <c r="AV165" s="70">
        <v>82114.28</v>
      </c>
      <c r="AW165" s="70">
        <v>2047351.42</v>
      </c>
      <c r="AX165" s="70">
        <v>0</v>
      </c>
      <c r="AY165" s="60">
        <f t="shared" si="57"/>
        <v>0</v>
      </c>
      <c r="AZ165" s="71">
        <v>0</v>
      </c>
      <c r="BA165" s="60">
        <v>6.4581910808699433E-2</v>
      </c>
      <c r="BB165" s="58">
        <v>500441.61</v>
      </c>
      <c r="BC165" s="58">
        <v>3697727.73</v>
      </c>
      <c r="BD165" s="59">
        <v>227883</v>
      </c>
      <c r="BE165" s="59">
        <v>0</v>
      </c>
      <c r="BF165" s="59">
        <v>1250732.29</v>
      </c>
      <c r="BG165" s="59">
        <v>738894.43499999901</v>
      </c>
      <c r="BH165" s="59">
        <v>0</v>
      </c>
      <c r="BI165" s="59">
        <v>0</v>
      </c>
      <c r="BJ165" s="59">
        <f t="shared" si="58"/>
        <v>0</v>
      </c>
      <c r="BK165" s="59">
        <v>0</v>
      </c>
      <c r="BL165" s="59">
        <v>6125</v>
      </c>
      <c r="BM165" s="59">
        <v>1588</v>
      </c>
      <c r="BN165" s="58">
        <v>0</v>
      </c>
      <c r="BO165" s="58">
        <v>0</v>
      </c>
      <c r="BP165" s="58">
        <v>-45</v>
      </c>
      <c r="BQ165" s="58">
        <v>-140</v>
      </c>
      <c r="BR165" s="58">
        <v>-452</v>
      </c>
      <c r="BS165" s="58">
        <v>-471</v>
      </c>
      <c r="BT165" s="58">
        <v>0</v>
      </c>
      <c r="BU165" s="58">
        <v>-2</v>
      </c>
      <c r="BV165" s="58">
        <v>0</v>
      </c>
      <c r="BW165" s="58">
        <v>-1133</v>
      </c>
      <c r="BX165" s="58">
        <v>0</v>
      </c>
      <c r="BY165" s="58">
        <v>5470</v>
      </c>
      <c r="BZ165" s="58">
        <v>7</v>
      </c>
      <c r="CA165" s="58">
        <v>0</v>
      </c>
      <c r="CB165" s="58">
        <v>232</v>
      </c>
      <c r="CC165" s="58">
        <v>77</v>
      </c>
      <c r="CD165" s="58">
        <v>302</v>
      </c>
      <c r="CE165" s="58">
        <v>509</v>
      </c>
      <c r="CF165" s="58">
        <v>13</v>
      </c>
    </row>
    <row r="166" spans="1:84" s="49" customFormat="1" ht="15.6" customHeight="1" x14ac:dyDescent="0.25">
      <c r="A166" s="41">
        <v>21</v>
      </c>
      <c r="B166" s="41" t="s">
        <v>486</v>
      </c>
      <c r="C166" s="56" t="s">
        <v>487</v>
      </c>
      <c r="D166" s="41" t="s">
        <v>286</v>
      </c>
      <c r="E166" s="41" t="s">
        <v>137</v>
      </c>
      <c r="F166" s="41" t="s">
        <v>478</v>
      </c>
      <c r="G166" s="70">
        <v>53725658.259999998</v>
      </c>
      <c r="H166" s="70">
        <v>0</v>
      </c>
      <c r="I166" s="70">
        <v>1333430.1700000002</v>
      </c>
      <c r="J166" s="70">
        <v>0</v>
      </c>
      <c r="K166" s="71">
        <v>0</v>
      </c>
      <c r="L166" s="71">
        <v>55059088.43</v>
      </c>
      <c r="M166" s="71">
        <v>0</v>
      </c>
      <c r="N166" s="70">
        <v>5940685.0099999998</v>
      </c>
      <c r="O166" s="70">
        <v>1945657.61</v>
      </c>
      <c r="P166" s="72">
        <v>25213360.879999999</v>
      </c>
      <c r="Q166" s="70">
        <v>0</v>
      </c>
      <c r="R166" s="70">
        <v>2633203.86</v>
      </c>
      <c r="S166" s="70">
        <v>6482646.7300000004</v>
      </c>
      <c r="T166" s="70">
        <v>7653576.3399999999</v>
      </c>
      <c r="U166" s="70">
        <v>0</v>
      </c>
      <c r="V166" s="70">
        <v>0</v>
      </c>
      <c r="W166" s="70">
        <v>1678168.71</v>
      </c>
      <c r="X166" s="71">
        <v>4321594.2</v>
      </c>
      <c r="Y166" s="71">
        <v>55868893.340000004</v>
      </c>
      <c r="Z166" s="60">
        <v>9.5239885479627057E-2</v>
      </c>
      <c r="AA166" s="71">
        <v>4234608.62</v>
      </c>
      <c r="AB166" s="71">
        <v>0</v>
      </c>
      <c r="AC166" s="71">
        <v>0</v>
      </c>
      <c r="AD166" s="71">
        <v>0</v>
      </c>
      <c r="AE166" s="71">
        <v>0</v>
      </c>
      <c r="AF166" s="71">
        <f>SUM(AD166:AE166)</f>
        <v>0</v>
      </c>
      <c r="AG166" s="71">
        <v>1800920.6</v>
      </c>
      <c r="AH166" s="70">
        <v>131998.60999999999</v>
      </c>
      <c r="AI166" s="70">
        <v>458054.24</v>
      </c>
      <c r="AJ166" s="71">
        <v>0</v>
      </c>
      <c r="AK166" s="70">
        <v>199224.3</v>
      </c>
      <c r="AL166" s="70">
        <v>7593.14</v>
      </c>
      <c r="AM166" s="70">
        <v>68519.960000000006</v>
      </c>
      <c r="AN166" s="70">
        <v>10290</v>
      </c>
      <c r="AO166" s="70">
        <v>4828</v>
      </c>
      <c r="AP166" s="70">
        <v>0</v>
      </c>
      <c r="AQ166" s="70">
        <v>88518.069999999992</v>
      </c>
      <c r="AR166" s="70">
        <v>4185.34</v>
      </c>
      <c r="AS166" s="70">
        <v>0</v>
      </c>
      <c r="AT166" s="70">
        <v>31365.18</v>
      </c>
      <c r="AU166" s="70">
        <v>86714.02</v>
      </c>
      <c r="AV166" s="70">
        <v>97291.82</v>
      </c>
      <c r="AW166" s="70">
        <v>2989503.28</v>
      </c>
      <c r="AX166" s="70">
        <v>0</v>
      </c>
      <c r="AY166" s="60">
        <f>AX166/AW166</f>
        <v>0</v>
      </c>
      <c r="AZ166" s="71">
        <v>0</v>
      </c>
      <c r="BA166" s="60">
        <v>7.8819110963834663E-2</v>
      </c>
      <c r="BB166" s="58">
        <v>663467.36</v>
      </c>
      <c r="BC166" s="58">
        <v>4453358.18</v>
      </c>
      <c r="BD166" s="59">
        <v>227883</v>
      </c>
      <c r="BE166" s="59">
        <v>2.91038304567337E-11</v>
      </c>
      <c r="BF166" s="59">
        <v>2031805.7</v>
      </c>
      <c r="BG166" s="59">
        <v>1284429.8799999999</v>
      </c>
      <c r="BH166" s="59">
        <v>0</v>
      </c>
      <c r="BI166" s="59">
        <v>0</v>
      </c>
      <c r="BJ166" s="59">
        <f>SUM(BH166:BI166)</f>
        <v>0</v>
      </c>
      <c r="BK166" s="59">
        <v>0</v>
      </c>
      <c r="BL166" s="59">
        <v>10604</v>
      </c>
      <c r="BM166" s="59">
        <v>2311</v>
      </c>
      <c r="BN166" s="58">
        <v>34</v>
      </c>
      <c r="BO166" s="58">
        <v>-39</v>
      </c>
      <c r="BP166" s="58">
        <v>-18</v>
      </c>
      <c r="BQ166" s="58">
        <v>-108</v>
      </c>
      <c r="BR166" s="58">
        <v>-384</v>
      </c>
      <c r="BS166" s="58">
        <v>-894</v>
      </c>
      <c r="BT166" s="58">
        <v>4</v>
      </c>
      <c r="BU166" s="58">
        <v>-13</v>
      </c>
      <c r="BV166" s="58">
        <v>13</v>
      </c>
      <c r="BW166" s="58">
        <v>-1425</v>
      </c>
      <c r="BX166" s="58">
        <v>-2</v>
      </c>
      <c r="BY166" s="58">
        <v>10083</v>
      </c>
      <c r="BZ166" s="58">
        <v>45</v>
      </c>
      <c r="CA166" s="58">
        <v>5</v>
      </c>
      <c r="CB166" s="58">
        <v>183</v>
      </c>
      <c r="CC166" s="58">
        <v>83</v>
      </c>
      <c r="CD166" s="58">
        <v>487</v>
      </c>
      <c r="CE166" s="58">
        <v>672</v>
      </c>
      <c r="CF166" s="58">
        <v>18</v>
      </c>
    </row>
    <row r="167" spans="1:84" s="49" customFormat="1" ht="15.6" customHeight="1" x14ac:dyDescent="0.25">
      <c r="A167" s="41">
        <v>21</v>
      </c>
      <c r="B167" s="41" t="s">
        <v>488</v>
      </c>
      <c r="C167" s="56" t="s">
        <v>489</v>
      </c>
      <c r="D167" s="41" t="s">
        <v>490</v>
      </c>
      <c r="E167" s="41" t="s">
        <v>120</v>
      </c>
      <c r="F167" s="41" t="s">
        <v>478</v>
      </c>
      <c r="G167" s="70">
        <v>31175220.48</v>
      </c>
      <c r="H167" s="70">
        <v>0</v>
      </c>
      <c r="I167" s="70">
        <v>863181.22000000009</v>
      </c>
      <c r="J167" s="70">
        <v>0</v>
      </c>
      <c r="K167" s="71">
        <v>0</v>
      </c>
      <c r="L167" s="71">
        <v>32038401.699999999</v>
      </c>
      <c r="M167" s="71">
        <v>0</v>
      </c>
      <c r="N167" s="70">
        <v>610088.13</v>
      </c>
      <c r="O167" s="70">
        <v>1533494.07</v>
      </c>
      <c r="P167" s="72">
        <v>15128739.26</v>
      </c>
      <c r="Q167" s="70">
        <v>0</v>
      </c>
      <c r="R167" s="70">
        <v>1422657.41</v>
      </c>
      <c r="S167" s="70">
        <v>5379295.0999999996</v>
      </c>
      <c r="T167" s="70">
        <v>4488160.28</v>
      </c>
      <c r="U167" s="70">
        <v>0</v>
      </c>
      <c r="V167" s="70">
        <v>0</v>
      </c>
      <c r="W167" s="70">
        <v>1134146.6499999999</v>
      </c>
      <c r="X167" s="71">
        <v>2941836.02</v>
      </c>
      <c r="Y167" s="71">
        <v>32638416.920000002</v>
      </c>
      <c r="Z167" s="60">
        <v>0.10025641428919894</v>
      </c>
      <c r="AA167" s="71">
        <v>2885097.42</v>
      </c>
      <c r="AB167" s="71">
        <v>0</v>
      </c>
      <c r="AC167" s="71">
        <v>0</v>
      </c>
      <c r="AD167" s="71">
        <v>0</v>
      </c>
      <c r="AE167" s="71">
        <v>0</v>
      </c>
      <c r="AF167" s="71">
        <f t="shared" si="56"/>
        <v>0</v>
      </c>
      <c r="AG167" s="71">
        <v>1182288.0900000001</v>
      </c>
      <c r="AH167" s="70">
        <v>88530.21</v>
      </c>
      <c r="AI167" s="70">
        <v>230745.46</v>
      </c>
      <c r="AJ167" s="71">
        <v>0</v>
      </c>
      <c r="AK167" s="70">
        <v>188544</v>
      </c>
      <c r="AL167" s="70">
        <v>8556.7000000000007</v>
      </c>
      <c r="AM167" s="70">
        <v>80705.87</v>
      </c>
      <c r="AN167" s="70">
        <v>9310</v>
      </c>
      <c r="AO167" s="70">
        <v>5145.34</v>
      </c>
      <c r="AP167" s="70">
        <v>0</v>
      </c>
      <c r="AQ167" s="70">
        <v>61436.36</v>
      </c>
      <c r="AR167" s="70">
        <v>19001.09</v>
      </c>
      <c r="AS167" s="70">
        <v>0</v>
      </c>
      <c r="AT167" s="70">
        <v>4673.37</v>
      </c>
      <c r="AU167" s="70">
        <v>65109.97</v>
      </c>
      <c r="AV167" s="70">
        <v>67055.319999999992</v>
      </c>
      <c r="AW167" s="70">
        <v>2011101.78</v>
      </c>
      <c r="AX167" s="70">
        <v>0</v>
      </c>
      <c r="AY167" s="60">
        <f t="shared" si="57"/>
        <v>0</v>
      </c>
      <c r="AZ167" s="71">
        <v>0</v>
      </c>
      <c r="BA167" s="60">
        <v>9.2544571476275247E-2</v>
      </c>
      <c r="BB167" s="58">
        <v>489825.65</v>
      </c>
      <c r="BC167" s="58">
        <v>2635690.17</v>
      </c>
      <c r="BD167" s="59">
        <v>227883</v>
      </c>
      <c r="BE167" s="59">
        <v>0</v>
      </c>
      <c r="BF167" s="59">
        <v>1156448.06</v>
      </c>
      <c r="BG167" s="59">
        <v>653672.61499999999</v>
      </c>
      <c r="BH167" s="59">
        <v>0</v>
      </c>
      <c r="BI167" s="59">
        <v>0</v>
      </c>
      <c r="BJ167" s="59">
        <f t="shared" si="58"/>
        <v>0</v>
      </c>
      <c r="BK167" s="59">
        <v>0</v>
      </c>
      <c r="BL167" s="59">
        <v>4774</v>
      </c>
      <c r="BM167" s="59">
        <v>991</v>
      </c>
      <c r="BN167" s="58">
        <v>25</v>
      </c>
      <c r="BO167" s="58">
        <v>0</v>
      </c>
      <c r="BP167" s="58">
        <v>-14</v>
      </c>
      <c r="BQ167" s="58">
        <v>-78</v>
      </c>
      <c r="BR167" s="58">
        <v>-161</v>
      </c>
      <c r="BS167" s="58">
        <v>-462</v>
      </c>
      <c r="BT167" s="58">
        <v>8</v>
      </c>
      <c r="BU167" s="58">
        <v>-1</v>
      </c>
      <c r="BV167" s="58">
        <v>0</v>
      </c>
      <c r="BW167" s="58">
        <v>-882</v>
      </c>
      <c r="BX167" s="58">
        <v>0</v>
      </c>
      <c r="BY167" s="58">
        <v>4200</v>
      </c>
      <c r="BZ167" s="58">
        <v>8</v>
      </c>
      <c r="CA167" s="58">
        <v>0</v>
      </c>
      <c r="CB167" s="58">
        <v>209</v>
      </c>
      <c r="CC167" s="58">
        <v>46</v>
      </c>
      <c r="CD167" s="58">
        <v>314</v>
      </c>
      <c r="CE167" s="58">
        <v>310</v>
      </c>
      <c r="CF167" s="58">
        <v>3</v>
      </c>
    </row>
    <row r="168" spans="1:84" s="49" customFormat="1" ht="15.6" customHeight="1" x14ac:dyDescent="0.25">
      <c r="A168" s="41">
        <v>21</v>
      </c>
      <c r="B168" s="41" t="s">
        <v>491</v>
      </c>
      <c r="C168" s="56" t="s">
        <v>492</v>
      </c>
      <c r="D168" s="41" t="s">
        <v>92</v>
      </c>
      <c r="E168" s="41" t="s">
        <v>120</v>
      </c>
      <c r="F168" s="41" t="s">
        <v>478</v>
      </c>
      <c r="G168" s="70">
        <v>20823908.829999998</v>
      </c>
      <c r="H168" s="70">
        <v>0</v>
      </c>
      <c r="I168" s="70">
        <v>812121.68</v>
      </c>
      <c r="J168" s="70">
        <v>0</v>
      </c>
      <c r="K168" s="71">
        <v>0</v>
      </c>
      <c r="L168" s="71">
        <v>21636030.510000002</v>
      </c>
      <c r="M168" s="71">
        <v>0</v>
      </c>
      <c r="N168" s="70">
        <v>20867.43</v>
      </c>
      <c r="O168" s="70">
        <v>507093.86</v>
      </c>
      <c r="P168" s="72">
        <v>11260106.199999999</v>
      </c>
      <c r="Q168" s="70">
        <v>0</v>
      </c>
      <c r="R168" s="70">
        <v>939693.45</v>
      </c>
      <c r="S168" s="70">
        <v>2486713.08</v>
      </c>
      <c r="T168" s="70">
        <v>3778863.38</v>
      </c>
      <c r="U168" s="70">
        <v>0</v>
      </c>
      <c r="V168" s="70">
        <v>0</v>
      </c>
      <c r="W168" s="70">
        <v>858092.81</v>
      </c>
      <c r="X168" s="71">
        <v>1926353.04</v>
      </c>
      <c r="Y168" s="71">
        <v>21777783.25</v>
      </c>
      <c r="Z168" s="60">
        <v>9.0642337392522102E-2</v>
      </c>
      <c r="AA168" s="71">
        <v>1899254.51</v>
      </c>
      <c r="AB168" s="71">
        <v>0</v>
      </c>
      <c r="AC168" s="71">
        <v>0</v>
      </c>
      <c r="AD168" s="71">
        <v>0</v>
      </c>
      <c r="AE168" s="71">
        <v>357.24</v>
      </c>
      <c r="AF168" s="71">
        <f t="shared" si="56"/>
        <v>357.24</v>
      </c>
      <c r="AG168" s="71">
        <v>952514.87</v>
      </c>
      <c r="AH168" s="70">
        <v>71049.67</v>
      </c>
      <c r="AI168" s="70">
        <v>211064.55</v>
      </c>
      <c r="AJ168" s="71">
        <v>0</v>
      </c>
      <c r="AK168" s="70">
        <v>110789.19</v>
      </c>
      <c r="AL168" s="70">
        <v>3633.37</v>
      </c>
      <c r="AM168" s="70">
        <v>56228.59</v>
      </c>
      <c r="AN168" s="70">
        <v>8085</v>
      </c>
      <c r="AO168" s="70">
        <v>160</v>
      </c>
      <c r="AP168" s="70">
        <v>0</v>
      </c>
      <c r="AQ168" s="70">
        <v>37614.35</v>
      </c>
      <c r="AR168" s="70">
        <v>3667.45</v>
      </c>
      <c r="AS168" s="70">
        <v>0</v>
      </c>
      <c r="AT168" s="70">
        <v>18742.63</v>
      </c>
      <c r="AU168" s="70">
        <v>55</v>
      </c>
      <c r="AV168" s="70">
        <v>68013.990000000005</v>
      </c>
      <c r="AW168" s="70">
        <v>1541618.66</v>
      </c>
      <c r="AX168" s="70">
        <v>0</v>
      </c>
      <c r="AY168" s="60">
        <f t="shared" si="57"/>
        <v>0</v>
      </c>
      <c r="AZ168" s="71">
        <v>0</v>
      </c>
      <c r="BA168" s="60">
        <v>9.1205475662851337E-2</v>
      </c>
      <c r="BB168" s="58">
        <v>236099.06</v>
      </c>
      <c r="BC168" s="58">
        <v>1651428.71</v>
      </c>
      <c r="BD168" s="59">
        <v>227881.88</v>
      </c>
      <c r="BE168" s="59">
        <v>0</v>
      </c>
      <c r="BF168" s="59">
        <v>492564.609</v>
      </c>
      <c r="BG168" s="59">
        <v>107159.944</v>
      </c>
      <c r="BH168" s="59">
        <v>0</v>
      </c>
      <c r="BI168" s="59">
        <v>0</v>
      </c>
      <c r="BJ168" s="59">
        <f t="shared" si="58"/>
        <v>0</v>
      </c>
      <c r="BK168" s="59">
        <v>0</v>
      </c>
      <c r="BL168" s="59">
        <v>4486</v>
      </c>
      <c r="BM168" s="59">
        <v>1094</v>
      </c>
      <c r="BN168" s="58">
        <v>34</v>
      </c>
      <c r="BO168" s="58">
        <v>0</v>
      </c>
      <c r="BP168" s="58">
        <v>-3</v>
      </c>
      <c r="BQ168" s="58">
        <v>-29</v>
      </c>
      <c r="BR168" s="58">
        <v>-164</v>
      </c>
      <c r="BS168" s="58">
        <v>-454</v>
      </c>
      <c r="BT168" s="58">
        <v>2</v>
      </c>
      <c r="BU168" s="58">
        <v>0</v>
      </c>
      <c r="BV168" s="58">
        <v>-36</v>
      </c>
      <c r="BW168" s="58">
        <v>-841</v>
      </c>
      <c r="BX168" s="58">
        <v>0</v>
      </c>
      <c r="BY168" s="58">
        <v>4089</v>
      </c>
      <c r="BZ168" s="58">
        <v>6</v>
      </c>
      <c r="CA168" s="58">
        <v>0</v>
      </c>
      <c r="CB168" s="58">
        <v>54</v>
      </c>
      <c r="CC168" s="58">
        <v>42</v>
      </c>
      <c r="CD168" s="58">
        <v>312</v>
      </c>
      <c r="CE168" s="58">
        <v>428</v>
      </c>
      <c r="CF168" s="58">
        <v>5</v>
      </c>
    </row>
    <row r="169" spans="1:84" s="49" customFormat="1" ht="15.6" customHeight="1" x14ac:dyDescent="0.25">
      <c r="A169" s="41">
        <v>21</v>
      </c>
      <c r="B169" s="41" t="s">
        <v>493</v>
      </c>
      <c r="C169" s="56" t="s">
        <v>494</v>
      </c>
      <c r="D169" s="41" t="s">
        <v>495</v>
      </c>
      <c r="E169" s="41" t="s">
        <v>120</v>
      </c>
      <c r="F169" s="41" t="s">
        <v>478</v>
      </c>
      <c r="G169" s="70">
        <v>34993334.93</v>
      </c>
      <c r="H169" s="70">
        <v>0</v>
      </c>
      <c r="I169" s="70">
        <v>2835746.18</v>
      </c>
      <c r="J169" s="70">
        <v>0</v>
      </c>
      <c r="K169" s="71">
        <v>0</v>
      </c>
      <c r="L169" s="71">
        <v>37829081.109999999</v>
      </c>
      <c r="M169" s="71">
        <v>0</v>
      </c>
      <c r="N169" s="70">
        <v>792991.56</v>
      </c>
      <c r="O169" s="70">
        <v>1669257.7</v>
      </c>
      <c r="P169" s="72">
        <v>15298888.57</v>
      </c>
      <c r="Q169" s="70">
        <v>0</v>
      </c>
      <c r="R169" s="70">
        <v>2139126.31</v>
      </c>
      <c r="S169" s="70">
        <v>5803629.7199999997</v>
      </c>
      <c r="T169" s="70">
        <v>5883567.4900000002</v>
      </c>
      <c r="U169" s="70">
        <v>0</v>
      </c>
      <c r="V169" s="70">
        <v>0</v>
      </c>
      <c r="W169" s="70">
        <v>2890397.36</v>
      </c>
      <c r="X169" s="71">
        <v>3521245.72</v>
      </c>
      <c r="Y169" s="71">
        <v>37999104.43</v>
      </c>
      <c r="Z169" s="60">
        <v>3.0236143314620913E-2</v>
      </c>
      <c r="AA169" s="71">
        <v>3501996.08</v>
      </c>
      <c r="AB169" s="71">
        <v>0</v>
      </c>
      <c r="AC169" s="71">
        <v>0</v>
      </c>
      <c r="AD169" s="71">
        <v>0</v>
      </c>
      <c r="AE169" s="71">
        <v>0</v>
      </c>
      <c r="AF169" s="71">
        <f t="shared" si="56"/>
        <v>0</v>
      </c>
      <c r="AG169" s="71">
        <v>1655685.54</v>
      </c>
      <c r="AH169" s="70">
        <v>129172.72</v>
      </c>
      <c r="AI169" s="70">
        <v>402331.03</v>
      </c>
      <c r="AJ169" s="71">
        <v>0</v>
      </c>
      <c r="AK169" s="70">
        <v>281081.19</v>
      </c>
      <c r="AL169" s="70">
        <v>2811.4</v>
      </c>
      <c r="AM169" s="70">
        <v>86529.05</v>
      </c>
      <c r="AN169" s="70">
        <v>9555</v>
      </c>
      <c r="AO169" s="70">
        <v>0</v>
      </c>
      <c r="AP169" s="70">
        <v>13500</v>
      </c>
      <c r="AQ169" s="70">
        <v>68355.59</v>
      </c>
      <c r="AR169" s="70">
        <v>14182.12</v>
      </c>
      <c r="AS169" s="70">
        <v>0</v>
      </c>
      <c r="AT169" s="70">
        <v>63769.22</v>
      </c>
      <c r="AU169" s="70">
        <v>116704.34</v>
      </c>
      <c r="AV169" s="70">
        <v>105395.3</v>
      </c>
      <c r="AW169" s="70">
        <v>2949072.5</v>
      </c>
      <c r="AX169" s="70">
        <v>0</v>
      </c>
      <c r="AY169" s="60">
        <f t="shared" si="57"/>
        <v>0</v>
      </c>
      <c r="AZ169" s="71">
        <v>0</v>
      </c>
      <c r="BA169" s="60">
        <v>0.10007608840384394</v>
      </c>
      <c r="BB169" s="58">
        <v>489449</v>
      </c>
      <c r="BC169" s="58">
        <v>568614.49</v>
      </c>
      <c r="BD169" s="59">
        <v>227883</v>
      </c>
      <c r="BE169" s="59">
        <v>0</v>
      </c>
      <c r="BF169" s="59">
        <v>995899.57</v>
      </c>
      <c r="BG169" s="59">
        <v>258631.44500000001</v>
      </c>
      <c r="BH169" s="59">
        <v>0</v>
      </c>
      <c r="BI169" s="59">
        <v>0</v>
      </c>
      <c r="BJ169" s="59">
        <f t="shared" si="58"/>
        <v>0</v>
      </c>
      <c r="BK169" s="59">
        <v>0</v>
      </c>
      <c r="BL169" s="59">
        <v>6228</v>
      </c>
      <c r="BM169" s="59">
        <v>1393</v>
      </c>
      <c r="BN169" s="58">
        <v>1</v>
      </c>
      <c r="BO169" s="58">
        <v>0</v>
      </c>
      <c r="BP169" s="58">
        <v>-21</v>
      </c>
      <c r="BQ169" s="58">
        <v>-124</v>
      </c>
      <c r="BR169" s="58">
        <v>-295</v>
      </c>
      <c r="BS169" s="58">
        <v>-618</v>
      </c>
      <c r="BT169" s="58">
        <v>0</v>
      </c>
      <c r="BU169" s="58">
        <v>0</v>
      </c>
      <c r="BV169" s="58">
        <v>11</v>
      </c>
      <c r="BW169" s="58">
        <v>-1004</v>
      </c>
      <c r="BX169" s="58">
        <v>-2</v>
      </c>
      <c r="BY169" s="58">
        <v>5569</v>
      </c>
      <c r="BZ169" s="58">
        <v>14</v>
      </c>
      <c r="CA169" s="58">
        <v>0</v>
      </c>
      <c r="CB169" s="58">
        <v>212</v>
      </c>
      <c r="CC169" s="58">
        <v>64</v>
      </c>
      <c r="CD169" s="58">
        <v>569</v>
      </c>
      <c r="CE169" s="58">
        <v>154</v>
      </c>
      <c r="CF169" s="58">
        <v>5</v>
      </c>
    </row>
    <row r="170" spans="1:84" s="49" customFormat="1" ht="15.6" customHeight="1" x14ac:dyDescent="0.25">
      <c r="A170" s="41">
        <v>21</v>
      </c>
      <c r="B170" s="41" t="s">
        <v>496</v>
      </c>
      <c r="C170" s="56" t="s">
        <v>173</v>
      </c>
      <c r="D170" s="41" t="s">
        <v>497</v>
      </c>
      <c r="E170" s="41" t="s">
        <v>120</v>
      </c>
      <c r="F170" s="41" t="s">
        <v>482</v>
      </c>
      <c r="G170" s="70">
        <v>62496550.280000001</v>
      </c>
      <c r="H170" s="70">
        <v>0</v>
      </c>
      <c r="I170" s="70">
        <v>965089.85</v>
      </c>
      <c r="J170" s="70">
        <v>0</v>
      </c>
      <c r="K170" s="71">
        <v>0</v>
      </c>
      <c r="L170" s="71">
        <v>63461640.130000003</v>
      </c>
      <c r="M170" s="71">
        <v>0</v>
      </c>
      <c r="N170" s="70">
        <v>17858535.34</v>
      </c>
      <c r="O170" s="70">
        <v>5186912.2699999996</v>
      </c>
      <c r="P170" s="72">
        <v>8552073.5999999996</v>
      </c>
      <c r="Q170" s="70">
        <v>146777.07</v>
      </c>
      <c r="R170" s="70">
        <v>2188320.63</v>
      </c>
      <c r="S170" s="70">
        <v>16273900.25</v>
      </c>
      <c r="T170" s="70">
        <v>6826985.75</v>
      </c>
      <c r="U170" s="70">
        <v>0</v>
      </c>
      <c r="V170" s="70">
        <v>0</v>
      </c>
      <c r="W170" s="70">
        <v>2140091.6800000002</v>
      </c>
      <c r="X170" s="71">
        <v>4891571.3199999994</v>
      </c>
      <c r="Y170" s="71">
        <v>64065167.909999996</v>
      </c>
      <c r="Z170" s="60">
        <v>0.15982138878466109</v>
      </c>
      <c r="AA170" s="71">
        <v>4875647.5999999996</v>
      </c>
      <c r="AB170" s="71">
        <v>0</v>
      </c>
      <c r="AC170" s="71">
        <v>0</v>
      </c>
      <c r="AD170" s="71">
        <v>0</v>
      </c>
      <c r="AE170" s="71">
        <v>633.44000000000005</v>
      </c>
      <c r="AF170" s="71">
        <f>SUM(AD170:AE170)</f>
        <v>633.44000000000005</v>
      </c>
      <c r="AG170" s="71">
        <v>1716879.58</v>
      </c>
      <c r="AH170" s="70">
        <v>132539.38</v>
      </c>
      <c r="AI170" s="70">
        <v>553499.74</v>
      </c>
      <c r="AJ170" s="71">
        <v>0</v>
      </c>
      <c r="AK170" s="70">
        <v>284048.34000000003</v>
      </c>
      <c r="AL170" s="70">
        <v>7675.35</v>
      </c>
      <c r="AM170" s="70">
        <v>74012.97</v>
      </c>
      <c r="AN170" s="70">
        <v>9800</v>
      </c>
      <c r="AO170" s="70">
        <v>6886</v>
      </c>
      <c r="AP170" s="70">
        <v>7778.91</v>
      </c>
      <c r="AQ170" s="70">
        <v>118513.34</v>
      </c>
      <c r="AR170" s="70">
        <v>8287.1299999999992</v>
      </c>
      <c r="AS170" s="70">
        <v>0</v>
      </c>
      <c r="AT170" s="70">
        <v>14120.6</v>
      </c>
      <c r="AU170" s="70">
        <v>53424.38</v>
      </c>
      <c r="AV170" s="70">
        <v>120800.08</v>
      </c>
      <c r="AW170" s="70">
        <v>3108265.8</v>
      </c>
      <c r="AX170" s="70">
        <v>0</v>
      </c>
      <c r="AY170" s="60">
        <f>AX170/AW170</f>
        <v>0</v>
      </c>
      <c r="AZ170" s="71">
        <v>348.21</v>
      </c>
      <c r="BA170" s="60">
        <v>7.8014667660149126E-2</v>
      </c>
      <c r="BB170" s="58">
        <v>3290946.02</v>
      </c>
      <c r="BC170" s="58">
        <v>6697339.4400000004</v>
      </c>
      <c r="BD170" s="59">
        <v>227883</v>
      </c>
      <c r="BE170" s="59">
        <v>5.8207660913467401E-11</v>
      </c>
      <c r="BF170" s="59">
        <v>2242197.5699999998</v>
      </c>
      <c r="BG170" s="59">
        <v>1465131.12</v>
      </c>
      <c r="BH170" s="59">
        <v>0</v>
      </c>
      <c r="BI170" s="59">
        <v>0</v>
      </c>
      <c r="BJ170" s="59">
        <f>SUM(BH170:BI170)</f>
        <v>0</v>
      </c>
      <c r="BK170" s="59">
        <v>0</v>
      </c>
      <c r="BL170" s="59">
        <v>9738</v>
      </c>
      <c r="BM170" s="59">
        <v>2499</v>
      </c>
      <c r="BN170" s="58">
        <v>102</v>
      </c>
      <c r="BO170" s="58">
        <v>-1</v>
      </c>
      <c r="BP170" s="58">
        <v>-36</v>
      </c>
      <c r="BQ170" s="58">
        <v>-22</v>
      </c>
      <c r="BR170" s="58">
        <v>-738</v>
      </c>
      <c r="BS170" s="58">
        <v>-526</v>
      </c>
      <c r="BT170" s="58">
        <v>0</v>
      </c>
      <c r="BU170" s="58">
        <v>0</v>
      </c>
      <c r="BV170" s="58">
        <v>17</v>
      </c>
      <c r="BW170" s="58">
        <v>-1936</v>
      </c>
      <c r="BX170" s="58">
        <v>0</v>
      </c>
      <c r="BY170" s="58">
        <v>9097</v>
      </c>
      <c r="BZ170" s="58">
        <v>207</v>
      </c>
      <c r="CA170" s="58">
        <v>65</v>
      </c>
      <c r="CB170" s="58">
        <v>551</v>
      </c>
      <c r="CC170" s="58">
        <v>167</v>
      </c>
      <c r="CD170" s="58">
        <v>1152</v>
      </c>
      <c r="CE170" s="58">
        <v>0</v>
      </c>
      <c r="CF170" s="58">
        <v>66</v>
      </c>
    </row>
    <row r="171" spans="1:84" s="49" customFormat="1" ht="15.6" customHeight="1" x14ac:dyDescent="0.25">
      <c r="A171" s="41">
        <v>21</v>
      </c>
      <c r="B171" s="41" t="s">
        <v>498</v>
      </c>
      <c r="C171" s="56" t="s">
        <v>451</v>
      </c>
      <c r="D171" s="41" t="s">
        <v>499</v>
      </c>
      <c r="E171" s="41" t="s">
        <v>137</v>
      </c>
      <c r="F171" s="41" t="s">
        <v>482</v>
      </c>
      <c r="G171" s="71">
        <v>37495485.399999999</v>
      </c>
      <c r="H171" s="71">
        <v>0</v>
      </c>
      <c r="I171" s="71">
        <v>1204429.6199999999</v>
      </c>
      <c r="J171" s="71">
        <v>0</v>
      </c>
      <c r="K171" s="71">
        <v>0</v>
      </c>
      <c r="L171" s="71">
        <v>38699915.020000003</v>
      </c>
      <c r="M171" s="71">
        <v>0</v>
      </c>
      <c r="N171" s="71">
        <v>12749396.92</v>
      </c>
      <c r="O171" s="71">
        <v>2383662</v>
      </c>
      <c r="P171" s="71">
        <v>7103015.5099999998</v>
      </c>
      <c r="Q171" s="71">
        <v>0</v>
      </c>
      <c r="R171" s="71">
        <v>1074531.8</v>
      </c>
      <c r="S171" s="71">
        <v>7580045.3099999996</v>
      </c>
      <c r="T171" s="71">
        <v>2298873.64</v>
      </c>
      <c r="U171" s="71">
        <v>0</v>
      </c>
      <c r="V171" s="71">
        <v>0</v>
      </c>
      <c r="W171" s="71">
        <v>2755958.47</v>
      </c>
      <c r="X171" s="71">
        <v>3132536.73</v>
      </c>
      <c r="Y171" s="71">
        <v>39078020.380000003</v>
      </c>
      <c r="Z171" s="60">
        <v>0.17886516919180889</v>
      </c>
      <c r="AA171" s="71">
        <v>3126943.59</v>
      </c>
      <c r="AB171" s="71">
        <v>0</v>
      </c>
      <c r="AC171" s="71">
        <v>0</v>
      </c>
      <c r="AD171" s="71">
        <v>0</v>
      </c>
      <c r="AE171" s="71">
        <v>0.35</v>
      </c>
      <c r="AF171" s="71">
        <f>SUM(AD171:AE171)</f>
        <v>0.35</v>
      </c>
      <c r="AG171" s="71">
        <v>1387309.99</v>
      </c>
      <c r="AH171" s="71">
        <v>104824.34</v>
      </c>
      <c r="AI171" s="71">
        <v>316159.74</v>
      </c>
      <c r="AJ171" s="71">
        <v>0</v>
      </c>
      <c r="AK171" s="71">
        <v>211406.32</v>
      </c>
      <c r="AL171" s="71">
        <v>4628.8100000000004</v>
      </c>
      <c r="AM171" s="71">
        <v>85752.5</v>
      </c>
      <c r="AN171" s="71">
        <v>9800</v>
      </c>
      <c r="AO171" s="71">
        <v>0</v>
      </c>
      <c r="AP171" s="71">
        <v>67120.39</v>
      </c>
      <c r="AQ171" s="71">
        <v>55846.73</v>
      </c>
      <c r="AR171" s="71">
        <v>6438.39</v>
      </c>
      <c r="AS171" s="71">
        <v>607.96</v>
      </c>
      <c r="AT171" s="71">
        <v>8201.66</v>
      </c>
      <c r="AU171" s="71">
        <v>2279.89</v>
      </c>
      <c r="AV171" s="71">
        <v>97327.81</v>
      </c>
      <c r="AW171" s="71">
        <v>2357704.5299999998</v>
      </c>
      <c r="AX171" s="71">
        <v>0</v>
      </c>
      <c r="AY171" s="60">
        <f>AX171/AW171</f>
        <v>0</v>
      </c>
      <c r="AZ171" s="71">
        <v>0</v>
      </c>
      <c r="BA171" s="60">
        <v>8.3395202292807225E-2</v>
      </c>
      <c r="BB171" s="59">
        <v>2819723.24</v>
      </c>
      <c r="BC171" s="59">
        <v>3886913.1</v>
      </c>
      <c r="BD171" s="59">
        <v>227883</v>
      </c>
      <c r="BE171" s="59">
        <v>0</v>
      </c>
      <c r="BF171" s="59">
        <v>1019968.39</v>
      </c>
      <c r="BG171" s="59">
        <v>430542.25749999902</v>
      </c>
      <c r="BH171" s="59">
        <v>0</v>
      </c>
      <c r="BI171" s="59">
        <v>0</v>
      </c>
      <c r="BJ171" s="59">
        <v>0</v>
      </c>
      <c r="BK171" s="59">
        <v>0</v>
      </c>
      <c r="BL171" s="59">
        <v>3201</v>
      </c>
      <c r="BM171" s="59">
        <v>986</v>
      </c>
      <c r="BN171" s="59">
        <v>190</v>
      </c>
      <c r="BO171" s="59">
        <v>-160</v>
      </c>
      <c r="BP171" s="59">
        <v>-50</v>
      </c>
      <c r="BQ171" s="59">
        <v>-30</v>
      </c>
      <c r="BR171" s="59">
        <v>-571</v>
      </c>
      <c r="BS171" s="59">
        <v>-268</v>
      </c>
      <c r="BT171" s="59">
        <v>0</v>
      </c>
      <c r="BU171" s="59">
        <v>0</v>
      </c>
      <c r="BV171" s="59">
        <v>8</v>
      </c>
      <c r="BW171" s="59">
        <v>-477</v>
      </c>
      <c r="BX171" s="59">
        <v>-1</v>
      </c>
      <c r="BY171" s="59">
        <v>2828</v>
      </c>
      <c r="BZ171" s="59">
        <v>9</v>
      </c>
      <c r="CA171" s="59">
        <v>0</v>
      </c>
      <c r="CB171" s="59">
        <v>197</v>
      </c>
      <c r="CC171" s="59">
        <v>53</v>
      </c>
      <c r="CD171" s="59">
        <v>201</v>
      </c>
      <c r="CE171" s="59">
        <v>20</v>
      </c>
      <c r="CF171" s="59">
        <v>6</v>
      </c>
    </row>
    <row r="172" spans="1:84" s="49" customFormat="1" ht="15.6" customHeight="1" x14ac:dyDescent="0.25">
      <c r="A172" s="41">
        <v>21</v>
      </c>
      <c r="B172" s="41" t="s">
        <v>500</v>
      </c>
      <c r="C172" s="56" t="s">
        <v>501</v>
      </c>
      <c r="D172" s="41" t="s">
        <v>473</v>
      </c>
      <c r="E172" s="41" t="s">
        <v>86</v>
      </c>
      <c r="F172" s="41" t="s">
        <v>502</v>
      </c>
      <c r="G172" s="70">
        <v>36087276.560000002</v>
      </c>
      <c r="H172" s="70">
        <v>0</v>
      </c>
      <c r="I172" s="70">
        <v>459409.38</v>
      </c>
      <c r="J172" s="70">
        <v>0</v>
      </c>
      <c r="K172" s="71">
        <v>0</v>
      </c>
      <c r="L172" s="71">
        <v>36546685.939999998</v>
      </c>
      <c r="M172" s="71">
        <v>0</v>
      </c>
      <c r="N172" s="70">
        <v>11373.39</v>
      </c>
      <c r="O172" s="70">
        <v>3548675.39</v>
      </c>
      <c r="P172" s="72">
        <v>9038650.6999999993</v>
      </c>
      <c r="Q172" s="70">
        <v>0</v>
      </c>
      <c r="R172" s="70">
        <v>2890171.26</v>
      </c>
      <c r="S172" s="70">
        <v>11559416.960000001</v>
      </c>
      <c r="T172" s="70">
        <v>6303526.0300000003</v>
      </c>
      <c r="U172" s="70">
        <v>0</v>
      </c>
      <c r="V172" s="70">
        <v>0</v>
      </c>
      <c r="W172" s="70">
        <v>718287.4</v>
      </c>
      <c r="X172" s="71">
        <v>3444452.58</v>
      </c>
      <c r="Y172" s="71">
        <v>37514553.710000001</v>
      </c>
      <c r="Z172" s="60">
        <v>0.1424811418354375</v>
      </c>
      <c r="AA172" s="71">
        <v>3381073.58</v>
      </c>
      <c r="AB172" s="71">
        <v>0</v>
      </c>
      <c r="AC172" s="71">
        <v>0</v>
      </c>
      <c r="AD172" s="71">
        <v>0</v>
      </c>
      <c r="AE172" s="71">
        <v>0</v>
      </c>
      <c r="AF172" s="71">
        <f>SUM(AD172:AE172)</f>
        <v>0</v>
      </c>
      <c r="AG172" s="71">
        <v>1433212.21</v>
      </c>
      <c r="AH172" s="70">
        <v>115897.82</v>
      </c>
      <c r="AI172" s="70">
        <v>304046.5</v>
      </c>
      <c r="AJ172" s="71">
        <v>3299.68</v>
      </c>
      <c r="AK172" s="70">
        <v>227991.15</v>
      </c>
      <c r="AL172" s="70">
        <v>30306.5</v>
      </c>
      <c r="AM172" s="70">
        <v>73544.75</v>
      </c>
      <c r="AN172" s="70">
        <v>9800</v>
      </c>
      <c r="AO172" s="70">
        <v>17322</v>
      </c>
      <c r="AP172" s="70">
        <v>39963.980000000003</v>
      </c>
      <c r="AQ172" s="70">
        <v>39245.46</v>
      </c>
      <c r="AR172" s="70">
        <v>4748.49</v>
      </c>
      <c r="AS172" s="70">
        <v>0</v>
      </c>
      <c r="AT172" s="70">
        <v>12749.38</v>
      </c>
      <c r="AU172" s="70">
        <v>76527.98</v>
      </c>
      <c r="AV172" s="70">
        <v>177100.44</v>
      </c>
      <c r="AW172" s="70">
        <v>2565756.34</v>
      </c>
      <c r="AX172" s="70">
        <v>0</v>
      </c>
      <c r="AY172" s="60">
        <f>AX172/AW172</f>
        <v>0</v>
      </c>
      <c r="AZ172" s="71">
        <v>0</v>
      </c>
      <c r="BA172" s="60">
        <v>9.3691569503132371E-2</v>
      </c>
      <c r="BB172" s="58">
        <v>1221994.32</v>
      </c>
      <c r="BC172" s="58">
        <v>3919762.05</v>
      </c>
      <c r="BD172" s="59">
        <v>227883</v>
      </c>
      <c r="BE172" s="59">
        <v>2.91038304567337E-11</v>
      </c>
      <c r="BF172" s="59">
        <v>1239604.01</v>
      </c>
      <c r="BG172" s="59">
        <v>598164.92500000098</v>
      </c>
      <c r="BH172" s="59">
        <v>0</v>
      </c>
      <c r="BI172" s="59">
        <v>0</v>
      </c>
      <c r="BJ172" s="59">
        <f>SUM(BH172:BI172)</f>
        <v>0</v>
      </c>
      <c r="BK172" s="59">
        <v>0</v>
      </c>
      <c r="BL172" s="59">
        <v>8327</v>
      </c>
      <c r="BM172" s="59">
        <v>1662</v>
      </c>
      <c r="BN172" s="58">
        <v>0</v>
      </c>
      <c r="BO172" s="58">
        <v>0</v>
      </c>
      <c r="BP172" s="58">
        <v>-37</v>
      </c>
      <c r="BQ172" s="58">
        <v>-105</v>
      </c>
      <c r="BR172" s="58">
        <v>-273</v>
      </c>
      <c r="BS172" s="58">
        <v>-559</v>
      </c>
      <c r="BT172" s="58">
        <v>1</v>
      </c>
      <c r="BU172" s="58">
        <v>-6</v>
      </c>
      <c r="BV172" s="58">
        <v>54</v>
      </c>
      <c r="BW172" s="58">
        <v>-1347</v>
      </c>
      <c r="BX172" s="58">
        <v>-10</v>
      </c>
      <c r="BY172" s="58">
        <v>7707</v>
      </c>
      <c r="BZ172" s="58">
        <v>7</v>
      </c>
      <c r="CA172" s="58">
        <v>0</v>
      </c>
      <c r="CB172" s="58">
        <v>218</v>
      </c>
      <c r="CC172" s="58">
        <v>174</v>
      </c>
      <c r="CD172" s="58">
        <v>920</v>
      </c>
      <c r="CE172" s="58">
        <v>4</v>
      </c>
      <c r="CF172" s="58">
        <v>31</v>
      </c>
    </row>
    <row r="173" spans="1:84" s="49" customFormat="1" ht="15.6" customHeight="1" x14ac:dyDescent="0.25">
      <c r="A173" s="41">
        <v>21</v>
      </c>
      <c r="B173" s="41" t="s">
        <v>503</v>
      </c>
      <c r="C173" s="56" t="s">
        <v>504</v>
      </c>
      <c r="D173" s="41" t="s">
        <v>302</v>
      </c>
      <c r="E173" s="41" t="s">
        <v>137</v>
      </c>
      <c r="F173" s="41" t="s">
        <v>482</v>
      </c>
      <c r="G173" s="70">
        <v>28415759.969999999</v>
      </c>
      <c r="H173" s="70">
        <v>0.01</v>
      </c>
      <c r="I173" s="70">
        <v>442210.9</v>
      </c>
      <c r="J173" s="70">
        <v>0</v>
      </c>
      <c r="K173" s="71">
        <v>0</v>
      </c>
      <c r="L173" s="71">
        <v>28857970.879999999</v>
      </c>
      <c r="M173" s="71">
        <v>0</v>
      </c>
      <c r="N173" s="70">
        <v>9452072.7100000009</v>
      </c>
      <c r="O173" s="70">
        <v>1402800.03</v>
      </c>
      <c r="P173" s="72">
        <v>2465702.88</v>
      </c>
      <c r="Q173" s="70">
        <v>0</v>
      </c>
      <c r="R173" s="70">
        <v>828060.32</v>
      </c>
      <c r="S173" s="70">
        <v>7042597.79</v>
      </c>
      <c r="T173" s="70">
        <v>1463509.44</v>
      </c>
      <c r="U173" s="70">
        <v>0</v>
      </c>
      <c r="V173" s="70">
        <v>0</v>
      </c>
      <c r="W173" s="70">
        <v>1460903.83</v>
      </c>
      <c r="X173" s="71">
        <v>2841576.01</v>
      </c>
      <c r="Y173" s="71">
        <v>26957223.010000002</v>
      </c>
      <c r="Z173" s="60">
        <v>0.16796713842456942</v>
      </c>
      <c r="AA173" s="71">
        <v>2841576.01</v>
      </c>
      <c r="AB173" s="71">
        <v>0</v>
      </c>
      <c r="AC173" s="71">
        <v>0</v>
      </c>
      <c r="AD173" s="71">
        <v>0</v>
      </c>
      <c r="AE173" s="71">
        <v>0</v>
      </c>
      <c r="AF173" s="71">
        <f>SUM(AD173:AE173)</f>
        <v>0</v>
      </c>
      <c r="AG173" s="71">
        <v>955935.26</v>
      </c>
      <c r="AH173" s="70">
        <v>75982.47</v>
      </c>
      <c r="AI173" s="70">
        <v>276612.31</v>
      </c>
      <c r="AJ173" s="71">
        <v>0</v>
      </c>
      <c r="AK173" s="70">
        <v>171948.47</v>
      </c>
      <c r="AL173" s="70">
        <v>34138</v>
      </c>
      <c r="AM173" s="70">
        <v>103393.3</v>
      </c>
      <c r="AN173" s="70">
        <v>9800</v>
      </c>
      <c r="AO173" s="70">
        <v>31202.1</v>
      </c>
      <c r="AP173" s="70">
        <v>66219.19</v>
      </c>
      <c r="AQ173" s="70">
        <v>66608.149999999994</v>
      </c>
      <c r="AR173" s="70">
        <v>3691.11</v>
      </c>
      <c r="AS173" s="70">
        <v>0</v>
      </c>
      <c r="AT173" s="70">
        <v>39214.199999999997</v>
      </c>
      <c r="AU173" s="70">
        <v>1065.76</v>
      </c>
      <c r="AV173" s="70">
        <v>193187.25</v>
      </c>
      <c r="AW173" s="70">
        <v>2028997.57</v>
      </c>
      <c r="AX173" s="70">
        <v>0</v>
      </c>
      <c r="AY173" s="60">
        <f>AX173/AW173</f>
        <v>0</v>
      </c>
      <c r="AZ173" s="71">
        <v>0</v>
      </c>
      <c r="BA173" s="60">
        <v>0.1000000004574926</v>
      </c>
      <c r="BB173" s="58">
        <v>3183925.61</v>
      </c>
      <c r="BC173" s="58">
        <v>1588988.28</v>
      </c>
      <c r="BD173" s="59">
        <v>225020</v>
      </c>
      <c r="BE173" s="59">
        <v>0</v>
      </c>
      <c r="BF173" s="59">
        <v>1392527.17</v>
      </c>
      <c r="BG173" s="59">
        <v>885277.77750000102</v>
      </c>
      <c r="BH173" s="59">
        <v>0</v>
      </c>
      <c r="BI173" s="59">
        <v>0</v>
      </c>
      <c r="BJ173" s="59">
        <f>SUM(BH173:BI173)</f>
        <v>0</v>
      </c>
      <c r="BK173" s="59">
        <v>0</v>
      </c>
      <c r="BL173" s="59">
        <v>3276</v>
      </c>
      <c r="BM173" s="59">
        <v>1128</v>
      </c>
      <c r="BN173" s="58">
        <v>15</v>
      </c>
      <c r="BO173" s="58">
        <v>-9</v>
      </c>
      <c r="BP173" s="58">
        <v>-65</v>
      </c>
      <c r="BQ173" s="58">
        <v>-33</v>
      </c>
      <c r="BR173" s="58">
        <v>-744</v>
      </c>
      <c r="BS173" s="58">
        <v>-190</v>
      </c>
      <c r="BT173" s="58">
        <v>25</v>
      </c>
      <c r="BU173" s="58">
        <v>0</v>
      </c>
      <c r="BV173" s="58">
        <v>7</v>
      </c>
      <c r="BW173" s="58">
        <v>-761</v>
      </c>
      <c r="BX173" s="58">
        <v>-2</v>
      </c>
      <c r="BY173" s="58">
        <v>2647</v>
      </c>
      <c r="BZ173" s="58">
        <v>37</v>
      </c>
      <c r="CA173" s="58">
        <v>1</v>
      </c>
      <c r="CB173" s="58">
        <v>223</v>
      </c>
      <c r="CC173" s="58">
        <v>92</v>
      </c>
      <c r="CD173" s="58">
        <v>399</v>
      </c>
      <c r="CE173" s="58">
        <v>20</v>
      </c>
      <c r="CF173" s="58">
        <v>27</v>
      </c>
    </row>
    <row r="174" spans="1:84" s="49" customFormat="1" ht="15.6" customHeight="1" x14ac:dyDescent="0.25">
      <c r="A174" s="41">
        <v>21</v>
      </c>
      <c r="B174" s="41" t="s">
        <v>505</v>
      </c>
      <c r="C174" s="56" t="s">
        <v>506</v>
      </c>
      <c r="D174" s="41" t="s">
        <v>477</v>
      </c>
      <c r="E174" s="41" t="s">
        <v>104</v>
      </c>
      <c r="F174" s="41" t="s">
        <v>478</v>
      </c>
      <c r="G174" s="70">
        <v>64605168.869999997</v>
      </c>
      <c r="H174" s="70">
        <v>0</v>
      </c>
      <c r="I174" s="70">
        <v>2159637.98</v>
      </c>
      <c r="J174" s="70">
        <v>0</v>
      </c>
      <c r="K174" s="71">
        <v>3.5527136788005003E-14</v>
      </c>
      <c r="L174" s="71">
        <v>66764806.850000001</v>
      </c>
      <c r="M174" s="71">
        <v>0</v>
      </c>
      <c r="N174" s="70">
        <v>14846.79</v>
      </c>
      <c r="O174" s="70">
        <v>5514523.9100000001</v>
      </c>
      <c r="P174" s="72">
        <v>28630938.129999999</v>
      </c>
      <c r="Q174" s="70">
        <v>0</v>
      </c>
      <c r="R174" s="70">
        <v>3806907.02</v>
      </c>
      <c r="S174" s="70">
        <v>11062489.73</v>
      </c>
      <c r="T174" s="70">
        <v>11605857.880000001</v>
      </c>
      <c r="U174" s="70">
        <v>0</v>
      </c>
      <c r="V174" s="70">
        <v>0</v>
      </c>
      <c r="W174" s="70">
        <v>2460414.16</v>
      </c>
      <c r="X174" s="71">
        <v>4382845.1399999997</v>
      </c>
      <c r="Y174" s="71">
        <v>67478822.760000005</v>
      </c>
      <c r="Z174" s="60">
        <v>0.13568457668826786</v>
      </c>
      <c r="AA174" s="71">
        <v>4364485.3499999996</v>
      </c>
      <c r="AB174" s="71">
        <v>0</v>
      </c>
      <c r="AC174" s="71">
        <v>0</v>
      </c>
      <c r="AD174" s="71">
        <v>0</v>
      </c>
      <c r="AE174" s="71">
        <v>0</v>
      </c>
      <c r="AF174" s="71">
        <f t="shared" si="56"/>
        <v>0</v>
      </c>
      <c r="AG174" s="71">
        <v>2284068.1800000002</v>
      </c>
      <c r="AH174" s="70">
        <v>169125.38</v>
      </c>
      <c r="AI174" s="70">
        <v>540125.57999999996</v>
      </c>
      <c r="AJ174" s="71">
        <v>0</v>
      </c>
      <c r="AK174" s="70">
        <v>186381.88</v>
      </c>
      <c r="AL174" s="70">
        <v>8774.01</v>
      </c>
      <c r="AM174" s="70">
        <v>56994.93</v>
      </c>
      <c r="AN174" s="70">
        <v>12985</v>
      </c>
      <c r="AO174" s="70">
        <v>9572.4</v>
      </c>
      <c r="AP174" s="70">
        <v>0</v>
      </c>
      <c r="AQ174" s="70">
        <v>80084.600000000006</v>
      </c>
      <c r="AR174" s="70">
        <v>24544.01</v>
      </c>
      <c r="AS174" s="70">
        <v>0</v>
      </c>
      <c r="AT174" s="70">
        <v>57184.39</v>
      </c>
      <c r="AU174" s="70">
        <v>9407.31</v>
      </c>
      <c r="AV174" s="70">
        <v>99758.63</v>
      </c>
      <c r="AW174" s="70">
        <v>3539006.3</v>
      </c>
      <c r="AX174" s="70">
        <v>0</v>
      </c>
      <c r="AY174" s="60">
        <f t="shared" si="57"/>
        <v>0</v>
      </c>
      <c r="AZ174" s="71">
        <v>0</v>
      </c>
      <c r="BA174" s="60">
        <v>6.7556287311659496E-2</v>
      </c>
      <c r="BB174" s="58">
        <v>953648.71</v>
      </c>
      <c r="BC174" s="58">
        <v>7812276.2800000003</v>
      </c>
      <c r="BD174" s="59">
        <v>227883</v>
      </c>
      <c r="BE174" s="59">
        <v>0</v>
      </c>
      <c r="BF174" s="59">
        <v>1529362.14</v>
      </c>
      <c r="BG174" s="59">
        <v>644610.56499999797</v>
      </c>
      <c r="BH174" s="59">
        <v>0</v>
      </c>
      <c r="BI174" s="59">
        <v>0</v>
      </c>
      <c r="BJ174" s="59">
        <f t="shared" si="58"/>
        <v>0</v>
      </c>
      <c r="BK174" s="59">
        <v>0</v>
      </c>
      <c r="BL174" s="59">
        <v>9350</v>
      </c>
      <c r="BM174" s="59">
        <v>3190</v>
      </c>
      <c r="BN174" s="58">
        <v>30</v>
      </c>
      <c r="BO174" s="58">
        <v>-1</v>
      </c>
      <c r="BP174" s="58">
        <v>-115</v>
      </c>
      <c r="BQ174" s="58">
        <v>-188</v>
      </c>
      <c r="BR174" s="58">
        <v>-1425</v>
      </c>
      <c r="BS174" s="58">
        <v>-1020</v>
      </c>
      <c r="BT174" s="58">
        <v>0</v>
      </c>
      <c r="BU174" s="58">
        <v>-3</v>
      </c>
      <c r="BV174" s="58">
        <v>0</v>
      </c>
      <c r="BW174" s="58">
        <v>-1343</v>
      </c>
      <c r="BX174" s="58">
        <v>-7</v>
      </c>
      <c r="BY174" s="58">
        <v>8468</v>
      </c>
      <c r="BZ174" s="58">
        <v>37</v>
      </c>
      <c r="CA174" s="58">
        <v>2</v>
      </c>
      <c r="CB174" s="58">
        <v>225</v>
      </c>
      <c r="CC174" s="58">
        <v>102</v>
      </c>
      <c r="CD174" s="58">
        <v>559</v>
      </c>
      <c r="CE174" s="58">
        <v>445</v>
      </c>
      <c r="CF174" s="58">
        <v>12</v>
      </c>
    </row>
    <row r="175" spans="1:84" s="49" customFormat="1" ht="15.6" customHeight="1" x14ac:dyDescent="0.25">
      <c r="A175" s="41">
        <v>21</v>
      </c>
      <c r="B175" s="41" t="s">
        <v>507</v>
      </c>
      <c r="C175" s="56" t="s">
        <v>219</v>
      </c>
      <c r="D175" s="41" t="s">
        <v>508</v>
      </c>
      <c r="E175" s="41" t="s">
        <v>137</v>
      </c>
      <c r="F175" s="41" t="s">
        <v>482</v>
      </c>
      <c r="G175" s="70">
        <v>31489999.300000001</v>
      </c>
      <c r="H175" s="70">
        <v>0</v>
      </c>
      <c r="I175" s="70">
        <v>380532.23</v>
      </c>
      <c r="J175" s="70">
        <v>0</v>
      </c>
      <c r="K175" s="71">
        <v>0</v>
      </c>
      <c r="L175" s="71">
        <v>31870531.530000001</v>
      </c>
      <c r="M175" s="71">
        <v>0</v>
      </c>
      <c r="N175" s="70">
        <v>10766865.66</v>
      </c>
      <c r="O175" s="70">
        <v>1470771.78</v>
      </c>
      <c r="P175" s="72">
        <v>2650439.54</v>
      </c>
      <c r="Q175" s="70">
        <v>0</v>
      </c>
      <c r="R175" s="70">
        <v>1546906.73</v>
      </c>
      <c r="S175" s="70">
        <v>8869088.4700000007</v>
      </c>
      <c r="T175" s="70">
        <v>2341749</v>
      </c>
      <c r="U175" s="70">
        <v>0</v>
      </c>
      <c r="V175" s="70">
        <v>0</v>
      </c>
      <c r="W175" s="70">
        <v>1290900.6499999999</v>
      </c>
      <c r="X175" s="71">
        <v>3151788.92</v>
      </c>
      <c r="Y175" s="71">
        <v>32088510.75</v>
      </c>
      <c r="Z175" s="60">
        <v>0.13144257484946975</v>
      </c>
      <c r="AA175" s="71">
        <v>3151788.92</v>
      </c>
      <c r="AB175" s="71">
        <v>0</v>
      </c>
      <c r="AC175" s="71">
        <v>0</v>
      </c>
      <c r="AD175" s="71">
        <v>0</v>
      </c>
      <c r="AE175" s="71">
        <v>756.56</v>
      </c>
      <c r="AF175" s="71">
        <f>SUM(AD175:AE175)</f>
        <v>756.56</v>
      </c>
      <c r="AG175" s="71">
        <v>1330121.9099999999</v>
      </c>
      <c r="AH175" s="70">
        <v>101895.07</v>
      </c>
      <c r="AI175" s="70">
        <v>350821.99</v>
      </c>
      <c r="AJ175" s="71">
        <v>0</v>
      </c>
      <c r="AK175" s="70">
        <v>199488.6</v>
      </c>
      <c r="AL175" s="70">
        <v>0</v>
      </c>
      <c r="AM175" s="70">
        <v>78218.55</v>
      </c>
      <c r="AN175" s="70">
        <v>9800</v>
      </c>
      <c r="AO175" s="70">
        <v>2312.5</v>
      </c>
      <c r="AP175" s="70">
        <v>56676.93</v>
      </c>
      <c r="AQ175" s="70">
        <v>68635.62</v>
      </c>
      <c r="AR175" s="70">
        <v>6067.86</v>
      </c>
      <c r="AS175" s="70">
        <v>0</v>
      </c>
      <c r="AT175" s="70">
        <v>34021.15</v>
      </c>
      <c r="AU175" s="70">
        <v>9285.35</v>
      </c>
      <c r="AV175" s="70">
        <v>94447.56</v>
      </c>
      <c r="AW175" s="70">
        <v>2341793.09</v>
      </c>
      <c r="AX175" s="70">
        <v>0</v>
      </c>
      <c r="AY175" s="60">
        <f>AX175/AW175</f>
        <v>0</v>
      </c>
      <c r="AZ175" s="71">
        <v>221.34</v>
      </c>
      <c r="BA175" s="60">
        <v>0.10008856748370902</v>
      </c>
      <c r="BB175" s="58">
        <v>2086911.59</v>
      </c>
      <c r="BC175" s="58">
        <v>2052215</v>
      </c>
      <c r="BD175" s="59">
        <v>227882.88</v>
      </c>
      <c r="BE175" s="59">
        <v>0</v>
      </c>
      <c r="BF175" s="59">
        <v>1212334.8999999999</v>
      </c>
      <c r="BG175" s="59">
        <v>626886.62749999901</v>
      </c>
      <c r="BH175" s="59">
        <v>0</v>
      </c>
      <c r="BI175" s="59">
        <v>0</v>
      </c>
      <c r="BJ175" s="59">
        <f>SUM(BH175:BI175)</f>
        <v>0</v>
      </c>
      <c r="BK175" s="59">
        <v>0</v>
      </c>
      <c r="BL175" s="59">
        <v>3803</v>
      </c>
      <c r="BM175" s="59">
        <v>1111</v>
      </c>
      <c r="BN175" s="58">
        <v>15</v>
      </c>
      <c r="BO175" s="58">
        <v>0</v>
      </c>
      <c r="BP175" s="58">
        <v>-94</v>
      </c>
      <c r="BQ175" s="58">
        <v>-64</v>
      </c>
      <c r="BR175" s="58">
        <v>-765</v>
      </c>
      <c r="BS175" s="58">
        <v>-214</v>
      </c>
      <c r="BT175" s="58">
        <v>25</v>
      </c>
      <c r="BU175" s="58">
        <v>0</v>
      </c>
      <c r="BV175" s="58">
        <v>0</v>
      </c>
      <c r="BW175" s="58">
        <v>-616</v>
      </c>
      <c r="BX175" s="58">
        <v>-3</v>
      </c>
      <c r="BY175" s="58">
        <v>3198</v>
      </c>
      <c r="BZ175" s="58">
        <v>1</v>
      </c>
      <c r="CA175" s="58">
        <v>0</v>
      </c>
      <c r="CB175" s="58">
        <v>179</v>
      </c>
      <c r="CC175" s="58">
        <v>78</v>
      </c>
      <c r="CD175" s="58">
        <v>261</v>
      </c>
      <c r="CE175" s="58">
        <v>77</v>
      </c>
      <c r="CF175" s="58">
        <v>21</v>
      </c>
    </row>
    <row r="176" spans="1:84" s="49" customFormat="1" ht="15.6" customHeight="1" x14ac:dyDescent="0.25">
      <c r="A176" s="41">
        <v>21</v>
      </c>
      <c r="B176" s="41" t="s">
        <v>509</v>
      </c>
      <c r="C176" s="56" t="s">
        <v>469</v>
      </c>
      <c r="D176" s="41" t="s">
        <v>510</v>
      </c>
      <c r="E176" s="41" t="s">
        <v>137</v>
      </c>
      <c r="F176" s="41" t="s">
        <v>482</v>
      </c>
      <c r="G176" s="70">
        <v>61654038.259999998</v>
      </c>
      <c r="H176" s="70">
        <v>0</v>
      </c>
      <c r="I176" s="70">
        <v>1561592.75</v>
      </c>
      <c r="J176" s="70">
        <v>0</v>
      </c>
      <c r="K176" s="71">
        <v>9482.66</v>
      </c>
      <c r="L176" s="71">
        <v>63225113.670000002</v>
      </c>
      <c r="M176" s="71">
        <v>0</v>
      </c>
      <c r="N176" s="70">
        <v>27087292.899999999</v>
      </c>
      <c r="O176" s="70">
        <v>3337931.11</v>
      </c>
      <c r="P176" s="72">
        <v>10539507.960000001</v>
      </c>
      <c r="Q176" s="70">
        <v>0</v>
      </c>
      <c r="R176" s="70">
        <v>3269599.25</v>
      </c>
      <c r="S176" s="70">
        <v>9323721.7699999996</v>
      </c>
      <c r="T176" s="70">
        <v>2552561.67</v>
      </c>
      <c r="U176" s="70">
        <v>0</v>
      </c>
      <c r="V176" s="70">
        <v>0</v>
      </c>
      <c r="W176" s="70">
        <v>2840021.42</v>
      </c>
      <c r="X176" s="71">
        <v>4561334.8900000006</v>
      </c>
      <c r="Y176" s="71">
        <v>63511970.969999999</v>
      </c>
      <c r="Z176" s="60">
        <v>0.1535104159777386</v>
      </c>
      <c r="AA176" s="71">
        <v>4551852.2300000004</v>
      </c>
      <c r="AB176" s="71">
        <v>0</v>
      </c>
      <c r="AC176" s="71">
        <v>0</v>
      </c>
      <c r="AD176" s="71">
        <v>9482.66</v>
      </c>
      <c r="AE176" s="71">
        <v>553.51</v>
      </c>
      <c r="AF176" s="71">
        <f>SUM(AD176:AE176)</f>
        <v>10036.17</v>
      </c>
      <c r="AG176" s="71">
        <v>1779554.18</v>
      </c>
      <c r="AH176" s="70">
        <v>135900.43</v>
      </c>
      <c r="AI176" s="70">
        <v>481736.74</v>
      </c>
      <c r="AJ176" s="71">
        <v>0</v>
      </c>
      <c r="AK176" s="70">
        <v>360176.68</v>
      </c>
      <c r="AL176" s="70">
        <v>10222.07</v>
      </c>
      <c r="AM176" s="70">
        <v>106680.92</v>
      </c>
      <c r="AN176" s="70">
        <v>9800</v>
      </c>
      <c r="AO176" s="70">
        <v>1630</v>
      </c>
      <c r="AP176" s="70">
        <v>171175.45</v>
      </c>
      <c r="AQ176" s="70">
        <v>105994.65</v>
      </c>
      <c r="AR176" s="70">
        <v>10876.21</v>
      </c>
      <c r="AS176" s="70">
        <v>0</v>
      </c>
      <c r="AT176" s="70">
        <v>28167.31</v>
      </c>
      <c r="AU176" s="70">
        <v>0</v>
      </c>
      <c r="AV176" s="70">
        <v>86658.83</v>
      </c>
      <c r="AW176" s="70">
        <v>3288573.47</v>
      </c>
      <c r="AX176" s="70">
        <v>0</v>
      </c>
      <c r="AY176" s="60">
        <f>AX176/AW176</f>
        <v>0</v>
      </c>
      <c r="AZ176" s="71">
        <v>0</v>
      </c>
      <c r="BA176" s="60">
        <v>7.3828939003224348E-2</v>
      </c>
      <c r="BB176" s="58">
        <v>1269904.08</v>
      </c>
      <c r="BC176" s="58">
        <v>8194632.9800000004</v>
      </c>
      <c r="BD176" s="59">
        <v>227883</v>
      </c>
      <c r="BE176" s="59">
        <v>2.91038304567337E-11</v>
      </c>
      <c r="BF176" s="59">
        <v>1510804.2</v>
      </c>
      <c r="BG176" s="59">
        <v>688660.83249999804</v>
      </c>
      <c r="BH176" s="59">
        <v>0</v>
      </c>
      <c r="BI176" s="59">
        <v>0</v>
      </c>
      <c r="BJ176" s="59">
        <f>SUM(BH176:BI176)</f>
        <v>0</v>
      </c>
      <c r="BK176" s="59">
        <v>0</v>
      </c>
      <c r="BL176" s="59">
        <v>4062</v>
      </c>
      <c r="BM176" s="59">
        <v>1356</v>
      </c>
      <c r="BN176" s="58">
        <v>0</v>
      </c>
      <c r="BO176" s="58">
        <v>0</v>
      </c>
      <c r="BP176" s="58">
        <v>-44</v>
      </c>
      <c r="BQ176" s="58">
        <v>-100</v>
      </c>
      <c r="BR176" s="58">
        <v>-586</v>
      </c>
      <c r="BS176" s="58">
        <v>-432</v>
      </c>
      <c r="BT176" s="58">
        <v>12</v>
      </c>
      <c r="BU176" s="58">
        <v>-1</v>
      </c>
      <c r="BV176" s="58">
        <v>15</v>
      </c>
      <c r="BW176" s="58">
        <v>-711</v>
      </c>
      <c r="BX176" s="58">
        <v>-4</v>
      </c>
      <c r="BY176" s="58">
        <v>3567</v>
      </c>
      <c r="BZ176" s="58">
        <v>35</v>
      </c>
      <c r="CA176" s="58">
        <v>0</v>
      </c>
      <c r="CB176" s="58">
        <v>253</v>
      </c>
      <c r="CC176" s="58">
        <v>92</v>
      </c>
      <c r="CD176" s="58">
        <v>333</v>
      </c>
      <c r="CE176" s="58">
        <v>26</v>
      </c>
      <c r="CF176" s="58">
        <v>7</v>
      </c>
    </row>
    <row r="177" spans="1:84" s="49" customFormat="1" ht="15.6" customHeight="1" x14ac:dyDescent="0.25">
      <c r="A177" s="41">
        <v>21</v>
      </c>
      <c r="B177" s="41" t="s">
        <v>511</v>
      </c>
      <c r="C177" s="56" t="s">
        <v>512</v>
      </c>
      <c r="D177" s="41" t="s">
        <v>513</v>
      </c>
      <c r="E177" s="41" t="s">
        <v>120</v>
      </c>
      <c r="F177" s="41" t="s">
        <v>482</v>
      </c>
      <c r="G177" s="70">
        <v>76081396.799999997</v>
      </c>
      <c r="H177" s="70">
        <v>0</v>
      </c>
      <c r="I177" s="70">
        <v>725187.15</v>
      </c>
      <c r="J177" s="70">
        <v>0</v>
      </c>
      <c r="K177" s="71">
        <v>2030.09</v>
      </c>
      <c r="L177" s="71">
        <v>76808614.040000007</v>
      </c>
      <c r="M177" s="71">
        <v>0</v>
      </c>
      <c r="N177" s="70">
        <v>23169335.649999999</v>
      </c>
      <c r="O177" s="70">
        <v>5665766.2300000004</v>
      </c>
      <c r="P177" s="72">
        <v>11284859.699999999</v>
      </c>
      <c r="Q177" s="70">
        <v>111507.9</v>
      </c>
      <c r="R177" s="70">
        <v>4037711.97</v>
      </c>
      <c r="S177" s="70">
        <v>17910095.75</v>
      </c>
      <c r="T177" s="70">
        <v>8701729.0099999998</v>
      </c>
      <c r="U177" s="70">
        <v>0</v>
      </c>
      <c r="V177" s="70">
        <v>0</v>
      </c>
      <c r="W177" s="70">
        <v>1227568.43</v>
      </c>
      <c r="X177" s="71">
        <v>5558767.5199999996</v>
      </c>
      <c r="Y177" s="71">
        <v>77667342.159999996</v>
      </c>
      <c r="Z177" s="60">
        <v>0.14010129359244361</v>
      </c>
      <c r="AA177" s="71">
        <v>5556272.4299999997</v>
      </c>
      <c r="AB177" s="71">
        <v>0</v>
      </c>
      <c r="AC177" s="71">
        <v>0</v>
      </c>
      <c r="AD177" s="71">
        <v>2030.09</v>
      </c>
      <c r="AE177" s="71">
        <v>0</v>
      </c>
      <c r="AF177" s="71">
        <f>SUM(AD177:AE177)</f>
        <v>2030.09</v>
      </c>
      <c r="AG177" s="71">
        <v>1936776.56</v>
      </c>
      <c r="AH177" s="70">
        <v>148024.4</v>
      </c>
      <c r="AI177" s="70">
        <v>494304.53</v>
      </c>
      <c r="AJ177" s="71">
        <v>0</v>
      </c>
      <c r="AK177" s="70">
        <v>249268.3</v>
      </c>
      <c r="AL177" s="70">
        <v>45238.81</v>
      </c>
      <c r="AM177" s="70">
        <v>73902.11</v>
      </c>
      <c r="AN177" s="70">
        <v>9800</v>
      </c>
      <c r="AO177" s="70">
        <v>1605</v>
      </c>
      <c r="AP177" s="70">
        <v>19937</v>
      </c>
      <c r="AQ177" s="70">
        <v>133123.03</v>
      </c>
      <c r="AR177" s="70">
        <v>8208.41</v>
      </c>
      <c r="AS177" s="70">
        <v>0</v>
      </c>
      <c r="AT177" s="70">
        <v>22758.76</v>
      </c>
      <c r="AU177" s="70">
        <v>0</v>
      </c>
      <c r="AV177" s="70">
        <v>178193.58000000002</v>
      </c>
      <c r="AW177" s="70">
        <v>3321140.49</v>
      </c>
      <c r="AX177" s="70">
        <v>0</v>
      </c>
      <c r="AY177" s="60">
        <f>AX177/AW177</f>
        <v>0</v>
      </c>
      <c r="AZ177" s="71">
        <v>0</v>
      </c>
      <c r="BA177" s="60">
        <v>7.3030631188411618E-2</v>
      </c>
      <c r="BB177" s="58">
        <v>2396684.87</v>
      </c>
      <c r="BC177" s="58">
        <v>8262417.2400000002</v>
      </c>
      <c r="BD177" s="59">
        <v>227883</v>
      </c>
      <c r="BE177" s="59">
        <v>0</v>
      </c>
      <c r="BF177" s="59">
        <v>2651848.23</v>
      </c>
      <c r="BG177" s="59">
        <v>1821563.1074999999</v>
      </c>
      <c r="BH177" s="59">
        <v>0</v>
      </c>
      <c r="BI177" s="59">
        <v>0</v>
      </c>
      <c r="BJ177" s="59">
        <f>SUM(BH177:BI177)</f>
        <v>0</v>
      </c>
      <c r="BK177" s="59">
        <v>0</v>
      </c>
      <c r="BL177" s="59">
        <v>10133</v>
      </c>
      <c r="BM177" s="59">
        <v>3093</v>
      </c>
      <c r="BN177" s="58">
        <v>8</v>
      </c>
      <c r="BO177" s="58">
        <v>0</v>
      </c>
      <c r="BP177" s="58">
        <v>-76</v>
      </c>
      <c r="BQ177" s="58">
        <v>-81</v>
      </c>
      <c r="BR177" s="58">
        <v>-832</v>
      </c>
      <c r="BS177" s="58">
        <v>-735</v>
      </c>
      <c r="BT177" s="58">
        <v>0</v>
      </c>
      <c r="BU177" s="58">
        <v>0</v>
      </c>
      <c r="BV177" s="58">
        <v>0</v>
      </c>
      <c r="BW177" s="58">
        <v>-1946</v>
      </c>
      <c r="BX177" s="58">
        <v>-3</v>
      </c>
      <c r="BY177" s="58">
        <v>9561</v>
      </c>
      <c r="BZ177" s="58">
        <v>25</v>
      </c>
      <c r="CA177" s="58">
        <v>0</v>
      </c>
      <c r="CB177" s="58">
        <v>417</v>
      </c>
      <c r="CC177" s="58">
        <v>181</v>
      </c>
      <c r="CD177" s="58">
        <v>1274</v>
      </c>
      <c r="CE177" s="58">
        <v>1</v>
      </c>
      <c r="CF177" s="58">
        <v>73</v>
      </c>
    </row>
    <row r="178" spans="1:84" s="49" customFormat="1" ht="15.6" customHeight="1" x14ac:dyDescent="0.25">
      <c r="A178" s="41">
        <v>21</v>
      </c>
      <c r="B178" s="41" t="s">
        <v>514</v>
      </c>
      <c r="C178" s="56" t="s">
        <v>173</v>
      </c>
      <c r="D178" s="41" t="s">
        <v>477</v>
      </c>
      <c r="E178" s="41" t="s">
        <v>104</v>
      </c>
      <c r="F178" s="41" t="s">
        <v>478</v>
      </c>
      <c r="G178" s="70">
        <v>67164050.079999998</v>
      </c>
      <c r="H178" s="70">
        <v>0</v>
      </c>
      <c r="I178" s="70">
        <v>2376414.37</v>
      </c>
      <c r="J178" s="70">
        <v>0</v>
      </c>
      <c r="K178" s="71">
        <v>0</v>
      </c>
      <c r="L178" s="71">
        <v>69540464.450000003</v>
      </c>
      <c r="M178" s="71">
        <v>0</v>
      </c>
      <c r="N178" s="70">
        <v>945.83</v>
      </c>
      <c r="O178" s="70">
        <v>5753714.5</v>
      </c>
      <c r="P178" s="72">
        <v>27265829.48</v>
      </c>
      <c r="Q178" s="70">
        <v>0</v>
      </c>
      <c r="R178" s="70">
        <v>3494762.85</v>
      </c>
      <c r="S178" s="70">
        <v>15431762.449999999</v>
      </c>
      <c r="T178" s="70">
        <v>10508766.93</v>
      </c>
      <c r="U178" s="70">
        <v>0</v>
      </c>
      <c r="V178" s="70">
        <v>0</v>
      </c>
      <c r="W178" s="70">
        <v>2980577.04</v>
      </c>
      <c r="X178" s="71">
        <v>4665859.24</v>
      </c>
      <c r="Y178" s="71">
        <v>70102218.319999993</v>
      </c>
      <c r="Z178" s="60">
        <v>0.12124196129180199</v>
      </c>
      <c r="AA178" s="71">
        <v>4658596.55</v>
      </c>
      <c r="AB178" s="71">
        <v>0</v>
      </c>
      <c r="AC178" s="71">
        <v>0</v>
      </c>
      <c r="AD178" s="71">
        <v>0</v>
      </c>
      <c r="AE178" s="71">
        <v>0</v>
      </c>
      <c r="AF178" s="71">
        <f t="shared" si="56"/>
        <v>0</v>
      </c>
      <c r="AG178" s="71">
        <v>2047109.82</v>
      </c>
      <c r="AH178" s="70">
        <v>5375.61</v>
      </c>
      <c r="AI178" s="70">
        <v>489087.72</v>
      </c>
      <c r="AJ178" s="71">
        <v>38468</v>
      </c>
      <c r="AK178" s="70">
        <v>220235.49</v>
      </c>
      <c r="AL178" s="70">
        <v>17281.71</v>
      </c>
      <c r="AM178" s="70">
        <v>152656.06</v>
      </c>
      <c r="AN178" s="70">
        <v>11025</v>
      </c>
      <c r="AO178" s="70">
        <v>3044.5</v>
      </c>
      <c r="AP178" s="70">
        <v>0</v>
      </c>
      <c r="AQ178" s="70">
        <v>93071.06</v>
      </c>
      <c r="AR178" s="70">
        <v>18878.28</v>
      </c>
      <c r="AS178" s="70">
        <v>0</v>
      </c>
      <c r="AT178" s="70">
        <v>50790.55</v>
      </c>
      <c r="AU178" s="70">
        <v>0</v>
      </c>
      <c r="AV178" s="70">
        <v>72171.45</v>
      </c>
      <c r="AW178" s="70">
        <v>3219195.25</v>
      </c>
      <c r="AX178" s="70">
        <v>0</v>
      </c>
      <c r="AY178" s="60">
        <f t="shared" si="57"/>
        <v>0</v>
      </c>
      <c r="AZ178" s="71">
        <v>0</v>
      </c>
      <c r="BA178" s="60">
        <v>6.9361459656633026E-2</v>
      </c>
      <c r="BB178" s="58">
        <v>1171536.75</v>
      </c>
      <c r="BC178" s="58">
        <v>6971564.4100000001</v>
      </c>
      <c r="BD178" s="59">
        <v>227883</v>
      </c>
      <c r="BE178" s="59">
        <v>0</v>
      </c>
      <c r="BF178" s="59">
        <v>2012395.99</v>
      </c>
      <c r="BG178" s="59">
        <v>1207597.1775</v>
      </c>
      <c r="BH178" s="59">
        <v>0</v>
      </c>
      <c r="BI178" s="59">
        <v>0</v>
      </c>
      <c r="BJ178" s="59">
        <f t="shared" si="58"/>
        <v>0</v>
      </c>
      <c r="BK178" s="59">
        <v>0</v>
      </c>
      <c r="BL178" s="59">
        <v>8772</v>
      </c>
      <c r="BM178" s="59">
        <v>3329</v>
      </c>
      <c r="BN178" s="58">
        <v>4</v>
      </c>
      <c r="BO178" s="58">
        <v>-6</v>
      </c>
      <c r="BP178" s="58">
        <v>-103</v>
      </c>
      <c r="BQ178" s="58">
        <v>-176</v>
      </c>
      <c r="BR178" s="58">
        <v>-1927</v>
      </c>
      <c r="BS178" s="58">
        <v>-785</v>
      </c>
      <c r="BT178" s="58">
        <v>0</v>
      </c>
      <c r="BU178" s="58">
        <v>-3</v>
      </c>
      <c r="BV178" s="58">
        <v>33</v>
      </c>
      <c r="BW178" s="58">
        <v>-1223</v>
      </c>
      <c r="BX178" s="58">
        <v>-1</v>
      </c>
      <c r="BY178" s="58">
        <v>7914</v>
      </c>
      <c r="BZ178" s="58">
        <v>7</v>
      </c>
      <c r="CA178" s="58">
        <v>0</v>
      </c>
      <c r="CB178" s="58">
        <v>645</v>
      </c>
      <c r="CC178" s="58">
        <v>68</v>
      </c>
      <c r="CD178" s="58">
        <v>268</v>
      </c>
      <c r="CE178" s="58">
        <v>224</v>
      </c>
      <c r="CF178" s="58">
        <v>18</v>
      </c>
    </row>
    <row r="180" spans="1:84" ht="15.75" x14ac:dyDescent="0.25">
      <c r="A180" s="62" t="s">
        <v>535</v>
      </c>
    </row>
    <row r="181" spans="1:84" ht="15.75" x14ac:dyDescent="0.25">
      <c r="A181" s="63" t="s">
        <v>536</v>
      </c>
    </row>
    <row r="182" spans="1:84" ht="15.75" x14ac:dyDescent="0.25">
      <c r="A182" s="64"/>
    </row>
  </sheetData>
  <mergeCells count="4">
    <mergeCell ref="G2:Z2"/>
    <mergeCell ref="AA2:AZ2"/>
    <mergeCell ref="BA2:BZ2"/>
    <mergeCell ref="CB4:CF4"/>
  </mergeCells>
  <dataValidations count="1">
    <dataValidation type="date" showInputMessage="1" showErrorMessage="1" sqref="BM9:BM17 BM19:BM68 BM85:BM102 BM172:BM178 BM70:BM83 BM104:BM111 BM113:BM170" xr:uid="{00000000-0002-0000-0000-000000000000}">
      <formula1>32874</formula1>
      <formula2>73031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DOJ-USTP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13 STANDING TRUSTEE FY20 AUDITED ANNUAL REPORTS </dc:title>
  <dc:creator>United States Trustees Program</dc:creator>
  <cp:lastModifiedBy>Chery, Rose</cp:lastModifiedBy>
  <cp:lastPrinted>2020-10-15T14:54:00Z</cp:lastPrinted>
  <dcterms:created xsi:type="dcterms:W3CDTF">2016-02-10T14:37:10Z</dcterms:created>
  <dcterms:modified xsi:type="dcterms:W3CDTF">2021-06-16T13:21:12Z</dcterms:modified>
</cp:coreProperties>
</file>