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8" codeName="{51196F13-6AD0-C1B8-E2B4-A1F9AE17003E}"/>
  <workbookPr updateLinks="never" codeName="ThisWorkbook" defaultThemeVersion="124226"/>
  <bookViews>
    <workbookView xWindow="0" yWindow="0" windowWidth="28800" windowHeight="11625" tabRatio="719" activeTab="0"/>
  </bookViews>
  <sheets>
    <sheet name="Budget Sheet Instructions" sheetId="1" r:id="rId1"/>
    <sheet name="Demographics" sheetId="22" state="hidden" r:id="rId2"/>
    <sheet name="PA1" sheetId="2" r:id="rId3"/>
    <sheet name="PA2" sheetId="13" r:id="rId4"/>
    <sheet name="PA3" sheetId="14" r:id="rId5"/>
    <sheet name="PA4" sheetId="15" r:id="rId6"/>
    <sheet name="PA5" sheetId="17" state="hidden" r:id="rId7"/>
    <sheet name="PA6" sheetId="20" r:id="rId8"/>
    <sheet name="PA7" sheetId="19" state="hidden" r:id="rId9"/>
    <sheet name="PA8" sheetId="18" r:id="rId10"/>
    <sheet name="PA9" sheetId="21" r:id="rId11"/>
    <sheet name="PA10" sheetId="24" state="hidden" r:id="rId12"/>
    <sheet name="Budget Summary" sheetId="12" r:id="rId13"/>
    <sheet name="Reference Data" sheetId="23" state="hidden" r:id="rId14"/>
  </sheets>
  <definedNames>
    <definedName name="AddConsultantTravel" localSheetId="11">#REF!</definedName>
    <definedName name="AddConsultantTravel">#REF!</definedName>
    <definedName name="AdditionalPositions" localSheetId="11">#REF!</definedName>
    <definedName name="AdditionalPositions">#REF!</definedName>
    <definedName name="AddTravel" localSheetId="11">#REF!</definedName>
    <definedName name="AddTravel">#REF!</definedName>
    <definedName name="BeginConsultantExpenses">'PA1'!$139:$139</definedName>
    <definedName name="BeginConsultantFees">'PA1'!$112:$112</definedName>
    <definedName name="BeginConsultantItem">'PA1'!$100:$100</definedName>
    <definedName name="BeginCosultantTravel">'PA1'!$127:$127</definedName>
    <definedName name="BeginEquipment">'PA1'!$68:$68</definedName>
    <definedName name="BeginIndirectCosts">'PA1'!$164:$164</definedName>
    <definedName name="BeginOtherCosts">'PA1'!$152:$152</definedName>
    <definedName name="BeginSupplies">'PA1'!$82:$82</definedName>
    <definedName name="BeginTravel">'PA1'!$55:$55</definedName>
    <definedName name="Benefits" localSheetId="2" comment="The benefits range on the active sheet.">#REF!</definedName>
    <definedName name="Benefits" localSheetId="11">'PA10'!$25:$25</definedName>
    <definedName name="Benefits" localSheetId="3">'PA2'!$25:$25</definedName>
    <definedName name="Benefits" localSheetId="4">'PA3'!$25:$25</definedName>
    <definedName name="Benefits" localSheetId="5">'PA4'!$25:$25</definedName>
    <definedName name="Benefits" localSheetId="6">'PA5'!$25:$25</definedName>
    <definedName name="Benefits" localSheetId="7">'PA6'!$25:$25</definedName>
    <definedName name="Benefits" localSheetId="8">'PA7'!$25:$25</definedName>
    <definedName name="Benefits" localSheetId="9">'PA8'!$25:$25</definedName>
    <definedName name="Benefits" localSheetId="10">'PA9'!$25:$25</definedName>
    <definedName name="Construction" localSheetId="2" comment="The construction range for the active sheet.">#REF!</definedName>
    <definedName name="Construction" localSheetId="11">'PA10'!$69:$69</definedName>
    <definedName name="Construction" localSheetId="3">'PA2'!$69:$69</definedName>
    <definedName name="Construction" localSheetId="4">'PA3'!$69:$69</definedName>
    <definedName name="Construction" localSheetId="5">'PA4'!$69:$69</definedName>
    <definedName name="Construction" localSheetId="6">'PA5'!$69:$69</definedName>
    <definedName name="Construction" localSheetId="7">'PA6'!$69:$69</definedName>
    <definedName name="Construction" localSheetId="8">'PA7'!$69:$69</definedName>
    <definedName name="Construction" localSheetId="9">'PA8'!$69:$69</definedName>
    <definedName name="Construction" localSheetId="10">'PA9'!$69:$69</definedName>
    <definedName name="Consultant" localSheetId="2" comment="The consultant range for the active sheet.">'PA1'!$99:$99</definedName>
    <definedName name="Consultant" localSheetId="11">'PA10'!$80:$80</definedName>
    <definedName name="Consultant" localSheetId="3">'PA2'!$80:$80</definedName>
    <definedName name="Consultant" localSheetId="4">'PA3'!$80:$80</definedName>
    <definedName name="Consultant" localSheetId="5">'PA4'!$80:$80</definedName>
    <definedName name="Consultant" localSheetId="6">'PA5'!$80:$80</definedName>
    <definedName name="Consultant" localSheetId="7">'PA6'!$80:$80</definedName>
    <definedName name="Consultant" localSheetId="8">'PA7'!$80:$80</definedName>
    <definedName name="Consultant" localSheetId="9">'PA8'!$81:$81</definedName>
    <definedName name="Consultant" localSheetId="10">'PA9'!$80:$80</definedName>
    <definedName name="ConsultantExpenses">'PA1'!$138:$138</definedName>
    <definedName name="ConsultantExpensesFederalTotal">'PA1'!$R$142</definedName>
    <definedName name="ConsultantExpensesLocalTotal">'PA1'!$Q$142</definedName>
    <definedName name="ConsultantFees">'PA1'!$111:$111</definedName>
    <definedName name="ConsultantFeesFederalTotal">'PA1'!$R$115</definedName>
    <definedName name="ConsultantFeesLocalTotal">'PA1'!$Q$115</definedName>
    <definedName name="ConsultantFeesTotal">'PA1'!$P$115</definedName>
    <definedName name="ConsultantItem">'PA1'!$99:$99</definedName>
    <definedName name="ConsultantNarrative">'PA1'!$144:$145</definedName>
    <definedName name="ConsultantTravel">'PA1'!$123:$126</definedName>
    <definedName name="ContractsFederalTotalSummary" localSheetId="11">#REF!</definedName>
    <definedName name="ContractsFederalTotalSummary">#REF!</definedName>
    <definedName name="ContractsItemFederalTotal">'PA1'!$R$103</definedName>
    <definedName name="ContractsItemLocalTotal">'PA1'!$Q$103</definedName>
    <definedName name="ContractsItemTotal">'PA1'!$P$103</definedName>
    <definedName name="ContractsLocalTotalSummary" localSheetId="11">#REF!</definedName>
    <definedName name="ContractsLocalTotalSummary">#REF!</definedName>
    <definedName name="ContractsTotalSummary" localSheetId="11">#REF!</definedName>
    <definedName name="ContractsTotalSummary">#REF!</definedName>
    <definedName name="ContractsTravelFederalTotal">'PA1'!$R$130</definedName>
    <definedName name="ContractsTravelLocalTotal">'PA1'!$Q$130</definedName>
    <definedName name="ContractsTravelTotal">'PA1'!$P$130</definedName>
    <definedName name="CunsultantExpensesTotal">'PA1'!$P$142</definedName>
    <definedName name="DemographicsYesNoSelection" comment="A yes no selection designed for the demographics sheet, but can be used anywhere.">'Reference Data'!$A$34:$A$35</definedName>
    <definedName name="EndConsultantExpenses">'PA1'!$140:$140</definedName>
    <definedName name="EndConsultantFees">'PA1'!$113:$113</definedName>
    <definedName name="EndConsultantItem">'PA1'!$101:$101</definedName>
    <definedName name="EndConsultantTravel">'PA1'!$128:$128</definedName>
    <definedName name="EndEquipment">'PA1'!$69:$69</definedName>
    <definedName name="EndIndirectCosts">'PA1'!$165:$165</definedName>
    <definedName name="EndOtherCosts">'PA1'!$153:$153</definedName>
    <definedName name="EndSupplies">'PA1'!$83:$83</definedName>
    <definedName name="EndTravel">'PA1'!$56:$56</definedName>
    <definedName name="Entry_Level_Sworn_Officer">'Reference Data'!$A$22:$A$27</definedName>
    <definedName name="Equipment" localSheetId="2" comment="The equipment range for the active sheet.">'PA1'!$67:$67</definedName>
    <definedName name="Equipment" localSheetId="11">'PA10'!$47:$47</definedName>
    <definedName name="Equipment" localSheetId="3">'PA2'!$47:$47</definedName>
    <definedName name="Equipment" localSheetId="4">'PA3'!$47:$47</definedName>
    <definedName name="Equipment" localSheetId="5">'PA4'!$47:$47</definedName>
    <definedName name="Equipment" localSheetId="6">'PA5'!$47:$47</definedName>
    <definedName name="Equipment" localSheetId="7">'PA6'!$47:$47</definedName>
    <definedName name="Equipment" localSheetId="8">'PA7'!$47:$47</definedName>
    <definedName name="Equipment" localSheetId="9">'PA8'!$47:$47</definedName>
    <definedName name="Equipment" localSheetId="10">'PA9'!$47:$47</definedName>
    <definedName name="EquipmentFederalSummary" localSheetId="11">#REF!</definedName>
    <definedName name="EquipmentFederalSummary">#REF!</definedName>
    <definedName name="EquipmentFederalTotal">'PA1'!$R$71</definedName>
    <definedName name="EquipmentLocalSummary" localSheetId="11">#REF!</definedName>
    <definedName name="EquipmentLocalSummary">#REF!</definedName>
    <definedName name="EquipmentLocalTotal">'PA1'!$Q$71</definedName>
    <definedName name="EquipmentNarrative">'PA1'!$72:$73</definedName>
    <definedName name="EquipmentProjectSummary" localSheetId="11">#REF!</definedName>
    <definedName name="EquipmentProjectSummary">#REF!</definedName>
    <definedName name="EquipmentTotal">'PA1'!$P$71</definedName>
    <definedName name="FederalTotalSummary" localSheetId="11">#REF!</definedName>
    <definedName name="FederalTotalSummary">#REF!</definedName>
    <definedName name="FringeGrandTotal">'PA1'!$R$43</definedName>
    <definedName name="FringeTotal">'PA1'!$P$43</definedName>
    <definedName name="Indirect" localSheetId="2" comment="The indirect range for the active sheet.">#REF!</definedName>
    <definedName name="Indirect" localSheetId="11">'PA10'!$108:$108</definedName>
    <definedName name="Indirect" localSheetId="3">'PA2'!$108:$108</definedName>
    <definedName name="Indirect" localSheetId="4">'PA3'!$108:$108</definedName>
    <definedName name="Indirect" localSheetId="5">'PA4'!$108:$108</definedName>
    <definedName name="Indirect" localSheetId="6">'PA5'!$108:$108</definedName>
    <definedName name="Indirect" localSheetId="7">'PA6'!$108:$108</definedName>
    <definedName name="Indirect" localSheetId="8">'PA7'!$108:$108</definedName>
    <definedName name="Indirect" localSheetId="9">'PA8'!$109:$109</definedName>
    <definedName name="Indirect" localSheetId="10">'PA9'!$108:$108</definedName>
    <definedName name="IndirectCosts">'PA1'!$163:$163</definedName>
    <definedName name="IndirectCostsNarrative">'PA1'!$168:$169</definedName>
    <definedName name="IndirectFederalTotal">'PA1'!$R$167</definedName>
    <definedName name="IndirectFederalTotalSummary" localSheetId="11">#REF!</definedName>
    <definedName name="IndirectFederalTotalSummary">#REF!</definedName>
    <definedName name="IndirectLocalTotal">'PA1'!$Q$167</definedName>
    <definedName name="IndirectLocalTotalSummary" localSheetId="11">#REF!</definedName>
    <definedName name="IndirectLocalTotalSummary">#REF!</definedName>
    <definedName name="IndirectTotal">'PA1'!$P$167</definedName>
    <definedName name="IndirectTotalSummary" localSheetId="11">#REF!</definedName>
    <definedName name="IndirectTotalSummary">#REF!</definedName>
    <definedName name="LocalFringeTotal">'PA1'!$Q$43</definedName>
    <definedName name="LocalGrandTotal">'PA1'!$Q$44</definedName>
    <definedName name="LocalSalaryTotal">'PA1'!$Q$40</definedName>
    <definedName name="LocalTotalSummary" localSheetId="11">#REF!</definedName>
    <definedName name="LocalTotalSummary">#REF!</definedName>
    <definedName name="Narrative" localSheetId="2">'PA1'!$A$169,'PA1'!$A$157,'PA1'!$A$145,#REF!,'PA1'!$A$87,'PA1'!$A$73,#REF!,'PA1'!$A$34,#REF!</definedName>
    <definedName name="Narrative" localSheetId="11">'PA10'!$A$112,'PA10'!$A$101,'PA10'!$A$90,'PA10'!$A$73,'PA10'!$A$62,'PA10'!$A$51,'PA10'!$A$40,'PA10'!$A$29,'PA10'!$A$18</definedName>
    <definedName name="Narrative" localSheetId="3">'PA2'!$A$112,'PA2'!$A$101,'PA2'!$A$90,'PA2'!$A$73,'PA2'!$A$62,'PA2'!$A$51,'PA2'!$A$40,'PA2'!$A$29,'PA2'!$A$18</definedName>
    <definedName name="Narrative" localSheetId="4">'PA3'!$A$112,'PA3'!$A$101,'PA3'!$A$90,'PA3'!$A$73,'PA3'!$A$62,'PA3'!$A$51,'PA3'!$A$40,'PA3'!$A$29,'PA3'!$A$18</definedName>
    <definedName name="Narrative" localSheetId="5">'PA4'!$A$112,'PA4'!$A$101,'PA4'!$A$90,'PA4'!$A$73,'PA4'!$A$62,'PA4'!$A$51,'PA4'!$A$40,'PA4'!$A$29,'PA4'!$A$18</definedName>
    <definedName name="Narrative" localSheetId="6">'PA5'!$A$112,'PA5'!$A$101,'PA5'!$A$90,'PA5'!$A$73,'PA5'!$A$62,'PA5'!$A$51,'PA5'!$A$40,'PA5'!$A$29,'PA5'!$A$18</definedName>
    <definedName name="Narrative" localSheetId="7">'PA6'!$A$112,'PA6'!$A$101,'PA6'!$A$90,'PA6'!$A$73,'PA6'!$A$62,'PA6'!$A$51,'PA6'!$A$40,'PA6'!$A$29,'PA6'!$A$18</definedName>
    <definedName name="Narrative" localSheetId="8">'PA7'!$A$112,'PA7'!$A$101,'PA7'!$A$90,'PA7'!$A$73,'PA7'!$A$62,'PA7'!$A$51,'PA7'!$A$40,'PA7'!$A$29,'PA7'!$A$18</definedName>
    <definedName name="Narrative" localSheetId="9">'PA8'!$A$113,'PA8'!$A$102,'PA8'!$A$91,'PA8'!$A$74,'PA8'!$A$62,'PA8'!$A$51,'PA8'!$A$40,'PA8'!$A$29,'PA8'!$A$18</definedName>
    <definedName name="Narrative" localSheetId="10">'PA9'!$A$112,'PA9'!$A$101,'PA9'!$A$90,'PA9'!$A$73,'PA9'!$A$62,'PA9'!$A$51,'PA9'!$A$40,'PA9'!$A$29,'PA9'!$A$18</definedName>
    <definedName name="Other" localSheetId="2" comment="The other range for the active sheet.">#REF!</definedName>
    <definedName name="Other" localSheetId="11">'PA10'!$97:$97</definedName>
    <definedName name="Other" localSheetId="3">'PA2'!$97:$97</definedName>
    <definedName name="Other" localSheetId="4">'PA3'!$97:$97</definedName>
    <definedName name="Other" localSheetId="5">'PA4'!$97:$97</definedName>
    <definedName name="Other" localSheetId="6">'PA5'!$97:$97</definedName>
    <definedName name="Other" localSheetId="7">'PA6'!$97:$97</definedName>
    <definedName name="Other" localSheetId="8">'PA7'!$97:$97</definedName>
    <definedName name="Other" localSheetId="9">'PA8'!$98:$98</definedName>
    <definedName name="Other" localSheetId="10">'PA9'!$97:$97</definedName>
    <definedName name="OtherCosts">'PA1'!$151:$151</definedName>
    <definedName name="OtherCostsNarrative">'PA1'!$156:$157</definedName>
    <definedName name="OtherFederalSummary" localSheetId="11">#REF!</definedName>
    <definedName name="OtherFederalSummary">#REF!</definedName>
    <definedName name="OtherFederalTotal">'PA1'!$R$155</definedName>
    <definedName name="OtherLocalSummary" localSheetId="11">#REF!</definedName>
    <definedName name="OtherLocalSummary">#REF!</definedName>
    <definedName name="OtherLocalTotal">'PA1'!$Q$155</definedName>
    <definedName name="OtherTotal">'PA1'!$P$155</definedName>
    <definedName name="OtherTotalSummary" localSheetId="11">#REF!</definedName>
    <definedName name="OtherTotalSummary">#REF!</definedName>
    <definedName name="PA1CivilianOfficerHiringCategories">'Reference Data'!$A$43</definedName>
    <definedName name="PA1EquipmentDDL">'Reference Data'!$A$7:$A$16</definedName>
    <definedName name="PA1PersonnelCivilianOptions">'Reference Data'!$A$30:$A$31</definedName>
    <definedName name="PA1PersonnelSwornOptions">'Reference Data'!$A$22:$A$27</definedName>
    <definedName name="PA1SuppliesDDL">'Reference Data'!$A$19</definedName>
    <definedName name="PA1SwornOfficerHiringCategories">'Reference Data'!$A$38:$A$40</definedName>
    <definedName name="Personnel" localSheetId="2" comment="The personnel range on the active sheet.">'PA1'!$12:$34</definedName>
    <definedName name="Personnel" localSheetId="11">'PA10'!$14:$14</definedName>
    <definedName name="Personnel" localSheetId="3">'PA2'!$14:$14</definedName>
    <definedName name="Personnel" localSheetId="4">'PA3'!$14:$14</definedName>
    <definedName name="Personnel" localSheetId="5">'PA4'!$14:$14</definedName>
    <definedName name="Personnel" localSheetId="6">'PA5'!$14:$14</definedName>
    <definedName name="Personnel" localSheetId="7">'PA6'!$14:$14</definedName>
    <definedName name="Personnel" localSheetId="8">'PA7'!$14:$14</definedName>
    <definedName name="Personnel" localSheetId="9">'PA8'!$14:$14</definedName>
    <definedName name="Personnel" localSheetId="10">'PA9'!$14:$14</definedName>
    <definedName name="PersonnelFederalFringeSummary" localSheetId="11">#REF!</definedName>
    <definedName name="PersonnelFederalFringeSummary">#REF!</definedName>
    <definedName name="PersonnelFederalSalarySummary" localSheetId="11">#REF!</definedName>
    <definedName name="PersonnelFederalSalarySummary">#REF!</definedName>
    <definedName name="PersonnelGrandTotal">'PA1'!$R$44</definedName>
    <definedName name="PersonnelLocalFringeSummary" localSheetId="11">#REF!</definedName>
    <definedName name="PersonnelLocalFringeSummary">#REF!</definedName>
    <definedName name="PersonnelLocalSalarySummary" localSheetId="11">#REF!</definedName>
    <definedName name="PersonnelLocalSalarySummary">#REF!</definedName>
    <definedName name="PersonnelOptions">'Reference Data'!$A$22:$A$30</definedName>
    <definedName name="PersonnelProjectFringeSummary" localSheetId="11">#REF!</definedName>
    <definedName name="PersonnelProjectFringeSummary">#REF!</definedName>
    <definedName name="PersonnelProjectSalarySummary" localSheetId="11">#REF!</definedName>
    <definedName name="PersonnelProjectSalarySummary">#REF!</definedName>
    <definedName name="PersonnelTotal">'PA1'!$P$44</definedName>
    <definedName name="PositionEnd">'PA1'!$36:$36</definedName>
    <definedName name="PositionStart">'PA1'!$35:$35</definedName>
    <definedName name="ProjectTotalSummary" localSheetId="11">#REF!</definedName>
    <definedName name="ProjectTotalSummary">#REF!</definedName>
    <definedName name="SalaryGrandTotal">'PA1'!$R$40</definedName>
    <definedName name="SalaryTotal">'PA1'!$P$40</definedName>
    <definedName name="Supplies" localSheetId="2" comment="The supplies range for the active sheet.">'PA1'!$81:$81</definedName>
    <definedName name="Supplies" localSheetId="11">'PA10'!$58:$58</definedName>
    <definedName name="Supplies" localSheetId="3">'PA2'!$58:$58</definedName>
    <definedName name="Supplies" localSheetId="4">'PA3'!$58:$58</definedName>
    <definedName name="Supplies" localSheetId="5">'PA4'!$58:$58</definedName>
    <definedName name="Supplies" localSheetId="6">'PA5'!$58:$58</definedName>
    <definedName name="Supplies" localSheetId="7">'PA6'!$58:$58</definedName>
    <definedName name="Supplies" localSheetId="8">'PA7'!$58:$58</definedName>
    <definedName name="Supplies" localSheetId="9">'PA8'!$58:$58</definedName>
    <definedName name="Supplies" localSheetId="10">'PA9'!$58:$58</definedName>
    <definedName name="SuppliesFederalSummary" localSheetId="11">#REF!</definedName>
    <definedName name="SuppliesFederalSummary">#REF!</definedName>
    <definedName name="SuppliesFederalTotal">'PA1'!$R$85</definedName>
    <definedName name="SuppliesLocalSummary" localSheetId="11">#REF!</definedName>
    <definedName name="SuppliesLocalSummary">#REF!</definedName>
    <definedName name="SuppliesLocalTotal">'PA1'!$Q$85</definedName>
    <definedName name="SuppliesNarrative">'PA1'!$86:$87</definedName>
    <definedName name="SuppliesProjectSummary" localSheetId="11">#REF!</definedName>
    <definedName name="SuppliesProjectSummary">#REF!</definedName>
    <definedName name="SuppliesTotal">'PA1'!$P$85</definedName>
    <definedName name="Travel" localSheetId="11">'PA10'!$36:$36</definedName>
    <definedName name="Travel" localSheetId="3">'PA2'!$36:$36</definedName>
    <definedName name="Travel" localSheetId="4">'PA3'!$36:$36</definedName>
    <definedName name="Travel" localSheetId="5">'PA4'!$36:$36</definedName>
    <definedName name="Travel" localSheetId="6">'PA5'!$36:$36</definedName>
    <definedName name="Travel" localSheetId="7">'PA6'!$36:$36</definedName>
    <definedName name="Travel" localSheetId="8">'PA7'!$36:$36</definedName>
    <definedName name="Travel" localSheetId="9">'PA8'!$36:$36</definedName>
    <definedName name="Travel" localSheetId="10">'PA9'!$36:$36</definedName>
    <definedName name="Travel">'PA1'!$51:$54</definedName>
    <definedName name="TravelConsultant" localSheetId="11">'PA10'!$A$86:$K$86</definedName>
    <definedName name="TravelConsultant" localSheetId="3">'PA2'!$A$86:$K$86</definedName>
    <definedName name="TravelConsultant" localSheetId="4">'PA3'!$A$86:$K$86</definedName>
    <definedName name="TravelConsultant" localSheetId="5">'PA4'!$A$86:$K$86</definedName>
    <definedName name="TravelConsultant" localSheetId="6">'PA5'!$A$86:$K$86</definedName>
    <definedName name="TravelConsultant" localSheetId="7">'PA6'!$A$86:$K$86</definedName>
    <definedName name="TravelConsultant" localSheetId="8">'PA7'!$A$86:$K$86</definedName>
    <definedName name="TravelConsultant" localSheetId="9">'PA8'!$A$87:$K$87</definedName>
    <definedName name="TravelConsultant" localSheetId="10">'PA9'!$A$86:$K$86</definedName>
    <definedName name="TravelConsultant">#REF!</definedName>
    <definedName name="TravelFederalSummary" localSheetId="11">#REF!</definedName>
    <definedName name="TravelFederalSummary">#REF!</definedName>
    <definedName name="TravelFederalTotal">'PA1'!$R$58</definedName>
    <definedName name="TravelLocalSummary" localSheetId="11">#REF!</definedName>
    <definedName name="TravelLocalSummary">#REF!</definedName>
    <definedName name="TravelLocalTotal">'PA1'!$Q$58</definedName>
    <definedName name="TravelNarrative">'PA1'!$59:$60</definedName>
    <definedName name="TravelProjectSummary" localSheetId="11">#REF!</definedName>
    <definedName name="TravelProjectSummary">#REF!</definedName>
    <definedName name="TravelTotal">'PA1'!$P$58</definedName>
  </definedNames>
  <calcPr calcId="191029"/>
</workbook>
</file>

<file path=xl/comments10.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3"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6"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9" authorId="0">
      <text>
        <r>
          <rPr>
            <sz val="8"/>
            <rFont val="Tahoma"/>
            <family val="2"/>
          </rPr>
          <t xml:space="preserve">Total cost is the value or cost of the procurement contract (or consultant) or of the subaward, as applicable.
</t>
        </r>
      </text>
    </comment>
    <comment ref="J79"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9" authorId="2">
      <text>
        <r>
          <rPr>
            <sz val="9"/>
            <rFont val="Tahoma"/>
            <family val="2"/>
          </rPr>
          <t xml:space="preserve">The amount requested from the sponsoring Program Office.
</t>
        </r>
      </text>
    </comment>
    <comment ref="F85"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5"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5"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5"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5" authorId="2">
      <text>
        <r>
          <rPr>
            <sz val="9"/>
            <rFont val="Tahoma"/>
            <family val="2"/>
          </rPr>
          <t xml:space="preserve">The amount requested from the sponsoring Program Office.
</t>
        </r>
      </text>
    </comment>
    <comment ref="A9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3"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6" authorId="0">
      <text>
        <r>
          <rPr>
            <sz val="8"/>
            <rFont val="Tahoma"/>
            <family val="2"/>
          </rPr>
          <t>Total cost is the value or cost of the other cost.</t>
        </r>
      </text>
    </comment>
    <comment ref="J9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6" authorId="2">
      <text>
        <r>
          <rPr>
            <sz val="9"/>
            <rFont val="Tahoma"/>
            <family val="2"/>
          </rPr>
          <t xml:space="preserve">The amount requested from the sponsoring Program Office.
</t>
        </r>
      </text>
    </comment>
    <comment ref="A10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4"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7" authorId="0">
      <text>
        <r>
          <rPr>
            <sz val="8"/>
            <rFont val="Tahoma"/>
            <family val="2"/>
          </rPr>
          <t xml:space="preserve">Cost is the value of the indirect cost.
</t>
        </r>
      </text>
    </comment>
    <comment ref="F107" authorId="0">
      <text>
        <r>
          <rPr>
            <sz val="8"/>
            <rFont val="Tahoma"/>
            <family val="2"/>
          </rPr>
          <t xml:space="preserve">The approved cost rate for this indirect cost.
</t>
        </r>
      </text>
    </comment>
    <comment ref="I107"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7" authorId="2">
      <text>
        <r>
          <rPr>
            <sz val="9"/>
            <rFont val="Tahoma"/>
            <family val="2"/>
          </rPr>
          <t xml:space="preserve">The amount requested from the sponsoring Program Office.
</t>
        </r>
      </text>
    </comment>
    <comment ref="A112"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11.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12.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3.xml><?xml version="1.0" encoding="utf-8"?>
<comments xmlns="http://schemas.openxmlformats.org/spreadsheetml/2006/main">
  <authors>
    <author>Klousia, John</author>
    <author>Jerry Makris</author>
    <author>mangatadm</author>
    <author>Payne, Connor</author>
  </authors>
  <commentList>
    <comment ref="A9" authorId="0">
      <text>
        <r>
          <rPr>
            <sz val="8"/>
            <rFont val="Tahoma"/>
            <family val="2"/>
          </rPr>
          <t xml:space="preserve">Select the appropriate button to add Personnel. Combine similar types by increasing the Quantity of personnel for that type. If you are requesting multiple types of Personnel, complete the first selection, then click on the appropriate button to select another type of Personnel.  Sworn Officers will be limited to Entry level salaries and corresponding fringe benefits.  Meth/ Opioid Coordinators should be based on a reasonable cost for salaries and benefits.  Enter the number of positions per type selected.  All Personnel requests must be for Full-Time employees.  Enter the established rate of pay for year one for the type of personnel selected. Enter the established rate of pay for sworn officer positions for year two through year five using reasonable increases for each year. Sworn officer positions are for a 5 year period. Civilian meth and opioid coordinators are for a 3 year period.  Compensation paid to employees engaged in grant activities must be consistent with what is paid for similar work within the applicant organization.  Annual salary should be based on a workload of 40 hours per week.  The one year retention period applies to Sworn Officer positions only.  A description of each position selected must be given in the Narrative box for this section, along with hourly rate calculations.
</t>
        </r>
      </text>
    </comment>
    <comment ref="A11" authorId="0">
      <text>
        <r>
          <rPr>
            <sz val="8"/>
            <rFont val="Tahoma"/>
            <family val="2"/>
          </rPr>
          <t xml:space="preserve">Select the appropriate button to add Personnel. Combine similar types by increasing the Quantity of personnel for that type. If you are requesting multiple types of Personnel, complete the first selection, then click on the appropriate button to select another type of Personnel.  Sworn Officers will be limited to Entry level salaries and corresponding fringe benefits.  Meth Coordinators should be based on a reasonable cost for salary and benefits.  Enter the number of positions per type selected.  All Personnel requests must be for Full-Time employees.  Enter the established rate of pay for year one for the type of personnel selected. Enter the estimated rate of pay for year two and year three using reasonable increases for each year.  Compensation paid to employees engaged in grant activities must be consistent with what is paid for similar work within the applicant organization.  Annual salary should be based on a workload of 40 hours per week.  The one year retention period applies to Sworn Officer positions only.  A description of each position selected must be given in the Narrative box for this section, along with hourly rate calculations.
</t>
        </r>
      </text>
    </comment>
    <comment ref="E14" authorId="1">
      <text>
        <r>
          <rPr>
            <sz val="8"/>
            <rFont val="Tahoma"/>
            <family val="2"/>
          </rPr>
          <t>Enter the total number of positions for type.</t>
        </r>
      </text>
    </comment>
    <comment ref="K14" authorId="0">
      <text>
        <r>
          <rPr>
            <sz val="8"/>
            <rFont val="Tahoma"/>
            <family val="2"/>
          </rPr>
          <t>Enter the employee’s yearly salary rate. If salary costs change over multiple years use the average salary for the position type.</t>
        </r>
      </text>
    </comment>
    <comment ref="M14" authorId="0">
      <text>
        <r>
          <rPr>
            <sz val="8"/>
            <rFont val="Tahoma"/>
            <family val="2"/>
          </rPr>
          <t xml:space="preserve">The number of years the employee will be working on the project. This column should be the total calendar time. The employee’s actual allocation/availability should be reflected in the “%” column.
</t>
        </r>
      </text>
    </comment>
    <comment ref="O14" authorId="0">
      <text>
        <r>
          <rPr>
            <sz val="8"/>
            <rFont val="Tahoma"/>
            <family val="2"/>
          </rPr>
          <t xml:space="preserve">The percentage the individual will be working on the proposed project. If the employee is full-time enter 100%.
</t>
        </r>
      </text>
    </comment>
    <comment ref="P14"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 of Positions x Salary x Time Worked x %</t>
        </r>
        <r>
          <rPr>
            <sz val="8"/>
            <rFont val="Tahoma"/>
            <family val="2"/>
          </rPr>
          <t xml:space="preserve">
</t>
        </r>
      </text>
    </comment>
    <comment ref="Q1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14" authorId="2">
      <text>
        <r>
          <rPr>
            <sz val="9"/>
            <rFont val="Tahoma"/>
            <family val="2"/>
          </rPr>
          <t xml:space="preserve">The amount requested from the sponsoring Program Office.
</t>
        </r>
      </text>
    </comment>
    <comment ref="A17" authorId="0">
      <text>
        <r>
          <rPr>
            <sz val="8"/>
            <rFont val="Tahoma"/>
            <family val="2"/>
          </rPr>
          <t>Fringe Benefits should be based on actual known costs or an approved negotiated rate by a Federal agency, and must be available to all employees of the agency. The costs listed here are the agency’s matching portion of the allowable benefits as determined by the awarding agency.  Each line item will be calculated by entering the percentage of Annual Salary per year.  Vacation and Sick Leave should not be requested if your agency allows for accrual of hours for Vacation and Sick Leave as a part of the annual salary.  If your agency has requested more than one allowable fringe benefit that does not have a dedicated line item, you must enter the combined costs on the “Other” line item and provide details in the Narrative section about each benefit separately.  Use the Narrative section to explain how each item is calculated and identify any benefits that are exempt.</t>
        </r>
      </text>
    </comment>
    <comment ref="F20" authorId="1">
      <text>
        <r>
          <rPr>
            <sz val="8"/>
            <rFont val="Tahoma"/>
            <family val="2"/>
          </rPr>
          <t>Enter the cost base for each employee listed in section “A. Personnel” that will receive fringe benefits as part of working on this grant. The salary value may be the Total Cost value calculated for the specific employee.</t>
        </r>
      </text>
    </comment>
    <comment ref="K20" authorId="0">
      <text>
        <r>
          <rPr>
            <sz val="8"/>
            <rFont val="Tahoma"/>
            <family val="2"/>
          </rPr>
          <t xml:space="preserve">Enter the percentage of the employee’s salary that is paid as fringe benefits.
</t>
        </r>
      </text>
    </comment>
    <comment ref="P20" authorId="0">
      <text>
        <r>
          <rPr>
            <sz val="8"/>
            <rFont val="Tahoma"/>
            <family val="2"/>
          </rPr>
          <t>Total cost is the calculated value of the data provided and should match the total amount to be paid to this employee as fringe benefits over the life of the sponsored program.</t>
        </r>
      </text>
    </comment>
    <comment ref="Q20"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20" authorId="2">
      <text>
        <r>
          <rPr>
            <sz val="9"/>
            <rFont val="Tahoma"/>
            <family val="2"/>
          </rPr>
          <t xml:space="preserve">The amount requested from the sponsoring Program Office.
</t>
        </r>
      </text>
    </comment>
    <comment ref="A26" authorId="3">
      <text>
        <r>
          <rPr>
            <b/>
            <sz val="9"/>
            <rFont val="Tahoma"/>
            <family val="2"/>
          </rPr>
          <t>Do not enter an amount here if your agency allows for accrual of hours to use as Vacation.  Please select Yes or No to the question above that asks “Does Salary include Vacation Time?”</t>
        </r>
      </text>
    </comment>
    <comment ref="A27" authorId="3">
      <text>
        <r>
          <rPr>
            <b/>
            <sz val="9"/>
            <rFont val="Tahoma"/>
            <family val="2"/>
          </rPr>
          <t>Do not enter an amount here if your agency allows for accrual of hours to use as Sick Leave.  Please select Yes or No to the question above that asks; “Does Salary include Sick Leave?”</t>
        </r>
      </text>
    </comment>
    <comment ref="A33" authorId="0">
      <text>
        <r>
          <rPr>
            <sz val="8"/>
            <rFont val="Tahoma"/>
            <family val="2"/>
          </rPr>
          <t xml:space="preserve">Provide a description for each of the allowable positions that you have requested above and indicate how each position relates to the goals and objectives of this award.  Provide the basis for the annual salary listed above and the calculations used to determine the corresponding fringe benefits for each position.  If you have any items in the “Other” cost line item, please list the name and cost for each item separately here in the narrative.  
</t>
        </r>
      </text>
    </comment>
    <comment ref="A46" authorId="0">
      <text>
        <r>
          <rPr>
            <sz val="8"/>
            <rFont val="Tahoma"/>
            <family val="2"/>
          </rPr>
          <t>Itemize allowable travel expenses of staff personnel. Click on the “Add Travel Expense” button for each unique Training event requested.  Enter the appropriate information in the boxes for “Event Title”, “Location” (if currently unknown, list as TBD), and “Item Narrative”.  In the Item Narrative field, describe the purpose of each travel expenditure in reference to the project objectives, and show the basis of computation (e.g., six people to 3-day training at $X airfare, $X lodging, $X subsistence). The bigger narrative box for this category will be greyed out or disabled. Please note you will include your item description/budget narrative information in the Item Narrative field.  Enter the cost for each line item (e.g., Lodging, Transportation, etc.) based on total costs for one staff member.  Enter the number of trainees that will attend in the box labeled “# of Staff”.  Applicants must budget travel costs for attendance at the following DOJ training: one DOJ CTAS orientation meeting for two people (for budgeting purposes, please use Washington, D.C., as the location for this meeting). Indicate whether applicant's formal written travel policy or the Federal Travel Regulations are followed. All requested information must be included in the budget detail worksheet and budget narrative.  
Note: Travel expenses for consultants should be included in the “Consultant Travel” data fields under the “Subawards (Subgrants)/Procurement Contracts” category.  
All training requests listed above should have a corresponding explanation in the narrative field of how they relate to the goals and objectives of this award, as well as a detailed breakdown of the travel costs and how they were calculated.  Please indicate whether applicant's formal written travel policy or the Federal Travel Regulations are followed.</t>
        </r>
      </text>
    </comment>
    <comment ref="R49" authorId="2">
      <text>
        <r>
          <rPr>
            <sz val="9"/>
            <rFont val="Tahoma"/>
            <family val="2"/>
          </rPr>
          <t xml:space="preserve">The amount requested from the sponsoring Program Office.
</t>
        </r>
      </text>
    </comment>
    <comment ref="H52" authorId="3">
      <text>
        <r>
          <rPr>
            <b/>
            <sz val="9"/>
            <rFont val="Tahoma"/>
            <family val="2"/>
          </rPr>
          <t>Combine all costs for Transportation together (air, parking, tolls, etc). Enter total cost per individual staff.</t>
        </r>
        <r>
          <rPr>
            <sz val="9"/>
            <rFont val="Tahoma"/>
            <family val="2"/>
          </rPr>
          <t xml:space="preserve">
</t>
        </r>
      </text>
    </comment>
    <comment ref="H53" authorId="3">
      <text>
        <r>
          <rPr>
            <b/>
            <sz val="9"/>
            <rFont val="Tahoma"/>
            <family val="2"/>
          </rPr>
          <t xml:space="preserve">Combine total cost for all nights for individual staff (account for shared rooms) </t>
        </r>
      </text>
    </comment>
    <comment ref="H54" authorId="3">
      <text>
        <r>
          <rPr>
            <b/>
            <sz val="9"/>
            <rFont val="Tahoma"/>
            <family val="2"/>
          </rPr>
          <t>GSA rates allow for 75% of first and last travel days</t>
        </r>
      </text>
    </comment>
    <comment ref="A62" authorId="0">
      <text>
        <r>
          <rPr>
            <sz val="8"/>
            <rFont val="Tahoma"/>
            <family val="2"/>
          </rPr>
          <t>List the requested items here that your agency will treat as Capital expenditures based on the Capitalization policy that your agency is currently implementing.  Provide a detailed description of each item in the narrative field and identify if the item will be included in the direct cost base for the purpose of recovering indirect costs.  Also, explain how the equipment is necessary for the success of the project, and describe the procurement method to be used.  All requested information must be included in the budget worksheet and the Item Narrative field. The bigger narrative box for this category will be greyed out or disabled. Please note you will include your item description/budget narrative information in the Item Narrative field.  Expendable items should be included in the "Supplies" category.
Refer to the Allowable costs list for guidance.  Provide a detailed description of each item, and identify if the item will be included in the direct cost base for the purpose of recovering indirect costs.  Also, explain how the equipment is necessary for the success of the project.  Like items should be combined on one line item and described in greater detail in the narrative field (e.g., Vehicle &amp; Accessory package should be combined as one cost, and the description of each provided in the narrative).</t>
        </r>
      </text>
    </comment>
    <comment ref="J65" authorId="1">
      <text>
        <r>
          <rPr>
            <sz val="8"/>
            <rFont val="Tahoma"/>
            <family val="2"/>
          </rPr>
          <t>Enter the total number of items to be purchased.</t>
        </r>
      </text>
    </comment>
    <comment ref="M65" authorId="0">
      <text>
        <r>
          <rPr>
            <sz val="8"/>
            <rFont val="Tahoma"/>
            <family val="2"/>
          </rPr>
          <t xml:space="preserve">Enter the cost of each equipment item.
</t>
        </r>
      </text>
    </comment>
    <comment ref="P6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Q6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65" authorId="2">
      <text>
        <r>
          <rPr>
            <sz val="9"/>
            <rFont val="Tahoma"/>
            <family val="2"/>
          </rPr>
          <t xml:space="preserve">The amount requested from the sponsoring Program Office.
</t>
        </r>
      </text>
    </comment>
    <comment ref="A76" authorId="0">
      <text>
        <r>
          <rPr>
            <sz val="8"/>
            <rFont val="Tahoma"/>
            <family val="2"/>
          </rPr>
          <t xml:space="preserve">List the requested items here that your agency will expense or consume during the course of the project.  Include any expendable equipment items costing less than $5,000 (such as books, hand held radios) here.  Provide a detailed description of each item in the narrative field and explain how these supplies are necessary for the success of the project. 
Refer to the Allowable costs list for guidance.  Generally, supplies include any materials that are expendable or consumed during the course of the project.  Include any expendable equipment items costing less than $5,000 here.  Explain how each item requested is necessary for the success of the project goals and objectives.  Combine like items of same cost on one line item.  Cost of Uniforms can be combined if you provide an itemized list in the narrative field or separate attachment.  All requested information must be included in the budget  worksheet and the Item Narrative field. The bigger narrative box for this category will be greyed out or disabled. Please note you will include your item description/budget narrative information in the Item Narrative field. </t>
        </r>
      </text>
    </comment>
    <comment ref="J79" authorId="1">
      <text>
        <r>
          <rPr>
            <sz val="8"/>
            <rFont val="Tahoma"/>
            <family val="2"/>
          </rPr>
          <t xml:space="preserve">Enter the total number of items to be purchased.
</t>
        </r>
      </text>
    </comment>
    <comment ref="R79" authorId="2">
      <text>
        <r>
          <rPr>
            <sz val="9"/>
            <rFont val="Tahoma"/>
            <family val="2"/>
          </rPr>
          <t xml:space="preserve">The amount requested from the sponsoring Program Office.
</t>
        </r>
      </text>
    </comment>
    <comment ref="A89"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92"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P97" authorId="0">
      <text>
        <r>
          <rPr>
            <sz val="8"/>
            <rFont val="Tahoma"/>
            <family val="2"/>
          </rPr>
          <t>Total cost is the value or cost of the procurement contract (or consultant) or of the subaward, as applicable.</t>
        </r>
      </text>
    </comment>
    <comment ref="Q9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97" authorId="2">
      <text>
        <r>
          <rPr>
            <sz val="9"/>
            <rFont val="Tahoma"/>
            <family val="2"/>
          </rPr>
          <t xml:space="preserve">The amount requested from the sponsoring Program Office.
</t>
        </r>
      </text>
    </comment>
    <comment ref="P109" authorId="0">
      <text>
        <r>
          <rPr>
            <sz val="8"/>
            <rFont val="Tahoma"/>
            <family val="2"/>
          </rPr>
          <t xml:space="preserve">Total cost is the value or cost of the procurement contract (or consultant) or of the subaward, as applicable.
</t>
        </r>
      </text>
    </comment>
    <comment ref="Q109"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109" authorId="2">
      <text>
        <r>
          <rPr>
            <sz val="9"/>
            <rFont val="Tahoma"/>
            <family val="2"/>
          </rPr>
          <t xml:space="preserve">The amount requested from the sponsoring Program Office.
</t>
        </r>
      </text>
    </comment>
    <comment ref="R121" authorId="2">
      <text>
        <r>
          <rPr>
            <sz val="9"/>
            <rFont val="Tahoma"/>
            <family val="2"/>
          </rPr>
          <t xml:space="preserve">The amount requested from the sponsoring Program Office.
</t>
        </r>
      </text>
    </comment>
    <comment ref="P136" authorId="0">
      <text>
        <r>
          <rPr>
            <sz val="8"/>
            <rFont val="Tahoma"/>
            <family val="2"/>
          </rPr>
          <t>Total cost is the value or cost of the procurement contract (or consultant) or of the subaward, as applicable.</t>
        </r>
      </text>
    </comment>
    <comment ref="Q13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R136" authorId="2">
      <text>
        <r>
          <rPr>
            <sz val="9"/>
            <rFont val="Tahoma"/>
            <family val="2"/>
          </rPr>
          <t xml:space="preserve">The amount requested from the sponsoring Program Office.
</t>
        </r>
      </text>
    </comment>
    <comment ref="A144"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47" authorId="0">
      <text>
        <r>
          <rPr>
            <sz val="8"/>
            <rFont val="Tahoma"/>
            <family val="2"/>
          </rPr>
          <t xml:space="preserve">Refer to the Allowable costs list for guidance.  List the requested items here that do not fit the description of any other category.  As an example, Background Investigations will be listed here.  Provide a detailed description of each item in the narrative field and explain how each item is necessary for the success of the project.  All requested information must be included in the budget worksheet and the Item Narrative field. The bigger narrative box for this category will be greyed out or disabled. Please note you will include your item description/budget narrative information in the Item Narrative field. 
Refer to the Allowable costs list for guidance.  Provide item description and explain how each item requested is necessary for the success of the project goals and objectives.  All requested information must be included in the budget worksheet and the Item Narrative field. The bigger narrative box for this category will be greyed out or disabled. Please note you will include your item description/budget narrative information in the Item Narrative field. </t>
        </r>
      </text>
    </comment>
    <comment ref="P150" authorId="0">
      <text>
        <r>
          <rPr>
            <sz val="8"/>
            <rFont val="Tahoma"/>
            <family val="2"/>
          </rPr>
          <t>Total cost is the value or cost of the other cost.</t>
        </r>
      </text>
    </comment>
    <comment ref="R150" authorId="2">
      <text>
        <r>
          <rPr>
            <sz val="9"/>
            <rFont val="Tahoma"/>
            <family val="2"/>
          </rPr>
          <t xml:space="preserve">The amount requested from the sponsoring Program Office.
</t>
        </r>
      </text>
    </comment>
    <comment ref="A159" authorId="0">
      <text>
        <r>
          <rPr>
            <sz val="8"/>
            <rFont val="Tahoma"/>
            <family val="2"/>
          </rPr>
          <t xml:space="preserve">Funding requests for indirect costs are only allowable if the applicant has a current federally approved indirect cost rate. 
If the rate agreement is current at the time of application, attach a copy of the fully-executed and approved Indirect Cost Negotiation Agreement to the application. 
If the rate agreement is expired at the time of application, then the applicant should be able to demonstrate that negotiations with the Interior Business Center for a current rate are in progress. Attach a copy of the expired fully-executed and approved Indirect Cost Negotiation Agreement to the application, and the approved amount of indirect cost will be calculated and placed on hold until a current fully-executed and approved Indirect Cost Negotiation Agreement is submitted to the awarding agency.
Applicants that do not have an approved rate may request one through the Interior Business Center, which will review all documentation and approve a rate for the applicant organization, or, if the applicant’s accounting system permits, costs may be allocated in the direct cost categories. (Applicant Indian tribal governments, in particular, should review Appendix VII to Part 200—States and Local Government and Indian Tribe Indirect Cost Proposals regarding submission and documentation of indirect cost proposals.) 
Non-Federal entities that have never received a federally-approved indirect cost rate may elect to charge a de minimis rate of 10% of modified total direct costs (MTDC), as described in 2 C.F.R. 200.414(f), which may be used indefinitely. (See paragraph D.1.b. in Appendix VII to Part 200—States and Local Government and Indian Tribe Indirect Cost Proposals for a description of entities that may not be eligible to elect to use the “de minimis” rate.)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As a condition of the fully-executed and approved Indirect Cost Negotiation Agreement, the applicant must apply the approved rate to the appropriate distribution base as listed in Section I: “Rate”, of the Agreement. It is suggested that the applicant use the narrative portion of the Indirect Costs category on the budget detail worksheet to provide details regarding the applicant’s level of capitalization for equipment and also provide a list of requested budget items that will be applied to the indirect cost distribution base.
</t>
        </r>
      </text>
    </comment>
    <comment ref="L162" authorId="1">
      <text>
        <r>
          <rPr>
            <sz val="8"/>
            <rFont val="Tahoma"/>
            <family val="2"/>
          </rPr>
          <t>“Base” means the total amount of all eligible direct costs being requested in this award.  Your Indirect Cost Negotiation agreement will indicate the type of Base that you have been approved for.  The eligible Base will be multiplied by the Rate to determine the amount of indirect costs that can be recovered.</t>
        </r>
      </text>
    </comment>
    <comment ref="N162" authorId="0">
      <text>
        <r>
          <rPr>
            <sz val="8"/>
            <rFont val="Tahoma"/>
            <family val="2"/>
          </rPr>
          <t xml:space="preserve">Enter the approved rate as reflected on your most current fully executed and approved Indirect Cost Negotiation Agreement.
</t>
        </r>
      </text>
    </comment>
    <comment ref="R162" authorId="2">
      <text>
        <r>
          <rPr>
            <sz val="9"/>
            <rFont val="Tahoma"/>
            <family val="2"/>
          </rPr>
          <t xml:space="preserve">The amount requested from the sponsoring Program Office.
</t>
        </r>
      </text>
    </comment>
    <comment ref="A168" authorId="0">
      <text>
        <r>
          <rPr>
            <sz val="8"/>
            <rFont val="Tahoma"/>
            <family val="2"/>
          </rPr>
          <t>If indirect costs are requested, a copy of the current approved Indirect Cost Negotiation Agreement must be attached to this application. 
If the rate agreement is expired at the time of application,  attach a copy of the expired fully-executed and approved Indirect Cost Negotiation Agreement to the application, and the approved amount of indirect costs will be calculated and placed on hold until a current fully-executed and approved Indirect Cost Negotiation Agreement is submitted to the awarding agency.
List each item that will be applied to the indirect cost distribution base.</t>
        </r>
      </text>
    </comment>
  </commentList>
</comments>
</file>

<file path=xl/comments4.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rFont val="Tahoma"/>
            <family val="2"/>
          </rPr>
          <t>Note:</t>
        </r>
        <r>
          <rPr>
            <sz val="8"/>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 xml:space="preserve">
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5.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6.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 xml:space="preserve">Total cost is the value or cost of the procurement contract (or consultant) or of the subaward, as applicable.
</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7.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rFont val="Tahoma"/>
            <family val="2"/>
          </rPr>
          <t>Note:</t>
        </r>
        <r>
          <rPr>
            <sz val="8"/>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 xml:space="preserve">Subawards (see “Subaward” definition at 2 CFR 200.92): </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8.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 xml:space="preserve">Procurement contracts (see “Contract” definition at 2 CFR 200.22): </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Subawards (see “Subaward” definition at 2 CFR 200.92):</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comments9.xml><?xml version="1.0" encoding="utf-8"?>
<comments xmlns="http://schemas.openxmlformats.org/spreadsheetml/2006/main">
  <authors>
    <author>Klousia, John</author>
    <author>Jerry Makris</author>
    <author>mangatadm</author>
  </authors>
  <commentList>
    <comment ref="A9" authorId="0">
      <text>
        <r>
          <rPr>
            <sz val="8"/>
            <rFont val="Tahoma"/>
            <family val="2"/>
          </rPr>
          <t xml:space="preserve">List each position by title and name of employee, if available. Show the annual salary rate and the percentage of time to be devoted to the project. Compensation paid for employees engaged in grant avtivities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t>
        </r>
      </text>
    </comment>
    <comment ref="C12" authorId="1">
      <text>
        <r>
          <rPr>
            <sz val="8"/>
            <rFont val="Tahoma"/>
            <family val="2"/>
          </rPr>
          <t>Enter the total number of positions for type.</t>
        </r>
      </text>
    </comment>
    <comment ref="D12" authorId="0">
      <text>
        <r>
          <rPr>
            <sz val="8"/>
            <rFont val="Tahoma"/>
            <family val="2"/>
          </rPr>
          <t xml:space="preserve">Enter the employee’s salary. This value can be entered as hourly, daily, weekly or yearly rates. </t>
        </r>
      </text>
    </comment>
    <comment ref="E12" authorId="0">
      <text>
        <r>
          <rPr>
            <sz val="8"/>
            <rFont val="Tahoma"/>
            <family val="2"/>
          </rPr>
          <t xml:space="preserve">Enter the rate classification for this employee’s salary. Possible values are “hourly, daily, weekly, yearly.” This column is not used by the calculation and is only for annotative purposes.
</t>
        </r>
      </text>
    </comment>
    <comment ref="F12" authorId="0">
      <text>
        <r>
          <rPr>
            <sz val="8"/>
            <rFont val="Tahoma"/>
            <family val="2"/>
          </rPr>
          <t xml:space="preserve">Enter the number of hours, days, weeks, or years the employee will be working on the project. This column should be the total calendar time. The employee’s actual allocation/availability should be reflected in the “%” column.
</t>
        </r>
      </text>
    </comment>
    <comment ref="H12" authorId="0">
      <text>
        <r>
          <rPr>
            <sz val="8"/>
            <rFont val="Tahoma"/>
            <family val="2"/>
          </rPr>
          <t xml:space="preserve">Enter the percentage the individual will be working on the proposed project. If the employee is full-time enter 100%.
</t>
        </r>
      </text>
    </comment>
    <comment ref="I12" authorId="0">
      <text>
        <r>
          <rPr>
            <sz val="8"/>
            <rFont val="Tahoma"/>
            <family val="2"/>
          </rPr>
          <t xml:space="preserve">Total cost is the calculated value of the data provided and should match the total amount to be paid to this employee over the life of the program. 
 </t>
        </r>
        <r>
          <rPr>
            <b/>
            <sz val="8"/>
            <rFont val="Tahoma"/>
            <family val="2"/>
          </rPr>
          <t>Total Cost = Salary x Time Worked x %</t>
        </r>
        <r>
          <rPr>
            <sz val="8"/>
            <rFont val="Tahoma"/>
            <family val="2"/>
          </rPr>
          <t xml:space="preserve">
</t>
        </r>
      </text>
    </comment>
    <comment ref="J12"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2" authorId="2">
      <text>
        <r>
          <rPr>
            <sz val="9"/>
            <rFont val="Tahoma"/>
            <family val="2"/>
          </rPr>
          <t xml:space="preserve">The amount requested from the sponsoring Program Office.
</t>
        </r>
      </text>
    </comment>
    <comment ref="A17"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20" authorId="0">
      <text>
        <r>
          <rPr>
            <sz val="8"/>
            <rFont val="Tahoma"/>
            <family val="2"/>
          </rPr>
          <t>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t>
        </r>
      </text>
    </comment>
    <comment ref="D23" authorId="0">
      <text>
        <r>
          <rPr>
            <sz val="8"/>
            <rFont val="Tahoma"/>
            <family val="2"/>
          </rPr>
          <t xml:space="preserve">Enter the cost base for each employee listed in section “A. Personnel” that will receive fringe benefits as part of working on this grant. The salary value may be the Total Cost value calculated for the specific employee.
</t>
        </r>
      </text>
    </comment>
    <comment ref="F23" authorId="0">
      <text>
        <r>
          <rPr>
            <sz val="8"/>
            <rFont val="Tahoma"/>
            <family val="2"/>
          </rPr>
          <t xml:space="preserve">Enter the percentage of the employee’s salary that is paid as fringe benefits.
</t>
        </r>
      </text>
    </comment>
    <comment ref="I23" authorId="0">
      <text>
        <r>
          <rPr>
            <sz val="8"/>
            <rFont val="Tahoma"/>
            <family val="2"/>
          </rPr>
          <t>Total cost is the calculated value of the data provided and should match the total amount to be paid to this employee as fringe benefits over the life of the sponsored program.</t>
        </r>
      </text>
    </comment>
    <comment ref="J23"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23" authorId="2">
      <text>
        <r>
          <rPr>
            <sz val="9"/>
            <rFont val="Tahoma"/>
            <family val="2"/>
          </rPr>
          <t xml:space="preserve">The amount requested from the sponsoring Program Office.
</t>
        </r>
      </text>
    </comment>
    <comment ref="A28"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31" authorId="0">
      <text>
        <r>
          <rPr>
            <sz val="8"/>
            <rFont val="Tahoma"/>
            <family val="2"/>
          </rP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b/>
            <sz val="8"/>
            <rFont val="Tahoma"/>
            <family val="2"/>
          </rPr>
          <t>Note:</t>
        </r>
        <r>
          <rPr>
            <sz val="8"/>
            <rFont val="Tahoma"/>
            <family val="2"/>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text>
    </comment>
    <comment ref="F3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3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3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3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3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34" authorId="2">
      <text>
        <r>
          <rPr>
            <sz val="9"/>
            <rFont val="Tahoma"/>
            <family val="2"/>
          </rPr>
          <t xml:space="preserve">The amount requested from the sponsoring Program Office.
</t>
        </r>
      </text>
    </comment>
    <comment ref="A3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42" authorId="0">
      <text>
        <r>
          <rPr>
            <sz val="8"/>
            <rFont val="Tahoma"/>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text>
    </comment>
    <comment ref="D45" authorId="0">
      <text>
        <r>
          <rPr>
            <sz val="8"/>
            <rFont val="Tahoma"/>
            <family val="2"/>
          </rPr>
          <t xml:space="preserve">Enter the total number of items to be purchased.
</t>
        </r>
      </text>
    </comment>
    <comment ref="F45" authorId="0">
      <text>
        <r>
          <rPr>
            <sz val="8"/>
            <rFont val="Tahoma"/>
            <family val="2"/>
          </rPr>
          <t xml:space="preserve">Enter the cost of each equipment item.
</t>
        </r>
      </text>
    </comment>
    <comment ref="I45" authorId="0">
      <text>
        <r>
          <rPr>
            <sz val="8"/>
            <rFont val="Tahoma"/>
            <family val="2"/>
          </rPr>
          <t xml:space="preserve">Total cost is the calculated value of the data provided and should match the total amount to be paid for equipment item. 
</t>
        </r>
        <r>
          <rPr>
            <b/>
            <sz val="8"/>
            <rFont val="Tahoma"/>
            <family val="2"/>
          </rPr>
          <t>Total Cost = # of Items x Cost</t>
        </r>
        <r>
          <rPr>
            <sz val="8"/>
            <rFont val="Tahoma"/>
            <family val="2"/>
          </rPr>
          <t xml:space="preserve">
</t>
        </r>
      </text>
    </comment>
    <comment ref="J4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45" authorId="2">
      <text>
        <r>
          <rPr>
            <sz val="9"/>
            <rFont val="Tahoma"/>
            <family val="2"/>
          </rPr>
          <t xml:space="preserve">The amount requested from the sponsoring Program Office.
</t>
        </r>
      </text>
    </comment>
    <comment ref="A5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53" authorId="0">
      <text>
        <r>
          <rPr>
            <sz val="8"/>
            <rFont val="Tahoma"/>
            <family val="2"/>
          </rPr>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r>
      </text>
    </comment>
    <comment ref="D56" authorId="0">
      <text>
        <r>
          <rPr>
            <sz val="8"/>
            <rFont val="Tahoma"/>
            <family val="2"/>
          </rPr>
          <t xml:space="preserve">Enter the total number of items to be purchased.
</t>
        </r>
      </text>
    </comment>
    <comment ref="F56" authorId="0">
      <text>
        <r>
          <rPr>
            <sz val="8"/>
            <rFont val="Tahoma"/>
            <family val="2"/>
          </rPr>
          <t xml:space="preserve">Enter the cost of each supply item, for example, $11 for printer ink or $110 for office supplies.
</t>
        </r>
      </text>
    </comment>
    <comment ref="I56" authorId="0">
      <text>
        <r>
          <rPr>
            <sz val="8"/>
            <rFont val="Tahoma"/>
            <family val="2"/>
          </rPr>
          <t xml:space="preserve">Total cost is the calculated value of the data provided and should match the total amount to be paid for supply item. 
</t>
        </r>
        <r>
          <rPr>
            <b/>
            <sz val="8"/>
            <rFont val="Tahoma"/>
            <family val="2"/>
          </rPr>
          <t>Total Cost = # of Items x Cost</t>
        </r>
        <r>
          <rPr>
            <sz val="8"/>
            <rFont val="Tahoma"/>
            <family val="2"/>
          </rPr>
          <t xml:space="preserve">
</t>
        </r>
      </text>
    </comment>
    <comment ref="J5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56" authorId="2">
      <text>
        <r>
          <rPr>
            <sz val="9"/>
            <rFont val="Tahoma"/>
            <family val="2"/>
          </rPr>
          <t xml:space="preserve">The amount requested from the sponsoring Program Office.
</t>
        </r>
      </text>
    </comment>
    <comment ref="A61"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64" authorId="0">
      <text>
        <r>
          <rPr>
            <sz val="8"/>
            <rFont val="Tahoma"/>
            <family val="2"/>
          </rPr>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r>
      </text>
    </comment>
    <comment ref="A67" authorId="0">
      <text>
        <r>
          <rPr>
            <sz val="8"/>
            <rFont val="Tahoma"/>
            <family val="2"/>
          </rPr>
          <t>Construction costs are not permitted by this Purpose Area.</t>
        </r>
      </text>
    </comment>
    <comment ref="D67" authorId="0">
      <text>
        <r>
          <rPr>
            <sz val="8"/>
            <rFont val="Tahoma"/>
            <family val="2"/>
          </rPr>
          <t xml:space="preserve">Enter the total number of items to be purchased.
</t>
        </r>
      </text>
    </comment>
    <comment ref="F67" authorId="0">
      <text>
        <r>
          <rPr>
            <sz val="8"/>
            <rFont val="Tahoma"/>
            <family val="2"/>
          </rPr>
          <t xml:space="preserve">Enter the cost of each construction task.
</t>
        </r>
      </text>
    </comment>
    <comment ref="I67" authorId="0">
      <text>
        <r>
          <rPr>
            <sz val="8"/>
            <rFont val="Tahoma"/>
            <family val="2"/>
          </rPr>
          <t xml:space="preserve">Total cost is the calculated value of the data provided and should match the total amount to be paid for construction task. 
</t>
        </r>
        <r>
          <rPr>
            <b/>
            <sz val="8"/>
            <rFont val="Tahoma"/>
            <family val="2"/>
          </rPr>
          <t>Total Cost = # of Items x Cost</t>
        </r>
        <r>
          <rPr>
            <sz val="8"/>
            <rFont val="Tahoma"/>
            <family val="2"/>
          </rPr>
          <t xml:space="preserve">
</t>
        </r>
      </text>
    </comment>
    <comment ref="J67"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67" authorId="2">
      <text>
        <r>
          <rPr>
            <sz val="9"/>
            <rFont val="Tahoma"/>
            <family val="2"/>
          </rPr>
          <t xml:space="preserve">The amount requested from the sponsoring Program Office.
</t>
        </r>
      </text>
    </comment>
    <comment ref="A72"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75" authorId="0">
      <text>
        <r>
          <rPr>
            <b/>
            <sz val="8"/>
            <rFont val="Tahoma"/>
            <family val="2"/>
          </rPr>
          <t>Procurement contracts (see “Contract” definition at 2 CFR 200.22):</t>
        </r>
        <r>
          <rPr>
            <sz val="8"/>
            <rFont val="Tahoma"/>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Consultant Fees: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All requested information must be included in the budget detail worksheet and budget narrative.
</t>
        </r>
        <r>
          <rPr>
            <b/>
            <sz val="8"/>
            <rFont val="Tahoma"/>
            <family val="2"/>
          </rPr>
          <t xml:space="preserve">Subawards (see “Subaward” definition at 2 CFR 200.92): </t>
        </r>
        <r>
          <rPr>
            <sz val="8"/>
            <rFont val="Tahoma"/>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
</t>
        </r>
      </text>
    </comment>
    <comment ref="I78" authorId="0">
      <text>
        <r>
          <rPr>
            <sz val="8"/>
            <rFont val="Tahoma"/>
            <family val="2"/>
          </rPr>
          <t>Total cost is the value or cost of the procurement contract (or consultant) or of the subaward, as applicable.</t>
        </r>
      </text>
    </comment>
    <comment ref="J78"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78" authorId="2">
      <text>
        <r>
          <rPr>
            <sz val="9"/>
            <rFont val="Tahoma"/>
            <family val="2"/>
          </rPr>
          <t xml:space="preserve">The amount requested from the sponsoring Program Office.
</t>
        </r>
      </text>
    </comment>
    <comment ref="F84" authorId="0">
      <text>
        <r>
          <rPr>
            <sz val="8"/>
            <rFont val="Tahoma"/>
            <family val="2"/>
          </rPr>
          <t xml:space="preserve">Enter the cost of the travel item. For example, the total cost of a single round trip airline ticket, the reimbursement cost of a mile of car travel, or the per night cost of a hotel stay.
</t>
        </r>
      </text>
    </comment>
    <comment ref="G84" authorId="0">
      <text>
        <r>
          <rPr>
            <sz val="8"/>
            <rFont val="Tahoma"/>
            <family val="2"/>
          </rPr>
          <t xml:space="preserve">Enter the distance traveled or the duration of the stay. For example, the number of nights staying in a hotel, the number of days that per diem will be claimed for or the number of miles traveled by car.
</t>
        </r>
      </text>
    </comment>
    <comment ref="H84" authorId="0">
      <text>
        <r>
          <rPr>
            <sz val="8"/>
            <rFont val="Tahoma"/>
            <family val="2"/>
          </rPr>
          <t xml:space="preserve">Enter the number of staff that will be claiming travel expenses. For example, the number of employees staying in a hotel, or the number of employees being reimbursed for car travel.
</t>
        </r>
      </text>
    </comment>
    <comment ref="I84" authorId="0">
      <text>
        <r>
          <rPr>
            <sz val="8"/>
            <rFont val="Tahoma"/>
            <family val="2"/>
          </rPr>
          <t xml:space="preserve">Total cost is the calculated value of the data provided and should match the total amount to be paid for travel reimbursement. 
</t>
        </r>
        <r>
          <rPr>
            <b/>
            <sz val="8"/>
            <rFont val="Tahoma"/>
            <family val="2"/>
          </rPr>
          <t xml:space="preserve"> Total Cost = Cost x Duration or Distance x # of Staff
</t>
        </r>
        <r>
          <rPr>
            <sz val="8"/>
            <rFont val="Tahoma"/>
            <family val="2"/>
          </rPr>
          <t xml:space="preserve">
 </t>
        </r>
      </text>
    </comment>
    <comment ref="J84"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84" authorId="2">
      <text>
        <r>
          <rPr>
            <sz val="9"/>
            <rFont val="Tahoma"/>
            <family val="2"/>
          </rPr>
          <t xml:space="preserve">The amount requested from the sponsoring Program Office.
</t>
        </r>
      </text>
    </comment>
    <comment ref="A89"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92" authorId="0">
      <text>
        <r>
          <rPr>
            <sz val="8"/>
            <rFont val="Tahoma"/>
            <family val="2"/>
          </rPr>
          <t xml:space="preserve">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
</t>
        </r>
      </text>
    </comment>
    <comment ref="I95" authorId="0">
      <text>
        <r>
          <rPr>
            <sz val="8"/>
            <rFont val="Tahoma"/>
            <family val="2"/>
          </rPr>
          <t>Total cost is the value or cost of the other cost.</t>
        </r>
      </text>
    </comment>
    <comment ref="J95"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95" authorId="2">
      <text>
        <r>
          <rPr>
            <sz val="9"/>
            <rFont val="Tahoma"/>
            <family val="2"/>
          </rPr>
          <t xml:space="preserve">The amount requested from the sponsoring Program Office.
</t>
        </r>
      </text>
    </comment>
    <comment ref="A100" authorId="0">
      <text>
        <r>
          <rPr>
            <sz val="8"/>
            <rFont val="Tahoma"/>
            <family val="2"/>
          </rPr>
          <t xml:space="preserve">Enter a text description explaining how the numbers provided in this section were generated, as well as any explanation of the proposed personnel’s roles and qualifications. 
</t>
        </r>
      </text>
    </comment>
    <comment ref="A103" authorId="0">
      <text>
        <r>
          <rPr>
            <sz val="8"/>
            <rFont val="Tahoma"/>
            <family val="2"/>
          </rP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attach a copy of the rate approval, (a fully-executed, negotiated agreement).  If the applicant does not have an approved rate, one can be requested by contacting the applicant’s cognizant Federal agency, which will review all documentation and approve a rate for the applicant organization, or if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All requested information must be included in the budget detail worksheet and budget narrative.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t>
        </r>
      </text>
    </comment>
    <comment ref="D106" authorId="0">
      <text>
        <r>
          <rPr>
            <sz val="8"/>
            <rFont val="Tahoma"/>
            <family val="2"/>
          </rPr>
          <t xml:space="preserve">Cost is the value of the indirect cost.
</t>
        </r>
      </text>
    </comment>
    <comment ref="F106" authorId="0">
      <text>
        <r>
          <rPr>
            <sz val="8"/>
            <rFont val="Tahoma"/>
            <family val="2"/>
          </rPr>
          <t xml:space="preserve">The approved cost rate for this indirect cost.
</t>
        </r>
      </text>
    </comment>
    <comment ref="I106" authorId="0">
      <text>
        <r>
          <rPr>
            <sz val="8"/>
            <rFont val="Tahoma"/>
            <family val="2"/>
          </rPr>
          <t xml:space="preserve">Total cost is the calculated value of the data provided and should match the total amount to be paid for this indirect cost. 
</t>
        </r>
        <r>
          <rPr>
            <b/>
            <sz val="8"/>
            <rFont val="Tahoma"/>
            <family val="2"/>
          </rPr>
          <t>Total Cost = Cost x Cost Rate</t>
        </r>
        <r>
          <rPr>
            <sz val="8"/>
            <rFont val="Tahoma"/>
            <family val="2"/>
          </rPr>
          <t xml:space="preserve">
</t>
        </r>
      </text>
    </comment>
    <comment ref="J106" authorId="2">
      <text>
        <r>
          <rPr>
            <sz val="9"/>
            <rFont val="Tahoma"/>
            <family val="2"/>
          </rPr>
          <t xml:space="preserve">Non-Federal Contribution is the dollar amount not requested from the sponsoring Program Office. This value should be $0 if all funds are to be requested from the Program Office.
</t>
        </r>
      </text>
    </comment>
    <comment ref="K106" authorId="2">
      <text>
        <r>
          <rPr>
            <sz val="9"/>
            <rFont val="Tahoma"/>
            <family val="2"/>
          </rPr>
          <t xml:space="preserve">The amount requested from the sponsoring Program Office.
</t>
        </r>
      </text>
    </comment>
    <comment ref="A111" authorId="0">
      <text>
        <r>
          <rPr>
            <sz val="8"/>
            <rFont val="Tahoma"/>
            <family val="2"/>
          </rPr>
          <t xml:space="preserve">Enter a text description explaining how the numbers provided in this section were generated, as well as any explanation of the proposed personnel’s roles and qualifications. 
</t>
        </r>
      </text>
    </comment>
  </commentList>
</comments>
</file>

<file path=xl/sharedStrings.xml><?xml version="1.0" encoding="utf-8"?>
<sst xmlns="http://schemas.openxmlformats.org/spreadsheetml/2006/main" count="1811" uniqueCount="319">
  <si>
    <t>Personnel</t>
  </si>
  <si>
    <t>Purpose:</t>
  </si>
  <si>
    <t>The Budget Detail Worksheet is provided for your use in the preparation of the budget and budget narrative. All required information (including the budget narrative) must be provided. Funds may not be budgeted in the shaded categories under each purpose area. Indicate any non-federal (matching) amount in the appropriate category, if applicable.</t>
  </si>
  <si>
    <t>Computation</t>
  </si>
  <si>
    <t>Fringe Benefits</t>
  </si>
  <si>
    <t>Travel</t>
  </si>
  <si>
    <t>Equipment</t>
  </si>
  <si>
    <t>Supplies</t>
  </si>
  <si>
    <t>Construction</t>
  </si>
  <si>
    <t>Other Costs</t>
  </si>
  <si>
    <t>Indirect Costs</t>
  </si>
  <si>
    <t>Name/Position</t>
  </si>
  <si>
    <t>Type of Benefit</t>
  </si>
  <si>
    <t>Purpose of Travel</t>
  </si>
  <si>
    <t>Location</t>
  </si>
  <si>
    <t>Type of Expense</t>
  </si>
  <si>
    <t>Supply Items</t>
  </si>
  <si>
    <t>List of Construction Activities</t>
  </si>
  <si>
    <t>Item</t>
  </si>
  <si>
    <t>Description</t>
  </si>
  <si>
    <t>Total</t>
  </si>
  <si>
    <t>Narrative</t>
  </si>
  <si>
    <t xml:space="preserve">Salary </t>
  </si>
  <si>
    <t>List each grant-support fringe benefit that is provided to the grant-funded position.</t>
  </si>
  <si>
    <t>Indicate the purpose of each trip or type of trip (training, advisory group meeting)</t>
  </si>
  <si>
    <t>Hotel, airfare, per diem</t>
  </si>
  <si>
    <t>Cost</t>
  </si>
  <si>
    <t># of Staff</t>
  </si>
  <si>
    <t>Compute the cost of each type of expense X the number of people traveling.</t>
  </si>
  <si>
    <t>List and describe each item of equipment that will be purchased</t>
  </si>
  <si>
    <t>Compute the cost (e.g., the number of each item to be purchased X the cost per item)</t>
  </si>
  <si>
    <t># of Items</t>
  </si>
  <si>
    <t>A. Personnel</t>
  </si>
  <si>
    <t>B. Fringe Benefits</t>
  </si>
  <si>
    <t>C. Travel</t>
  </si>
  <si>
    <t>D. Equipment</t>
  </si>
  <si>
    <t>Provide a list of the types of items to be purchased with grant funds.</t>
  </si>
  <si>
    <t>E. Supplies</t>
  </si>
  <si>
    <t>Describe the item and the compute the costs. Computation: The number of each item to be purchased X the cost per item.</t>
  </si>
  <si>
    <t>F. Construction</t>
  </si>
  <si>
    <t>Compute the costs (e.g., the number of each item to be purchased X the cost per item)</t>
  </si>
  <si>
    <t>G. Consultants/Contracts</t>
  </si>
  <si>
    <t>Program Office</t>
  </si>
  <si>
    <t>COPS</t>
  </si>
  <si>
    <t>Purpose Area (1)</t>
  </si>
  <si>
    <t>H. Other</t>
  </si>
  <si>
    <t>I. Indirect Costs</t>
  </si>
  <si>
    <t>H. Other Costs</t>
  </si>
  <si>
    <t>List and describe items that will be paid with grants funds.</t>
  </si>
  <si>
    <t xml:space="preserve">Description </t>
  </si>
  <si>
    <t>Total Direct Costs</t>
  </si>
  <si>
    <t>Total Project Costs</t>
  </si>
  <si>
    <t>Federal Request</t>
  </si>
  <si>
    <t>Budget Category</t>
  </si>
  <si>
    <t>Total(s)</t>
  </si>
  <si>
    <t>Up to 100% of total Project</t>
  </si>
  <si>
    <t>N/A</t>
  </si>
  <si>
    <t>Name</t>
  </si>
  <si>
    <t>PA (#)</t>
  </si>
  <si>
    <t>BJA</t>
  </si>
  <si>
    <t>OVW</t>
  </si>
  <si>
    <t>OVC</t>
  </si>
  <si>
    <t>OJJDP</t>
  </si>
  <si>
    <t>Worksheet Instructions</t>
  </si>
  <si>
    <t>PA(1)</t>
  </si>
  <si>
    <t>PA (2)</t>
  </si>
  <si>
    <t>PA (3)</t>
  </si>
  <si>
    <t>PA (4)</t>
  </si>
  <si>
    <t>PA (5)</t>
  </si>
  <si>
    <t>PA (6)</t>
  </si>
  <si>
    <t>PA (7)</t>
  </si>
  <si>
    <t>Budget Summary</t>
  </si>
  <si>
    <t>Duration or Distance</t>
  </si>
  <si>
    <t>Rate</t>
  </si>
  <si>
    <t>Non-Federal Contribution</t>
  </si>
  <si>
    <t>Show annual salary rate &amp; amount of time devoted to the project for each name/position.</t>
  </si>
  <si>
    <t>Total Cost</t>
  </si>
  <si>
    <t>Required Match Met</t>
  </si>
  <si>
    <t>Note: Non-Federal match is not required for this purpose area but can be provided if desired.</t>
  </si>
  <si>
    <t>%</t>
  </si>
  <si>
    <r>
      <t xml:space="preserve">Time Worked
</t>
    </r>
    <r>
      <rPr>
        <b/>
        <i/>
        <sz val="8"/>
        <color indexed="8"/>
        <rFont val="Calibri"/>
        <family val="2"/>
      </rPr>
      <t>(# of hours, days, months, years)</t>
    </r>
  </si>
  <si>
    <t>How to use this Workbook:</t>
  </si>
  <si>
    <t>Note: Any errors detected on this page should be fixed on the Purpose Area specific tab.</t>
  </si>
  <si>
    <t>Compute the indirect costs for those portions of the program which allow such costs.</t>
  </si>
  <si>
    <t>Budget Category Descriptions:</t>
  </si>
  <si>
    <t>Show the basis for computation.</t>
  </si>
  <si>
    <t>Indicate the travel destination.</t>
  </si>
  <si>
    <t>List and describe each item that is part of construction.</t>
  </si>
  <si>
    <t>Describe what the approved rate is and how it is applied.</t>
  </si>
  <si>
    <t>List each position and name, if known. New positions may be grouped by type.</t>
  </si>
  <si>
    <t>CFDA #</t>
  </si>
  <si>
    <t>16.710</t>
  </si>
  <si>
    <t>16.608</t>
  </si>
  <si>
    <t>16.596</t>
  </si>
  <si>
    <t>16.587</t>
  </si>
  <si>
    <t>16.731</t>
  </si>
  <si>
    <t>Base</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</si>
  <si>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</si>
  <si>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detail worksheet and budget narrative.</t>
  </si>
  <si>
    <t>Purpose Area Index:</t>
  </si>
  <si>
    <t>Purpose Area (2)</t>
  </si>
  <si>
    <t>Purpose Area (4)</t>
  </si>
  <si>
    <t>Purpose Area (8)</t>
  </si>
  <si>
    <t>Purpose Area (6)</t>
  </si>
  <si>
    <t>Purpose Area (3)</t>
  </si>
  <si>
    <t>Indirect Cost Rate</t>
  </si>
  <si>
    <t xml:space="preserve">Note: This document requires macros be enabled to work properly. Please ensure that macros are enabled before entering any data. You may be able to enable macros by choosing the "Enable this content" option from the Security Warning Ribbon above. 
If the ribbon is not visible you may have been prompted to enable macros when you opened he document as pictured here. If you elected to disable macros, </t>
  </si>
  <si>
    <t>Justice Systems and Alcohol and Substance Abuse</t>
  </si>
  <si>
    <t>Children’s Justice Act Partnerships for Indian Communities</t>
  </si>
  <si>
    <t xml:space="preserve">Public Safety and Community Policing </t>
  </si>
  <si>
    <t xml:space="preserve"> please close the document and reopen it with macros enabled. </t>
  </si>
  <si>
    <t># of Positions</t>
  </si>
  <si>
    <r>
      <t xml:space="preserve">Time Worked
</t>
    </r>
    <r>
      <rPr>
        <b/>
        <i/>
        <sz val="8"/>
        <color indexed="8"/>
        <rFont val="Calibri"/>
        <family val="2"/>
      </rPr>
      <t>(# of  years)</t>
    </r>
  </si>
  <si>
    <t>Demographic Form</t>
  </si>
  <si>
    <t>I. Tribe Information</t>
  </si>
  <si>
    <t>Name(s)</t>
  </si>
  <si>
    <t>II. Property/Violent Crime</t>
  </si>
  <si>
    <t>Using the most recent available data and to the best of your ability using the UCR crime definitions, enter the actual number of incidents reported to your Tribe for the following crime types. Note that only those incidents for which your Tribe had primary response authority should be provided.</t>
  </si>
  <si>
    <t>UCR Data *</t>
  </si>
  <si>
    <t>Year</t>
  </si>
  <si>
    <t>Criminal Homicide</t>
  </si>
  <si>
    <t>Forcible Rape</t>
  </si>
  <si>
    <t>Robbery</t>
  </si>
  <si>
    <t>Aggravated Assault</t>
  </si>
  <si>
    <t>Burglary</t>
  </si>
  <si>
    <t>Larceny (except motor vehicle theft)</t>
  </si>
  <si>
    <t>Motor Vehicle Theft</t>
  </si>
  <si>
    <t>III. Tribal Law Enforcement Information</t>
  </si>
  <si>
    <t>Please answer the following questions. NOTE: If you choose "none" for question 1 you are finished completing this section and do not need to answer 1a or 1b.</t>
  </si>
  <si>
    <t>1. What law enforcement agency or departments does your Tribe operate? (check all that apply):</t>
  </si>
  <si>
    <t>a. What is the actual population your department serves as the primary law enforcement agency entity?</t>
  </si>
  <si>
    <t>This may or may not be the same as the population reported in the U.S. Census, the Tribe's current enrollment or the local population base. A Tribe with primary law enforcement authority is defined as having first responder responsibility to calls for service for all types of criminal incidents within its jurisdiction.</t>
  </si>
  <si>
    <t>The actual number of sworn officer positions is the actual number of sworn positions employed by your Tribe as of the date of this application. Do not include funded but currently vacant positions or unpaid positions. NOTE: For Tribes with multiple component law enforcement departments (e.g. Department of Public Safety and Fish and Wildlife Department), please report cumulative, full- and part-time sworn-force strength number for all law enforcement departments in your Tribe which would receive funding through this request if awarded.</t>
  </si>
  <si>
    <t>Full-Time:</t>
  </si>
  <si>
    <t>Part-Time:</t>
  </si>
  <si>
    <r>
      <rPr>
        <b/>
        <sz val="11"/>
        <color indexed="8"/>
        <rFont val="Calibri"/>
        <family val="2"/>
      </rPr>
      <t xml:space="preserve">*Note: </t>
    </r>
    <r>
      <rPr>
        <sz val="11"/>
        <color theme="1"/>
        <rFont val="Calibri"/>
        <family val="2"/>
        <scheme val="minor"/>
      </rPr>
      <t>If your Tribe is not using UCR data or reports to NIBRS, please explain the source or methods used to report your crime data. If you do not report crime incidents at all please explain why you are unable to provide such data. If instructions are needed on converting your data to UCR Summary Data style please view the COPS Application Guide of the FBI's UCR Handbook (www.fbi.gov/ucr/handbook/ucrhandbook04.pdf) for more information.</t>
    </r>
  </si>
  <si>
    <t>Demographics Form</t>
  </si>
  <si>
    <t>CTAS Demographic Form</t>
  </si>
  <si>
    <t>Tribal Youth Program</t>
  </si>
  <si>
    <t>Purpose Area (7)</t>
  </si>
  <si>
    <t>Comprehensive Tribal Justice Systems Strategic Planning</t>
  </si>
  <si>
    <t>PA(8)</t>
  </si>
  <si>
    <t>Purpose Area (5)</t>
  </si>
  <si>
    <t xml:space="preserve">Provide a description of the construction project and an estimate of the costs.  Construction costs are only allowed for Purpose Area #4.  Minor repairs or renovations may be allowable in other Purpose Areas and should be classified in the “Other” category.  Consult with the program office before budgeting funds in this category.  All requested information must be included in the budget detail worksheet and  budget narrative. </t>
  </si>
  <si>
    <t>Worker's Compensation</t>
  </si>
  <si>
    <t>Social Security</t>
  </si>
  <si>
    <t>Medicare</t>
  </si>
  <si>
    <t>Health Insurance</t>
  </si>
  <si>
    <t>Life Insurance</t>
  </si>
  <si>
    <t>Vacation</t>
  </si>
  <si>
    <t>Sick Leave</t>
  </si>
  <si>
    <t>Retirement</t>
  </si>
  <si>
    <t>Unemployment Insurance</t>
  </si>
  <si>
    <t>Other (Please specify in Narrative field below)</t>
  </si>
  <si>
    <t>Year 1</t>
  </si>
  <si>
    <t>Year 2</t>
  </si>
  <si>
    <t>Year 3</t>
  </si>
  <si>
    <t>Type of Position</t>
  </si>
  <si>
    <t>Registration, Hotel, airfare, per diem</t>
  </si>
  <si>
    <t>Personnel Salary Values</t>
  </si>
  <si>
    <t>Personnel Fringe Values</t>
  </si>
  <si>
    <t>Registration:</t>
  </si>
  <si>
    <t>Transportation:</t>
  </si>
  <si>
    <t>Lodging:</t>
  </si>
  <si>
    <t>Per Diem:</t>
  </si>
  <si>
    <t>B.Fringe Benefits</t>
  </si>
  <si>
    <t>Equipment Narrative</t>
  </si>
  <si>
    <t>Supplies Narrative</t>
  </si>
  <si>
    <t>Consultant Narrative</t>
  </si>
  <si>
    <t>Other Costs Narrative</t>
  </si>
  <si>
    <t>Indirect Costs Narrative</t>
  </si>
  <si>
    <t>Non-Federal Salary Values</t>
  </si>
  <si>
    <t>Non-Federal Fringe Values</t>
  </si>
  <si>
    <t>Event Title</t>
  </si>
  <si>
    <t>Indicate the location of the event</t>
  </si>
  <si>
    <t>Radios</t>
  </si>
  <si>
    <t>Vehicles</t>
  </si>
  <si>
    <t>Computers</t>
  </si>
  <si>
    <t>Computer Aided Dispatch</t>
  </si>
  <si>
    <t>Records Management System</t>
  </si>
  <si>
    <t>Communication System</t>
  </si>
  <si>
    <t>Basic Issue Firearm</t>
  </si>
  <si>
    <t>Basic Issue Equipment</t>
  </si>
  <si>
    <t>Basic Issue Uniforms</t>
  </si>
  <si>
    <t>Consultant Fees</t>
  </si>
  <si>
    <t>Consultant Name/Title</t>
  </si>
  <si>
    <t>Consultant Services Provided</t>
  </si>
  <si>
    <t>Daily Rate</t>
  </si>
  <si>
    <t>Number of Days</t>
  </si>
  <si>
    <t>Consultant Expenses</t>
  </si>
  <si>
    <t>Total Cost (Per Position)</t>
  </si>
  <si>
    <t>Total Fringe (All Positions)</t>
  </si>
  <si>
    <t>Number of Positions:</t>
  </si>
  <si>
    <t>Consultant Travel</t>
  </si>
  <si>
    <t>Compute the cost (e.g Cost-Non-Federal Contribution)</t>
  </si>
  <si>
    <t>Yes</t>
  </si>
  <si>
    <t>No</t>
  </si>
  <si>
    <t>Does Salary include Sick Leave?</t>
  </si>
  <si>
    <t>Does Salary include Vacation Time?</t>
  </si>
  <si>
    <t>For each consultant enter the name (if known), service to be provided, hourly or daily fee (based upon an 8-hour day), and estimated length of time on the project.</t>
  </si>
  <si>
    <t>List all travel-related expenses to be paid from the grant to the individual consultants (e.g., transportation, meals, lodging) separate from their consultant fees.</t>
  </si>
  <si>
    <t>List all expenses to be paid from the grant to the individual consultants separate from their consultant fees and travel expenses (e.g., computer equipment and office supplies).</t>
  </si>
  <si>
    <t>Vehicles w/ accessory package</t>
  </si>
  <si>
    <t>Bullet Proof Vests</t>
  </si>
  <si>
    <t>PA1 Equipment Dropdown Options</t>
  </si>
  <si>
    <t>PA1 Supplies Dropdown Options</t>
  </si>
  <si>
    <t>Entry Level Sworn Officer</t>
  </si>
  <si>
    <t>Village Public Safety Officer (AK Only)</t>
  </si>
  <si>
    <t>Entry Level Sworn Ranger</t>
  </si>
  <si>
    <t>Entry Level Sworn Conservation and Wildlife Officer</t>
  </si>
  <si>
    <t>Civilian Methamphetamine Coordinator</t>
  </si>
  <si>
    <t xml:space="preserve">The name(s) of your tribe and represented tribes. </t>
  </si>
  <si>
    <t>Travel Narrative</t>
  </si>
  <si>
    <t>16.585</t>
  </si>
  <si>
    <t>Tribal Juvenile Healing To Wellness Courts</t>
  </si>
  <si>
    <t>Tribal Justice System Infrastructure Program</t>
  </si>
  <si>
    <t>Budget Point of Contact Information:</t>
  </si>
  <si>
    <r>
      <rPr>
        <b/>
        <sz val="9"/>
        <color theme="1"/>
        <rFont val="Calibri"/>
        <family val="2"/>
        <scheme val="minor"/>
      </rPr>
      <t>First:</t>
    </r>
    <r>
      <rPr>
        <sz val="9"/>
        <color theme="1"/>
        <rFont val="Calibri"/>
        <family val="2"/>
        <scheme val="minor"/>
      </rPr>
      <t xml:space="preserve"> </t>
    </r>
  </si>
  <si>
    <t xml:space="preserve">Middle: </t>
  </si>
  <si>
    <t xml:space="preserve">Contact Phone: </t>
  </si>
  <si>
    <t>Totals</t>
  </si>
  <si>
    <t>B. Personnel Fringe</t>
  </si>
  <si>
    <t>A. Personnel Salary</t>
  </si>
  <si>
    <t>Federal Total</t>
  </si>
  <si>
    <t>Non-Federal Total</t>
  </si>
  <si>
    <t>Project Total</t>
  </si>
  <si>
    <t>Summary Totals</t>
  </si>
  <si>
    <t>Office on Violence Against Women Tribal Governments Program</t>
  </si>
  <si>
    <t>Subawards (Subgrants) / Procurement Contracts</t>
  </si>
  <si>
    <t>G. Subawards (Subgrants)/Procurement Contracts</t>
  </si>
  <si>
    <t>G. Subawards (Subgrants)/ Procurement Contracts</t>
  </si>
  <si>
    <t>Non-Federal match is not required for this purpose area but can be provided if desired.</t>
  </si>
  <si>
    <r>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r>
    <r>
      <rPr>
        <sz val="9"/>
        <color rgb="FFFF0000"/>
        <rFont val="Calibri"/>
        <family val="2"/>
        <scheme val="minor"/>
      </rPr>
      <t>Note</t>
    </r>
    <r>
      <rPr>
        <sz val="9"/>
        <color theme="1"/>
        <rFont val="Calibri"/>
        <family val="2"/>
        <scheme val="minor"/>
      </rPr>
      <t xml:space="preserve">: Travel expenses for consultants should be included in the “Consultant Travel” data fields under the “Subawards (Subgrants)/Procurement Contracts” category. For each Purpose Area applied for, the budget should include the estimated cost for travel and accommodations for two staff to attend two three-day long meetings, with one in Washington D.C. and one in their region, with the exception of Purpose Area 1, which should budget for one meeting in Washington D.C, and Purpose Areas 6 and 7, which should budget for 3 meetings within a 3 year period, with 2 in Washington D.C, and 1 within their region. All requested information must be included in the budget detail worksheet and budget narrative. </t>
    </r>
  </si>
  <si>
    <t>Subawards (Subgrants) or Procurement Contracts</t>
  </si>
  <si>
    <t>Procurement contracts: Provide a cost estimate for the product or service to be procured by contract.
Subawards (Subgrants): Provide a cost estimate for activities to be carried out by subrecipients.</t>
  </si>
  <si>
    <t>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Subawards (Subgrants):  Provide a description of the activities to be carried out by subrecipients.  Include “(subaward)” label for each “Subawards (Subgrants)” entry.</t>
  </si>
  <si>
    <t xml:space="preserve">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Subawards (Subgrants):  Provide a description of the activities to be carried out by subrecipients.  Include “(subaward)” label for each “Subawards (Subgrants)” entry.
</t>
  </si>
  <si>
    <t>Procurement contracts:  Provide a description of the products or services to be procured by contract and an estimate of the costs.  Applicants are encouraged to promote free and open competition in awarding contracts.  A separate justification must be provided for sole source procurements in excess of the Simplified Acquisition Threshold (currently $150,000). 
Subawards (Subgrants):  Provide a description of the activities to be carried out by subrecipients.  Include “(subaward)” label for each “Subawards (Subgrants)” entry.</t>
  </si>
  <si>
    <r>
      <t>List non-expendable items that are to be purchased (</t>
    </r>
    <r>
      <rPr>
        <sz val="9"/>
        <color indexed="10"/>
        <rFont val="Calibri"/>
        <family val="2"/>
      </rPr>
      <t>Note</t>
    </r>
    <r>
      <rPr>
        <sz val="9"/>
        <color indexed="8"/>
        <rFont val="Calibri"/>
        <family val="2"/>
      </rPr>
      <t xml:space="preserve">: Organization's own capitalization policy for classification of equipment should be used). </t>
    </r>
    <r>
      <rPr>
        <u val="single"/>
        <sz val="9"/>
        <color indexed="8"/>
        <rFont val="Calibri"/>
        <family val="2"/>
      </rPr>
      <t>Expendable</t>
    </r>
    <r>
      <rPr>
        <sz val="9"/>
        <color indexed="8"/>
        <rFont val="Calibri"/>
        <family val="2"/>
      </rPr>
      <t xml:space="preserv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“Subawards (Subgrants)/Procurement Contracts" category. In the budget narrative, explain how the equipment is necessary for the success of the project, and describe the procurement method to be used. All requested information must be included in the budget detail worksheet and budget narrative.</t>
    </r>
  </si>
  <si>
    <t>Use of Force:</t>
  </si>
  <si>
    <t>De-escalation of conflict:</t>
  </si>
  <si>
    <t xml:space="preserve">Racial and ethnic bias that includes elements of implicit/unconscious bias:     </t>
  </si>
  <si>
    <t>Gender bias in response to domestic violence and sexual assault:</t>
  </si>
  <si>
    <t>Bias towards lesbian, gay, bisexual, and transgender (LGBT) individuals:</t>
  </si>
  <si>
    <t>Community engagement (e.g., community policing and problem solving):</t>
  </si>
  <si>
    <t>Demographics Yes No Options</t>
  </si>
  <si>
    <t>All applicants are required to budget sufficient funds to pay for airfare, lodging, and per diem to send two staff members to: the CTAS Orientation; an OVC-sponsored regional grantee training; and one National Indian Nations Conference. Please base all estimated cost on traveling to Washington, DC for these events.</t>
  </si>
  <si>
    <t>The FBI is retiring the current Summary Reporting System (SRS) and will transition to an all-NIBRS data collection system within the next five years. The transition to NIBRS will provide a more complete and accurate picture of crime at the tribal, national, state, and local level. As of 2021, the FBI will no longer collect summary data and will only accept data in the NIBRS format and COPS Office awards will be based on submitted NIBRS data. Transitioning all law enforcement agencies to NIBRS is the first step in gathering more comprehensive crime data. Tribal, state, and local COPS grantees are encouraged to expedite the transition to NIBRS in their jurisdictions so that they will remain eligible to receive COPS Office awards.</t>
  </si>
  <si>
    <t xml:space="preserve">Funding requests for indirect costs are only allowable if the applicant has a current federally approved indirect cost rate. 
If the rate agreement is current at the time of application, attach a copy of the fully-executed and approved Indirect Cost Negotiation Agreement to the application. 
If the rate agreement is expired at the time of application, then the applicant should be able to demonstrate that negotiations with the Interior Business Center for a current rate are in progress. Attach a copy of the expired fully-executed and approved Indirect Cost Negotiation Agreement to the application, and the approved amount of indirect cost will be calculated and placed on hold until a current fully-executed and approved Indirect Cost Negotiation Agreement is submitted to the awarding agency.
Applicants that do not have an approved rate may request one through the Interior Business Center, which will review all documentation and approve a rate for the applicant organization, or, if the applicant’s accounting system permits, costs may be allocated in the direct cost categories. (Applicant Indian tribal governments, in particular, should review Appendix VII to Part 200—States and Local Government and Indian Tribe Indirect Cost Proposals regarding submission and documentation of indirect cost proposals.) 
Non-Federal entities that have never received a federally-approved indirect cost rate may elect to charge a de minimis rate of 10% of modified total direct costs (MTDC), as described in 2 C.F.R. 200.414(f), which may be used indefinitely. (See paragraph D.1.b. in Appendix VII to Part 200—States and Local Government and Indian Tribe Indirect Cost Proposals for a description of entities that may not be eligible to elect to use the “de minimis” rate.)   In order to use the “de minimis” indirect rate an applicant would need to attach written documentation to the application that advises DOJ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
As a condition of the fully-executed and approved Indirect Cost Negotiation Agreement, the applicant must apply the approved rate to the appropriate distribution base as listed in Section I: “Rate”, of the Agreement. It is suggested that the applicant use the narrative portion of the Indirect Costs category on the budget detail worksheet to provide details regarding the applicant’s level of capitalization for equipment and also provide a list of requested budget items that will be applied to the indirect cost distribution base.
</t>
  </si>
  <si>
    <t>Year:</t>
  </si>
  <si>
    <t>Calls for Service:</t>
  </si>
  <si>
    <t>3. On average how many hours of IN-SERVICE (non-recruit) training (e.g. FTO, continuing professional education, roll call, standard) are required annually for each of your agency’s officers/deputies in the following categories (if none, please indicate 0 hours)?</t>
  </si>
  <si>
    <t xml:space="preserve">4. Does your agency administer a police training academy? </t>
  </si>
  <si>
    <t>5. How many total hours of basic/recruit ACADEMY training are required for each of your agency’s officer/deputy recruits in the following categories (if none, please indicate 0 hours)?</t>
  </si>
  <si>
    <t>PA1 Sworn Officer Category Options</t>
  </si>
  <si>
    <t>New, additional officer positions</t>
  </si>
  <si>
    <t>Rehire officers laid off (from any jurisdiction) as a result of tribal, state, or local budget reductions</t>
  </si>
  <si>
    <t>Rehire officers scheduled to be laid off (at the time of the application) on a specific future date as a result of tribal, state, or local budget reductions</t>
  </si>
  <si>
    <t>Sworn Officer Category</t>
  </si>
  <si>
    <t>Item Narrative</t>
  </si>
  <si>
    <t>PA1 Personnel Civilian Options</t>
  </si>
  <si>
    <t>PA1 Personnel Sworn Options</t>
  </si>
  <si>
    <t>PA1 Civilian Officer Hiring Category Options</t>
  </si>
  <si>
    <t>Sworn Personnel Salary Total</t>
  </si>
  <si>
    <t>Civilian Personnel Salary Total</t>
  </si>
  <si>
    <t>Sworn Personnel Fringe Total</t>
  </si>
  <si>
    <t>Civilian Personnel Fringe Total</t>
  </si>
  <si>
    <r>
      <t xml:space="preserve">2. Using the most recent available data enter the total number of </t>
    </r>
    <r>
      <rPr>
        <u val="single"/>
        <sz val="11"/>
        <color theme="1"/>
        <rFont val="Calibri"/>
        <family val="2"/>
        <scheme val="minor"/>
      </rPr>
      <t>annual</t>
    </r>
    <r>
      <rPr>
        <sz val="11"/>
        <color theme="1"/>
        <rFont val="Calibri"/>
        <family val="2"/>
        <scheme val="minor"/>
      </rPr>
      <t xml:space="preserve"> calls for service (e.g., 911 calls, non-emergency calls, alarm, other source, self dispatched, or self initiated) received and dispatched by your tribal law enforcement agency.</t>
    </r>
  </si>
  <si>
    <t>PA1 Sick/Vaction Leave Options</t>
  </si>
  <si>
    <t>Choose One</t>
  </si>
  <si>
    <t>Cost Per Staff</t>
  </si>
  <si>
    <t>Duration or Distance (text only)</t>
  </si>
  <si>
    <t>Select appropriate position below using drop down arrow.</t>
  </si>
  <si>
    <t>Select appropriate type for Sworn Officer using drop down arrow.</t>
  </si>
  <si>
    <t xml:space="preserve">Personnel Salary &amp; Fringe Benefits Narrative  </t>
  </si>
  <si>
    <t>Sworn Personnel Total</t>
  </si>
  <si>
    <t>Civilian Personnel Total</t>
  </si>
  <si>
    <t>All Personnel Grand Total</t>
  </si>
  <si>
    <r>
      <t xml:space="preserve">The Demographic Form collects important demographic information that pertains to Purpose Area 1 and </t>
    </r>
    <r>
      <rPr>
        <b/>
        <u val="single"/>
        <sz val="9"/>
        <color theme="1"/>
        <rFont val="Calibri"/>
        <family val="2"/>
        <scheme val="minor"/>
      </rPr>
      <t>only</t>
    </r>
    <r>
      <rPr>
        <sz val="9"/>
        <color theme="1"/>
        <rFont val="Calibri"/>
        <family val="2"/>
        <scheme val="minor"/>
      </rPr>
      <t xml:space="preserve"> applicants applying for Purpose Area 1 should complete the demographic form.</t>
    </r>
  </si>
  <si>
    <t xml:space="preserve">1. Please enter your SAM Registration Date: </t>
  </si>
  <si>
    <t>Note: Contact the SAM Service Desk at 866-606-8220 or view/update your registration information at http://www.sam.gov</t>
  </si>
  <si>
    <t>2. The name of each federally-recognized Indian Tribe that will be served by the proposed project(s):</t>
  </si>
  <si>
    <t>3. What is the Tribe's current enrollment, including members living both on and off the reservation?</t>
  </si>
  <si>
    <t>4. What is the Tribe’s juvenile population (0 – 17 years old) living on reservation?</t>
  </si>
  <si>
    <t>5. What is the current local population base?</t>
  </si>
  <si>
    <t>6. Please enter the approximate square mileage of the reservation/jurisdiction to be served: (sq. miles)</t>
  </si>
  <si>
    <t>Name:</t>
  </si>
  <si>
    <t>E-Mail Address:</t>
  </si>
  <si>
    <t>Phone Number:</t>
  </si>
  <si>
    <t>b. Enter the Fiscal Year Budgeted Sworn Force Strength for the current fiscal year below:</t>
  </si>
  <si>
    <t>c. Enter the current Fiscal Year Actual Sworn Force Strength as of the date of this application:</t>
  </si>
  <si>
    <t>First:</t>
  </si>
  <si>
    <t>Email:</t>
  </si>
  <si>
    <t>Fax:</t>
  </si>
  <si>
    <t xml:space="preserve">Contact Last Name: </t>
  </si>
  <si>
    <t>Contact Last Name:</t>
  </si>
  <si>
    <t>16.853</t>
  </si>
  <si>
    <t>Purpose Area (10)</t>
  </si>
  <si>
    <t>Addressing Violent Crime in Tribal Communities</t>
  </si>
  <si>
    <t>PA(10)</t>
  </si>
  <si>
    <t>16.738</t>
  </si>
  <si>
    <t>The budgeted number of sworn officer positions is the number of sworn positions funded in your agency's budget, including funded but frozen postions, as well as state, Bureau of Indian Affairs, and/or locally funded vacancies. Do not include unfunded vacancies or unpaid/reserve officers.</t>
  </si>
  <si>
    <t xml:space="preserve">Tribe Name: </t>
  </si>
  <si>
    <t>MM/DD/YYYY</t>
  </si>
  <si>
    <t>2b. Please enter current Government Executive Information Including:</t>
  </si>
  <si>
    <t>16.841</t>
  </si>
  <si>
    <r>
      <rPr>
        <b/>
        <sz val="9"/>
        <color indexed="8"/>
        <rFont val="Calibri"/>
        <family val="2"/>
      </rPr>
      <t>Procurement contracts (see “Contract” definition at 2 CFR 200.317 through 2 CFR 200.326):</t>
    </r>
    <r>
      <rPr>
        <sz val="9"/>
        <color indexed="8"/>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$150,000).
</t>
    </r>
    <r>
      <rPr>
        <b/>
        <sz val="9"/>
        <color indexed="8"/>
        <rFont val="Calibri"/>
        <family val="2"/>
      </rPr>
      <t>Consultant Fees:</t>
    </r>
    <r>
      <rPr>
        <sz val="9"/>
        <color indexed="8"/>
        <rFont val="Calibri"/>
        <family val="2"/>
      </rPr>
      <t xml:space="preserve">  For each consultant enter the name, if known, service to be provided, hourly or daily fee (8-hour day), and estimated time on the project.  Consultant fees in excess of the DOJ grant-making component’s maximum rate for an 8-hour day (currently $650 for OJP and OVW, and $550 for the COPS Office) require additional justification and prior approval from the respective DOJ grant-making component.  All requested information must be included in the budget detail worksheet and budget narrative.
</t>
    </r>
    <r>
      <rPr>
        <b/>
        <sz val="9"/>
        <color indexed="8"/>
        <rFont val="Calibri"/>
        <family val="2"/>
      </rPr>
      <t>Subawards (see “Subaward” definition at 2 CFR 200.92):</t>
    </r>
    <r>
      <rPr>
        <sz val="9"/>
        <color indexed="8"/>
        <rFont val="Calibri"/>
        <family val="2"/>
      </rPr>
      <t xml:space="preserve">  Provide a description of the Federal award activities proposed to be carried out by any subrecipient and an estimate of the cost (include the cost per subrecipient, to the extent known prior to application submission).  For each subrecipient, enter the subrecipient entity name, if known.  Please indicate any subaward information included under budget category G. Subawards (Subgrants)/Procurement Contracts by including the label “(subaward)” with each subaward entry.</t>
    </r>
  </si>
  <si>
    <t>Tribal Victim Services Program</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</si>
  <si>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detail worksheet and budget narrative.
For Purpose Area 1 applicants, the budget worksheet will assist your law enforcement agency in reporting your agency’s current entry-level salary and benefits and identifying the total salary and benefits request per officer position for the length of the grant term. List the current entry-level base salary and fringe benefits rounded to the nearest whole dollar for one full-time sworn officer position within your agency. When determining the fringe benefit costs in section B, do not include the employee contributions. List only the portion of each fringe benefit that will be contributed by the agency. The Personnel section will consist of the gross salary of the entry-level officer (or Meth/Opioid Coordinator), plus the agency portion of fringe benefit contributions.
</t>
  </si>
  <si>
    <t xml:space="preserve">Fringe benefits should be based on actual known costs or an approved negotiated rate by a Federal agency. If not based on an approved negotiated rate, list the composition of the fringe benefit package. Fringe benefits are for the personnel listed in the budget category (A) and only for the percentage of time devoted to the project. All requested information must be included in the budget detail worksheet and budget narrative.
For Purpose Area 1 applicants: For agencies that do not include fringe benefits as part of the base salary costs and typically calculate these separately, the allowable fringe benefits may be included in Section B of the Budget Detail Worksheet. Any fringe benefits that are already included as part of the agency’s base salary (within Section A of the Budget Detail Worksheet) should not be listed as a duplicative requested line item (within Section B of the Budget Detail Workshet).
</t>
  </si>
  <si>
    <t xml:space="preserve">Village Police Officer (AK) </t>
  </si>
  <si>
    <t xml:space="preserve">Tribal Police Officer (AK) </t>
  </si>
  <si>
    <t xml:space="preserve">Civilian Opioids Coordinator </t>
  </si>
  <si>
    <t>Purpose Area (9)</t>
  </si>
  <si>
    <t>PA(9)</t>
  </si>
  <si>
    <t>Year 4</t>
  </si>
  <si>
    <t>Year 5</t>
  </si>
  <si>
    <t>CTAS Budget Detail Worksheet  FY21</t>
  </si>
  <si>
    <r>
      <t xml:space="preserve">This workbook has been made available to CTAS applicants so that they can provide budgetary information for each Purpose Area they are applying for.  It is a required document and must be completed and uploaded to the JustGrants system as an attachment to your application. The workbook includes three different worksheets. The first worksheet (this one) is an instruction sheet; the second worksheet includes the Purpose Area specific budget detail worksheet and narrative and each must be filled out if the applicant is applying for that specific Purpose Area. If an application is not being submitted for a particular Purpose Area, no action on the budget worksheet is required. The last worksheet is a Budget Summary. It compiles all of the relevant budget information for all Purpose Areas into a single location and should be reviewed for correctness before the workbook is uploaded to the JustGrants application. 
</t>
    </r>
    <r>
      <rPr>
        <b/>
        <sz val="9"/>
        <color indexed="8"/>
        <rFont val="Calibri"/>
        <family val="2"/>
      </rPr>
      <t>Step by Step Usage:</t>
    </r>
    <r>
      <rPr>
        <sz val="9"/>
        <color indexed="8"/>
        <rFont val="Calibri"/>
        <family val="2"/>
      </rPr>
      <t xml:space="preserve">
1. Please read and print this instruction page. It can be used as a reference while completing the rest of the document.
2. A purpose area index for this workbook has been created for your convenience. Clicking on the link for each Purpose Area will take you directly to that tab in this document.
3. Complete this document by selecting the relevant Purpose Area tabs for which funds are being requested and entering the budget detail information in the boxes.
4. None of the purpose areas in this solicitation require a non-federal contribution.  However, if a successful application proposes a voluntary match amount, and DOJ approves the budget, the total match amount incorporated into the approved budget becomes mandatory and subject to audit.
5. A budget narrative section is provided to you for each category within the worksheet.  This is where your justification and/or linkages to the program narrative may be entered.
6. A Budget Summary is automatically calculated for you on the last worksheet.  </t>
    </r>
    <r>
      <rPr>
        <sz val="9"/>
        <color indexed="10"/>
        <rFont val="Calibri"/>
        <family val="2"/>
      </rPr>
      <t>Note</t>
    </r>
    <r>
      <rPr>
        <sz val="9"/>
        <color indexed="8"/>
        <rFont val="Calibri"/>
        <family val="2"/>
      </rPr>
      <t xml:space="preserve">:  Any errors detected on this page should be fixed on the Purpose Area specific tab.
</t>
    </r>
    <r>
      <rPr>
        <b/>
        <sz val="11"/>
        <color indexed="8"/>
        <rFont val="Calibri"/>
        <family val="2"/>
      </rPr>
      <t>Contact Information</t>
    </r>
    <r>
      <rPr>
        <sz val="9"/>
        <color indexed="8"/>
        <rFont val="Calibri"/>
        <family val="2"/>
      </rPr>
      <t xml:space="preserve">
</t>
    </r>
    <r>
      <rPr>
        <b/>
        <sz val="9"/>
        <color indexed="8"/>
        <rFont val="Calibri"/>
        <family val="2"/>
      </rPr>
      <t>Technical Assistance</t>
    </r>
    <r>
      <rPr>
        <sz val="9"/>
        <color indexed="8"/>
        <rFont val="Calibri"/>
        <family val="2"/>
      </rPr>
      <t xml:space="preserve">: For technical assistance with submitting the </t>
    </r>
    <r>
      <rPr>
        <b/>
        <sz val="9"/>
        <color rgb="FF000000"/>
        <rFont val="Calibri"/>
        <family val="2"/>
      </rPr>
      <t>full application</t>
    </r>
    <r>
      <rPr>
        <sz val="9"/>
        <color indexed="8"/>
        <rFont val="Calibri"/>
        <family val="2"/>
      </rPr>
      <t xml:space="preserve">  in JustGrants, contact the JustGrants Service Desk at JustGrants.Support@usdoj.gov or 833-872-5175. The JustGrants Service Desk operates 5 a.m. to 9 p.m. eastern time (ET) Monday to Friday, and 9 a.m. to 5 p.m. ET on Saturday, Sunday, and federal holidays. 
</t>
    </r>
    <r>
      <rPr>
        <b/>
        <sz val="9"/>
        <color indexed="8"/>
        <rFont val="Calibri"/>
        <family val="2"/>
      </rPr>
      <t>Programmatic Assistance</t>
    </r>
    <r>
      <rPr>
        <sz val="9"/>
        <color indexed="8"/>
        <rFont val="Calibri"/>
        <family val="2"/>
      </rPr>
      <t xml:space="preserve">: For programmatic and general assistance with the requirements of this solicitation, contact the Response Center at 1–800–421–6770 or by e-mail at tribalgrants@usdoj.gov. The Response Center’s hours of operation are Monday–Friday (except U.S. federal government holidays) from 9:00 a.m. to 5:00 p.m. Eastern Time. The Response Center will remain open on the solicitation closing date until 9:00 p.m. Eastern Time.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</si>
</sst>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quot;$&quot;#,##0.0"/>
    <numFmt numFmtId="167" formatCode="[&lt;=9999999]###\-####;\(###\)\ ###\-####"/>
    <numFmt numFmtId="168" formatCode="mm/dd/yy;@"/>
  </numFmts>
  <fonts count="45">
    <font>
      <sz val="11"/>
      <color theme="1"/>
      <name val="Calibri"/>
      <family val="2"/>
      <scheme val="minor"/>
    </font>
    <font>
      <sz val="10"/>
      <name val="Arial"/>
      <family val="2"/>
    </font>
    <font>
      <sz val="9"/>
      <color indexed="8"/>
      <name val="Calibri"/>
      <family val="2"/>
    </font>
    <font>
      <b/>
      <sz val="9"/>
      <color indexed="8"/>
      <name val="Calibri"/>
      <family val="2"/>
    </font>
    <font>
      <u val="single"/>
      <sz val="9"/>
      <color indexed="8"/>
      <name val="Calibri"/>
      <family val="2"/>
    </font>
    <font>
      <sz val="9"/>
      <color indexed="10"/>
      <name val="Calibri"/>
      <family val="2"/>
    </font>
    <font>
      <b/>
      <i/>
      <sz val="8"/>
      <color indexed="8"/>
      <name val="Calibri"/>
      <family val="2"/>
    </font>
    <font>
      <sz val="8"/>
      <name val="Tahoma"/>
      <family val="2"/>
    </font>
    <font>
      <b/>
      <sz val="8"/>
      <name val="Tahoma"/>
      <family val="2"/>
    </font>
    <font>
      <b/>
      <sz val="11"/>
      <color indexed="8"/>
      <name val="Calibri"/>
      <family val="2"/>
    </font>
    <font>
      <sz val="9"/>
      <name val="Tahoma"/>
      <family val="2"/>
    </font>
    <font>
      <u val="single"/>
      <sz val="11"/>
      <color theme="10"/>
      <name val="Calibri"/>
      <family val="2"/>
    </font>
    <font>
      <b/>
      <sz val="11"/>
      <color theme="1"/>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b/>
      <i/>
      <sz val="24"/>
      <color theme="1"/>
      <name val="Calibri"/>
      <family val="2"/>
      <scheme val="minor"/>
    </font>
    <font>
      <b/>
      <i/>
      <sz val="11"/>
      <color theme="1"/>
      <name val="Calibri"/>
      <family val="2"/>
      <scheme val="minor"/>
    </font>
    <font>
      <i/>
      <sz val="11"/>
      <color rgb="FFFF0000"/>
      <name val="Calibri"/>
      <family val="2"/>
      <scheme val="minor"/>
    </font>
    <font>
      <sz val="8"/>
      <color theme="1"/>
      <name val="Calibri"/>
      <family val="2"/>
      <scheme val="minor"/>
    </font>
    <font>
      <b/>
      <sz val="9"/>
      <color theme="1"/>
      <name val="Calibri"/>
      <family val="2"/>
      <scheme val="minor"/>
    </font>
    <font>
      <i/>
      <sz val="9"/>
      <color theme="1"/>
      <name val="Calibri"/>
      <family val="2"/>
      <scheme val="minor"/>
    </font>
    <font>
      <b/>
      <i/>
      <sz val="10"/>
      <color theme="1"/>
      <name val="Calibri"/>
      <family val="2"/>
      <scheme val="minor"/>
    </font>
    <font>
      <b/>
      <i/>
      <sz val="14"/>
      <color theme="1"/>
      <name val="Calibri"/>
      <family val="2"/>
      <scheme val="minor"/>
    </font>
    <font>
      <i/>
      <sz val="18"/>
      <color rgb="FFFF0000"/>
      <name val="Calibri"/>
      <family val="2"/>
      <scheme val="minor"/>
    </font>
    <font>
      <u val="single"/>
      <sz val="10"/>
      <color theme="10"/>
      <name val="Calibri"/>
      <family val="2"/>
    </font>
    <font>
      <i/>
      <sz val="16"/>
      <color theme="1"/>
      <name val="Calibri"/>
      <family val="2"/>
      <scheme val="minor"/>
    </font>
    <font>
      <i/>
      <sz val="14"/>
      <color theme="1"/>
      <name val="Calibri"/>
      <family val="2"/>
      <scheme val="minor"/>
    </font>
    <font>
      <b/>
      <i/>
      <sz val="16"/>
      <color theme="1"/>
      <name val="Calibri"/>
      <family val="2"/>
      <scheme val="minor"/>
    </font>
    <font>
      <i/>
      <sz val="12"/>
      <color rgb="FFFF0000"/>
      <name val="Calibri"/>
      <family val="2"/>
      <scheme val="minor"/>
    </font>
    <font>
      <b/>
      <sz val="10"/>
      <color theme="1"/>
      <name val="Calibri"/>
      <family val="2"/>
      <scheme val="minor"/>
    </font>
    <font>
      <sz val="8"/>
      <color rgb="FF000000"/>
      <name val="Tahoma"/>
      <family val="2"/>
    </font>
    <font>
      <sz val="11"/>
      <color rgb="FF000000"/>
      <name val="Calibri"/>
      <family val="2"/>
    </font>
    <font>
      <sz val="8"/>
      <name val="Calibri"/>
      <family val="2"/>
      <scheme val="minor"/>
    </font>
    <font>
      <sz val="9"/>
      <color rgb="FFFF0000"/>
      <name val="Calibri"/>
      <family val="2"/>
      <scheme val="minor"/>
    </font>
    <font>
      <b/>
      <i/>
      <sz val="11"/>
      <color rgb="FF000000"/>
      <name val="Calibri"/>
      <family val="2"/>
    </font>
    <font>
      <b/>
      <sz val="16"/>
      <color theme="1"/>
      <name val="Calibri"/>
      <family val="2"/>
      <scheme val="minor"/>
    </font>
    <font>
      <sz val="11"/>
      <color rgb="FF222222"/>
      <name val="Segoe UI"/>
      <family val="2"/>
    </font>
    <font>
      <b/>
      <sz val="9"/>
      <name val="Tahoma"/>
      <family val="2"/>
    </font>
    <font>
      <u val="single"/>
      <sz val="11"/>
      <color theme="1"/>
      <name val="Calibri"/>
      <family val="2"/>
      <scheme val="minor"/>
    </font>
    <font>
      <b/>
      <u val="single"/>
      <sz val="9"/>
      <color theme="1"/>
      <name val="Calibri"/>
      <family val="2"/>
      <scheme val="minor"/>
    </font>
    <font>
      <sz val="12"/>
      <color theme="1"/>
      <name val="Times New Roman"/>
      <family val="1"/>
    </font>
    <font>
      <b/>
      <sz val="9"/>
      <color rgb="FF000000"/>
      <name val="Calibri"/>
      <family val="2"/>
    </font>
    <font>
      <b/>
      <sz val="8"/>
      <name val="Calibri"/>
      <family val="2"/>
    </font>
  </fonts>
  <fills count="12">
    <fill>
      <patternFill/>
    </fill>
    <fill>
      <patternFill patternType="gray125"/>
    </fill>
    <fill>
      <patternFill patternType="solid">
        <fgColor theme="3"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DBE5F1"/>
        <bgColor indexed="64"/>
      </patternFill>
    </fill>
    <fill>
      <patternFill patternType="solid">
        <fgColor theme="0"/>
        <bgColor indexed="64"/>
      </patternFill>
    </fill>
    <fill>
      <patternFill patternType="solid">
        <fgColor theme="0" tint="-0.24997000396251678"/>
        <bgColor indexed="64"/>
      </patternFill>
    </fill>
    <fill>
      <patternFill patternType="solid">
        <fgColor rgb="FFF2F2F2"/>
        <bgColor indexed="64"/>
      </patternFill>
    </fill>
    <fill>
      <patternFill patternType="solid">
        <fgColor rgb="FFC5D9F1"/>
        <bgColor indexed="64"/>
      </patternFill>
    </fill>
  </fills>
  <borders count="31">
    <border>
      <left/>
      <right/>
      <top/>
      <bottom/>
      <diagonal/>
    </border>
    <border>
      <left style="thin"/>
      <right style="thin"/>
      <top style="thin"/>
      <bottom style="thin"/>
    </border>
    <border>
      <left style="thin"/>
      <right style="thin"/>
      <top style="thin"/>
      <bottom style="double"/>
    </border>
    <border>
      <left/>
      <right/>
      <top style="thin"/>
      <bottom style="thin"/>
    </border>
    <border>
      <left/>
      <right style="thin"/>
      <top style="thin"/>
      <bottom/>
    </border>
    <border>
      <left/>
      <right style="thin"/>
      <top/>
      <bottom style="thin"/>
    </border>
    <border>
      <left style="thin"/>
      <right style="thin"/>
      <top/>
      <bottom/>
    </border>
    <border>
      <left style="thin"/>
      <right/>
      <top style="thin"/>
      <bottom style="double"/>
    </border>
    <border>
      <left/>
      <right/>
      <top style="thin"/>
      <bottom style="double"/>
    </border>
    <border>
      <left/>
      <right style="thin"/>
      <top style="thin"/>
      <bottom style="double"/>
    </border>
    <border>
      <left/>
      <right style="thin"/>
      <top/>
      <bottom/>
    </border>
    <border>
      <left style="thin"/>
      <right/>
      <top/>
      <bottom/>
    </border>
    <border>
      <left style="thin"/>
      <right style="thin"/>
      <top/>
      <bottom style="thin"/>
    </border>
    <border>
      <left style="thin"/>
      <right style="thin"/>
      <top style="thin"/>
      <bottom/>
    </border>
    <border>
      <left style="thin"/>
      <right style="thin"/>
      <top/>
      <bottom style="double"/>
    </border>
    <border>
      <left/>
      <right style="thin"/>
      <top style="thin"/>
      <bottom style="thin"/>
    </border>
    <border>
      <left style="thin"/>
      <right/>
      <top style="thin"/>
      <bottom style="thin"/>
    </border>
    <border>
      <left/>
      <right/>
      <top style="thin"/>
      <bottom/>
    </border>
    <border>
      <left/>
      <right/>
      <top/>
      <bottom style="thin"/>
    </border>
    <border>
      <left style="thin"/>
      <right/>
      <top/>
      <bottom style="thin"/>
    </border>
    <border>
      <left style="thin"/>
      <right style="thin"/>
      <top style="double"/>
      <bottom/>
    </border>
    <border>
      <left style="thin"/>
      <right/>
      <top style="thin"/>
      <bottom/>
    </border>
    <border>
      <left style="thin"/>
      <right/>
      <top style="double"/>
      <bottom/>
    </border>
    <border>
      <left/>
      <right/>
      <top style="double"/>
      <bottom/>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
      <left/>
      <right style="thin"/>
      <top style="double"/>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lignment/>
      <protection locked="0"/>
    </xf>
  </cellStyleXfs>
  <cellXfs count="806">
    <xf numFmtId="0" fontId="0" fillId="0" borderId="0" xfId="0"/>
    <xf numFmtId="0" fontId="13" fillId="0" borderId="0" xfId="0" applyFont="1" applyAlignment="1">
      <alignment wrapText="1"/>
    </xf>
    <xf numFmtId="0" fontId="13" fillId="0" borderId="0" xfId="0" applyFont="1" applyAlignment="1">
      <alignment horizontal="left" wrapText="1"/>
    </xf>
    <xf numFmtId="0" fontId="14" fillId="0" borderId="0" xfId="0" applyFont="1" applyAlignment="1">
      <alignment horizontal="center" vertical="center" textRotation="90" wrapText="1"/>
    </xf>
    <xf numFmtId="0" fontId="0" fillId="0" borderId="0" xfId="0" applyProtection="1">
      <protection hidden="1"/>
    </xf>
    <xf numFmtId="0" fontId="0" fillId="0" borderId="0" xfId="0" applyBorder="1" applyProtection="1">
      <protection hidden="1"/>
    </xf>
    <xf numFmtId="0" fontId="13" fillId="0" borderId="0" xfId="0" applyFont="1" applyAlignment="1">
      <alignment vertical="top" wrapText="1"/>
    </xf>
    <xf numFmtId="0" fontId="12" fillId="2" borderId="1" xfId="0" applyFont="1" applyFill="1" applyBorder="1" applyAlignment="1">
      <alignment horizontal="center" vertical="center"/>
    </xf>
    <xf numFmtId="0" fontId="14" fillId="3" borderId="1" xfId="0" applyFont="1" applyFill="1" applyBorder="1" applyAlignment="1">
      <alignment horizontal="center"/>
    </xf>
    <xf numFmtId="0" fontId="14" fillId="4" borderId="1" xfId="0" applyFont="1" applyFill="1" applyBorder="1" applyAlignment="1">
      <alignment horizontal="center"/>
    </xf>
    <xf numFmtId="0" fontId="15" fillId="3" borderId="1" xfId="0" applyFont="1" applyFill="1" applyBorder="1" applyAlignment="1">
      <alignment horizontal="left" vertical="top"/>
    </xf>
    <xf numFmtId="0" fontId="15" fillId="4" borderId="1" xfId="0" applyFont="1" applyFill="1" applyBorder="1" applyAlignment="1">
      <alignment horizontal="left" vertical="top"/>
    </xf>
    <xf numFmtId="0" fontId="13" fillId="5" borderId="2" xfId="0" applyFont="1" applyFill="1" applyBorder="1" applyAlignment="1">
      <alignment horizontal="center" vertical="center" wrapText="1"/>
    </xf>
    <xf numFmtId="0" fontId="17" fillId="6" borderId="3" xfId="0" applyFont="1" applyFill="1" applyBorder="1" applyAlignment="1" applyProtection="1">
      <alignment horizontal="center" wrapText="1"/>
      <protection hidden="1"/>
    </xf>
    <xf numFmtId="0" fontId="0" fillId="0" borderId="0" xfId="0" applyBorder="1" applyProtection="1">
      <protection hidden="1"/>
    </xf>
    <xf numFmtId="0" fontId="16" fillId="3" borderId="4" xfId="0" applyFont="1" applyFill="1" applyBorder="1" applyAlignment="1" applyProtection="1">
      <alignment horizontal="left" vertical="top"/>
      <protection hidden="1"/>
    </xf>
    <xf numFmtId="0" fontId="16" fillId="3" borderId="5" xfId="0" applyFont="1" applyFill="1" applyBorder="1" applyAlignment="1" applyProtection="1">
      <alignment horizontal="left" vertical="top"/>
      <protection hidden="1"/>
    </xf>
    <xf numFmtId="0" fontId="0" fillId="0" borderId="0" xfId="0" applyBorder="1" applyAlignment="1" applyProtection="1">
      <alignment horizontal="center"/>
      <protection hidden="1"/>
    </xf>
    <xf numFmtId="0" fontId="12" fillId="3" borderId="6" xfId="0" applyFont="1" applyFill="1" applyBorder="1" applyAlignment="1" applyProtection="1">
      <alignment horizontal="center" vertical="top"/>
      <protection hidden="1"/>
    </xf>
    <xf numFmtId="3" fontId="0" fillId="0" borderId="0" xfId="0" applyNumberFormat="1" applyProtection="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0" fontId="18" fillId="2" borderId="9" xfId="0" applyFont="1" applyFill="1" applyBorder="1" applyAlignment="1" applyProtection="1">
      <alignment/>
      <protection hidden="1"/>
    </xf>
    <xf numFmtId="0" fontId="18" fillId="2" borderId="7" xfId="0" applyFont="1" applyFill="1" applyBorder="1" applyAlignment="1" applyProtection="1">
      <alignment vertical="center"/>
      <protection hidden="1"/>
    </xf>
    <xf numFmtId="0" fontId="18" fillId="2" borderId="8" xfId="0" applyFont="1" applyFill="1" applyBorder="1" applyAlignment="1" applyProtection="1">
      <alignment vertical="center"/>
      <protection hidden="1"/>
    </xf>
    <xf numFmtId="0" fontId="18" fillId="2" borderId="9" xfId="0" applyFont="1" applyFill="1" applyBorder="1" applyAlignment="1" applyProtection="1">
      <alignment vertical="center"/>
      <protection hidden="1"/>
    </xf>
    <xf numFmtId="0" fontId="16" fillId="3" borderId="0" xfId="0" applyFont="1" applyFill="1" applyBorder="1" applyAlignment="1" applyProtection="1">
      <alignment horizontal="left" vertical="top"/>
      <protection hidden="1"/>
    </xf>
    <xf numFmtId="0" fontId="16" fillId="3" borderId="10" xfId="0" applyFont="1" applyFill="1" applyBorder="1" applyAlignment="1" applyProtection="1">
      <alignment horizontal="left" vertical="top"/>
      <protection hidden="1"/>
    </xf>
    <xf numFmtId="0" fontId="19" fillId="3" borderId="11" xfId="0" applyFont="1" applyFill="1" applyBorder="1" applyAlignment="1" applyProtection="1">
      <alignment horizontal="left" vertical="top"/>
      <protection hidden="1"/>
    </xf>
    <xf numFmtId="3" fontId="0" fillId="0" borderId="0" xfId="0" applyNumberFormat="1" applyBorder="1" applyProtection="1">
      <protection hidden="1"/>
    </xf>
    <xf numFmtId="0" fontId="13" fillId="4" borderId="1" xfId="0" applyFont="1" applyFill="1" applyBorder="1" applyAlignment="1">
      <alignment vertical="center" wrapText="1"/>
    </xf>
    <xf numFmtId="165"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20" fillId="3" borderId="12" xfId="0" applyNumberFormat="1" applyFont="1" applyFill="1" applyBorder="1" applyAlignment="1" applyProtection="1">
      <alignment horizontal="center" vertical="center" wrapText="1"/>
      <protection hidden="1"/>
    </xf>
    <xf numFmtId="165" fontId="20" fillId="3" borderId="1" xfId="0" applyNumberFormat="1" applyFont="1" applyFill="1" applyBorder="1" applyAlignment="1" applyProtection="1">
      <alignment horizontal="center" vertical="center" wrapText="1"/>
      <protection hidden="1"/>
    </xf>
    <xf numFmtId="165" fontId="20" fillId="4" borderId="1" xfId="0" applyNumberFormat="1" applyFont="1" applyFill="1" applyBorder="1" applyAlignment="1" applyProtection="1">
      <alignment horizontal="center" vertical="center" wrapText="1"/>
      <protection hidden="1"/>
    </xf>
    <xf numFmtId="165" fontId="20" fillId="6" borderId="1" xfId="0" applyNumberFormat="1" applyFont="1" applyFill="1" applyBorder="1" applyAlignment="1" applyProtection="1">
      <alignment horizontal="center" vertical="center" wrapText="1"/>
      <protection hidden="1"/>
    </xf>
    <xf numFmtId="165" fontId="20" fillId="3" borderId="12" xfId="0" applyNumberFormat="1" applyFont="1" applyFill="1" applyBorder="1" applyAlignment="1">
      <alignment horizontal="center" vertical="center" wrapText="1"/>
    </xf>
    <xf numFmtId="165" fontId="20" fillId="4"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textRotation="90" wrapText="1"/>
    </xf>
    <xf numFmtId="0" fontId="13" fillId="3" borderId="12" xfId="0" applyFont="1" applyFill="1" applyBorder="1" applyAlignment="1">
      <alignment vertical="center" wrapText="1"/>
    </xf>
    <xf numFmtId="0" fontId="13" fillId="3" borderId="12" xfId="0" applyFont="1" applyFill="1" applyBorder="1" applyAlignment="1">
      <alignment horizontal="left" vertical="center" wrapText="1"/>
    </xf>
    <xf numFmtId="0" fontId="13" fillId="3" borderId="1" xfId="0" applyFont="1" applyFill="1" applyBorder="1" applyAlignment="1">
      <alignment vertical="center" wrapText="1"/>
    </xf>
    <xf numFmtId="0" fontId="21" fillId="6" borderId="1" xfId="0" applyFont="1" applyFill="1" applyBorder="1" applyAlignment="1">
      <alignment vertical="center" wrapText="1"/>
    </xf>
    <xf numFmtId="0" fontId="13" fillId="5" borderId="2" xfId="0" applyFont="1" applyFill="1" applyBorder="1" applyAlignment="1">
      <alignment vertical="center" wrapText="1"/>
    </xf>
    <xf numFmtId="0" fontId="0" fillId="0" borderId="0" xfId="0" applyAlignment="1">
      <alignment wrapText="1"/>
    </xf>
    <xf numFmtId="165" fontId="13" fillId="5" borderId="1" xfId="0" applyNumberFormat="1" applyFont="1" applyFill="1" applyBorder="1" applyAlignment="1" applyProtection="1">
      <alignment horizontal="center" vertical="center"/>
      <protection hidden="1"/>
    </xf>
    <xf numFmtId="3" fontId="13" fillId="0" borderId="1" xfId="0" applyNumberFormat="1" applyFont="1" applyBorder="1" applyAlignment="1" applyProtection="1">
      <alignment horizontal="left" vertical="center" wrapText="1"/>
      <protection locked="0"/>
    </xf>
    <xf numFmtId="3" fontId="13" fillId="0" borderId="1" xfId="0" applyNumberFormat="1" applyFont="1" applyBorder="1" applyAlignment="1" applyProtection="1">
      <alignment horizontal="center" vertical="center"/>
      <protection locked="0"/>
    </xf>
    <xf numFmtId="0" fontId="20" fillId="5"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3" fillId="5" borderId="14" xfId="0" applyFont="1" applyFill="1" applyBorder="1" applyAlignment="1">
      <alignment horizontal="center" vertical="center" textRotation="90" wrapText="1"/>
    </xf>
    <xf numFmtId="9" fontId="13" fillId="0" borderId="1" xfId="0" applyNumberFormat="1" applyFont="1" applyBorder="1" applyAlignment="1" applyProtection="1">
      <alignment horizontal="center" vertical="center"/>
      <protection locked="0"/>
    </xf>
    <xf numFmtId="165" fontId="13" fillId="5" borderId="3" xfId="0" applyNumberFormat="1" applyFont="1" applyFill="1" applyBorder="1" applyAlignment="1" applyProtection="1">
      <alignment horizontal="center" vertical="center"/>
      <protection hidden="1"/>
    </xf>
    <xf numFmtId="165" fontId="13" fillId="5" borderId="15" xfId="0" applyNumberFormat="1" applyFont="1" applyFill="1" applyBorder="1" applyAlignment="1" applyProtection="1">
      <alignment horizontal="center" vertical="center"/>
      <protection hidden="1"/>
    </xf>
    <xf numFmtId="0" fontId="18" fillId="5" borderId="1" xfId="0" applyFont="1" applyFill="1" applyBorder="1" applyAlignment="1" applyProtection="1">
      <alignment horizontal="left" vertical="center"/>
      <protection hidden="1"/>
    </xf>
    <xf numFmtId="0" fontId="12" fillId="2" borderId="16" xfId="0" applyFont="1" applyFill="1" applyBorder="1" applyAlignment="1">
      <alignment vertical="top"/>
    </xf>
    <xf numFmtId="0" fontId="12" fillId="2" borderId="3" xfId="0" applyFont="1" applyFill="1" applyBorder="1" applyAlignment="1">
      <alignment vertical="top"/>
    </xf>
    <xf numFmtId="0" fontId="14" fillId="3" borderId="1" xfId="0" applyFont="1" applyFill="1" applyBorder="1" applyAlignment="1">
      <alignment horizontal="center" vertical="center"/>
    </xf>
    <xf numFmtId="0" fontId="14" fillId="4" borderId="1" xfId="0" applyFont="1" applyFill="1" applyBorder="1" applyAlignment="1">
      <alignment horizontal="center" vertical="center"/>
    </xf>
    <xf numFmtId="0" fontId="12" fillId="2" borderId="1" xfId="0" applyFont="1" applyFill="1" applyBorder="1" applyAlignment="1">
      <alignment horizontal="center"/>
    </xf>
    <xf numFmtId="0" fontId="12" fillId="2" borderId="1" xfId="0" applyFont="1" applyFill="1" applyBorder="1" applyAlignment="1">
      <alignment vertical="top"/>
    </xf>
    <xf numFmtId="49" fontId="14" fillId="3"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xf>
    <xf numFmtId="49" fontId="23" fillId="3" borderId="17" xfId="0" applyNumberFormat="1" applyFont="1" applyFill="1" applyBorder="1" applyAlignment="1" applyProtection="1">
      <alignment horizontal="center" vertical="center"/>
      <protection hidden="1"/>
    </xf>
    <xf numFmtId="165" fontId="24" fillId="3" borderId="17" xfId="0" applyNumberFormat="1" applyFont="1" applyFill="1" applyBorder="1" applyAlignment="1" applyProtection="1">
      <alignment horizontal="center" vertical="center"/>
      <protection hidden="1"/>
    </xf>
    <xf numFmtId="3" fontId="20" fillId="5" borderId="1" xfId="0" applyNumberFormat="1" applyFont="1" applyFill="1" applyBorder="1" applyAlignment="1">
      <alignment horizontal="center" vertical="center" wrapText="1"/>
    </xf>
    <xf numFmtId="166" fontId="13" fillId="0" borderId="0" xfId="0" applyNumberFormat="1" applyFont="1" applyAlignment="1">
      <alignment wrapText="1"/>
    </xf>
    <xf numFmtId="0" fontId="25" fillId="3" borderId="18" xfId="0" applyFont="1" applyFill="1" applyBorder="1" applyAlignment="1">
      <alignment vertical="top" wrapText="1"/>
    </xf>
    <xf numFmtId="165" fontId="13" fillId="0" borderId="1" xfId="0" applyNumberFormat="1"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locked="0"/>
    </xf>
    <xf numFmtId="0" fontId="22" fillId="3" borderId="19"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165" fontId="13" fillId="0" borderId="1" xfId="0" applyNumberFormat="1" applyFont="1" applyBorder="1" applyAlignment="1" applyProtection="1">
      <alignment horizontal="center" vertical="center"/>
      <protection hidden="1" locked="0"/>
    </xf>
    <xf numFmtId="164" fontId="13" fillId="0" borderId="1" xfId="0" applyNumberFormat="1" applyFont="1" applyBorder="1" applyAlignment="1" applyProtection="1">
      <alignment horizontal="center" vertical="center"/>
      <protection locked="0"/>
    </xf>
    <xf numFmtId="165" fontId="13" fillId="5" borderId="13" xfId="0" applyNumberFormat="1" applyFont="1" applyFill="1" applyBorder="1" applyAlignment="1" applyProtection="1">
      <alignment horizontal="center" vertical="center"/>
      <protection hidden="1"/>
    </xf>
    <xf numFmtId="0" fontId="12" fillId="3" borderId="20" xfId="0" applyFont="1" applyFill="1" applyBorder="1" applyAlignment="1" applyProtection="1">
      <alignment horizontal="center" vertical="top"/>
      <protection hidden="1"/>
    </xf>
    <xf numFmtId="165" fontId="13" fillId="0" borderId="1" xfId="0" applyNumberFormat="1" applyFont="1" applyBorder="1" applyAlignment="1" applyProtection="1">
      <alignment horizontal="center" vertical="center"/>
      <protection hidden="1"/>
    </xf>
    <xf numFmtId="9" fontId="13" fillId="0" borderId="1" xfId="0" applyNumberFormat="1" applyFont="1" applyBorder="1" applyAlignment="1" applyProtection="1">
      <alignment horizontal="center" vertical="center"/>
      <protection/>
    </xf>
    <xf numFmtId="3" fontId="13" fillId="0" borderId="1" xfId="0" applyNumberFormat="1" applyFont="1" applyBorder="1" applyAlignment="1" applyProtection="1">
      <alignment horizontal="left" vertical="center" wrapText="1"/>
      <protection/>
    </xf>
    <xf numFmtId="3" fontId="13" fillId="0" borderId="1" xfId="0" applyNumberFormat="1" applyFont="1" applyBorder="1" applyAlignment="1" applyProtection="1">
      <alignment horizontal="left" vertical="center"/>
      <protection/>
    </xf>
    <xf numFmtId="0" fontId="13" fillId="0" borderId="1" xfId="0" applyNumberFormat="1" applyFont="1" applyBorder="1" applyAlignment="1" applyProtection="1">
      <alignment horizontal="center" vertical="center"/>
      <protection/>
    </xf>
    <xf numFmtId="3" fontId="13" fillId="0" borderId="1"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xf>
    <xf numFmtId="165" fontId="13" fillId="0" borderId="13" xfId="0" applyNumberFormat="1" applyFont="1" applyBorder="1" applyAlignment="1" applyProtection="1">
      <alignment horizontal="center" vertical="center"/>
      <protection/>
    </xf>
    <xf numFmtId="165" fontId="13" fillId="0" borderId="13" xfId="0" applyNumberFormat="1" applyFont="1" applyBorder="1" applyAlignment="1" applyProtection="1">
      <alignment horizontal="center" vertical="center"/>
      <protection hidden="1"/>
    </xf>
    <xf numFmtId="165" fontId="13" fillId="0" borderId="1" xfId="0" applyNumberFormat="1" applyFont="1" applyBorder="1" applyAlignment="1" applyProtection="1">
      <alignment horizontal="center" vertical="center"/>
      <protection/>
    </xf>
    <xf numFmtId="165" fontId="13" fillId="0" borderId="1" xfId="0" applyNumberFormat="1" applyFont="1" applyBorder="1" applyAlignment="1" applyProtection="1">
      <alignment horizontal="center" vertical="center"/>
      <protection hidden="1" locked="0"/>
    </xf>
    <xf numFmtId="0" fontId="22" fillId="3" borderId="19" xfId="0" applyFont="1" applyFill="1" applyBorder="1" applyAlignment="1" applyProtection="1">
      <alignment horizontal="center" vertical="center" wrapText="1"/>
      <protection hidden="1"/>
    </xf>
    <xf numFmtId="3" fontId="13" fillId="0" borderId="1" xfId="0" applyNumberFormat="1" applyFont="1" applyBorder="1" applyAlignment="1" applyProtection="1">
      <alignment horizontal="left" vertical="center"/>
      <protection/>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164" fontId="13" fillId="0" borderId="1"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hidden="1"/>
    </xf>
    <xf numFmtId="165"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3" fillId="0" borderId="1" xfId="0" applyNumberFormat="1" applyFont="1" applyBorder="1" applyAlignment="1" applyProtection="1">
      <alignment horizontal="center" vertical="center"/>
      <protection/>
    </xf>
    <xf numFmtId="0"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hidden="1" locked="0"/>
    </xf>
    <xf numFmtId="0" fontId="20" fillId="5" borderId="4" xfId="0"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9" fontId="13" fillId="5" borderId="1" xfId="0" applyNumberFormat="1" applyFont="1" applyFill="1" applyBorder="1" applyAlignment="1" applyProtection="1">
      <alignment horizontal="center" vertical="center"/>
      <protection/>
    </xf>
    <xf numFmtId="3" fontId="13" fillId="0" borderId="1" xfId="0" applyNumberFormat="1" applyFont="1" applyBorder="1" applyAlignment="1" applyProtection="1">
      <alignment horizontal="left" vertical="center"/>
      <protection/>
    </xf>
    <xf numFmtId="0" fontId="18" fillId="5" borderId="3" xfId="0" applyFont="1" applyFill="1" applyBorder="1" applyAlignment="1" applyProtection="1">
      <alignment horizontal="right"/>
      <protection hidden="1"/>
    </xf>
    <xf numFmtId="0" fontId="13" fillId="0" borderId="15" xfId="0" applyFont="1" applyBorder="1" applyAlignment="1" applyProtection="1">
      <alignment horizontal="left" vertical="center"/>
      <protection/>
    </xf>
    <xf numFmtId="0" fontId="13" fillId="0" borderId="15"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xf>
    <xf numFmtId="0" fontId="22" fillId="3" borderId="19" xfId="0" applyFont="1" applyFill="1" applyBorder="1" applyAlignment="1" applyProtection="1">
      <alignment horizontal="center" vertical="center" wrapText="1"/>
      <protection hidden="1"/>
    </xf>
    <xf numFmtId="3" fontId="13" fillId="0" borderId="1" xfId="0" applyNumberFormat="1"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8" fillId="5" borderId="3" xfId="0" applyFont="1" applyFill="1" applyBorder="1" applyAlignment="1" applyProtection="1">
      <alignment horizontal="right"/>
      <protection hidden="1"/>
    </xf>
    <xf numFmtId="0" fontId="13" fillId="0" borderId="15" xfId="0" applyFont="1" applyBorder="1" applyAlignment="1" applyProtection="1">
      <alignment horizontal="left" vertical="center" wrapText="1"/>
      <protection/>
    </xf>
    <xf numFmtId="0" fontId="13" fillId="0" borderId="1" xfId="0" applyFont="1" applyBorder="1" applyAlignment="1" applyProtection="1">
      <alignment horizontal="left" vertical="center" wrapText="1"/>
      <protection locked="0"/>
    </xf>
    <xf numFmtId="0" fontId="13" fillId="0" borderId="15" xfId="0" applyFont="1" applyBorder="1" applyAlignment="1" applyProtection="1">
      <alignment horizontal="left" vertical="top"/>
      <protection hidden="1"/>
    </xf>
    <xf numFmtId="0" fontId="13" fillId="0" borderId="15"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xf>
    <xf numFmtId="0" fontId="13" fillId="0" borderId="15" xfId="0" applyFont="1" applyBorder="1" applyAlignment="1" applyProtection="1">
      <alignment horizontal="left" vertical="top"/>
      <protection hidden="1" locked="0"/>
    </xf>
    <xf numFmtId="0" fontId="0" fillId="0" borderId="0" xfId="0"/>
    <xf numFmtId="0" fontId="14" fillId="4" borderId="1" xfId="0" applyFont="1" applyFill="1" applyBorder="1" applyAlignment="1">
      <alignment horizontal="center"/>
    </xf>
    <xf numFmtId="0" fontId="14" fillId="4" borderId="1" xfId="0" applyFont="1" applyFill="1" applyBorder="1" applyAlignment="1">
      <alignment horizontal="center" vertical="center"/>
    </xf>
    <xf numFmtId="49" fontId="14" fillId="4" borderId="1" xfId="0" applyNumberFormat="1" applyFont="1" applyFill="1" applyBorder="1" applyAlignment="1">
      <alignment horizontal="center" vertical="center"/>
    </xf>
    <xf numFmtId="0" fontId="0" fillId="5" borderId="0" xfId="0" applyFill="1" applyBorder="1" applyProtection="1">
      <protection hidden="1"/>
    </xf>
    <xf numFmtId="0" fontId="0" fillId="5" borderId="10" xfId="0" applyFill="1" applyBorder="1" applyProtection="1">
      <protection hidden="1"/>
    </xf>
    <xf numFmtId="0" fontId="0" fillId="5" borderId="11" xfId="0" applyFill="1" applyBorder="1" applyProtection="1">
      <protection hidden="1"/>
    </xf>
    <xf numFmtId="0" fontId="0" fillId="5" borderId="10" xfId="0" applyFill="1" applyBorder="1" applyAlignment="1" applyProtection="1">
      <alignment vertical="top" wrapText="1"/>
      <protection hidden="1"/>
    </xf>
    <xf numFmtId="0" fontId="0" fillId="5" borderId="11" xfId="0" applyFill="1" applyBorder="1" applyAlignment="1" applyProtection="1">
      <alignment vertical="top"/>
      <protection hidden="1"/>
    </xf>
    <xf numFmtId="0" fontId="0" fillId="5" borderId="0" xfId="0" applyFill="1" applyBorder="1" applyAlignment="1" applyProtection="1">
      <alignment horizontal="left" vertical="top"/>
      <protection hidden="1"/>
    </xf>
    <xf numFmtId="0" fontId="0" fillId="5" borderId="10" xfId="0" applyFill="1" applyBorder="1" applyAlignment="1" applyProtection="1">
      <alignment vertical="top"/>
      <protection hidden="1"/>
    </xf>
    <xf numFmtId="0" fontId="0" fillId="5" borderId="0" xfId="0" applyFill="1" applyBorder="1" applyAlignment="1" applyProtection="1">
      <alignment vertical="top"/>
      <protection hidden="1"/>
    </xf>
    <xf numFmtId="0" fontId="0" fillId="5" borderId="10" xfId="0" applyFill="1" applyBorder="1" applyAlignment="1" applyProtection="1">
      <alignment horizontal="left" vertical="top"/>
      <protection hidden="1"/>
    </xf>
    <xf numFmtId="0" fontId="0" fillId="5" borderId="0" xfId="0" applyFill="1" applyBorder="1" applyAlignment="1" applyProtection="1">
      <alignment horizontal="center" vertical="top"/>
      <protection hidden="1"/>
    </xf>
    <xf numFmtId="0" fontId="0" fillId="5" borderId="11" xfId="0" applyFill="1" applyBorder="1" applyAlignment="1" applyProtection="1">
      <alignment horizontal="left" vertical="top"/>
      <protection hidden="1"/>
    </xf>
    <xf numFmtId="0" fontId="12" fillId="5" borderId="11" xfId="0" applyFont="1" applyFill="1" applyBorder="1" applyProtection="1">
      <protection hidden="1"/>
    </xf>
    <xf numFmtId="0" fontId="12" fillId="5" borderId="0" xfId="0" applyFont="1" applyFill="1" applyBorder="1" applyProtection="1">
      <protection hidden="1"/>
    </xf>
    <xf numFmtId="0" fontId="15" fillId="5" borderId="10" xfId="0" applyFont="1" applyFill="1" applyBorder="1" applyAlignment="1" applyProtection="1">
      <alignment vertical="top" wrapText="1"/>
      <protection hidden="1"/>
    </xf>
    <xf numFmtId="0" fontId="0" fillId="5" borderId="19" xfId="0" applyFill="1" applyBorder="1" applyProtection="1">
      <protection hidden="1"/>
    </xf>
    <xf numFmtId="0" fontId="0" fillId="5" borderId="18" xfId="0" applyFill="1" applyBorder="1" applyProtection="1">
      <protection hidden="1"/>
    </xf>
    <xf numFmtId="0" fontId="0" fillId="5" borderId="5" xfId="0" applyFill="1" applyBorder="1" applyProtection="1">
      <protection hidden="1"/>
    </xf>
    <xf numFmtId="0" fontId="0" fillId="0" borderId="0" xfId="0" applyProtection="1">
      <protection/>
    </xf>
    <xf numFmtId="165" fontId="13" fillId="0" borderId="1" xfId="0" applyNumberFormat="1" applyFont="1" applyBorder="1" applyAlignment="1" applyProtection="1">
      <alignment horizontal="center" vertical="center"/>
      <protection hidden="1"/>
    </xf>
    <xf numFmtId="164" fontId="13" fillId="0" borderId="1" xfId="0" applyNumberFormat="1"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right"/>
      <protection hidden="1"/>
    </xf>
    <xf numFmtId="3" fontId="13" fillId="0" borderId="1" xfId="0" applyNumberFormat="1"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164" fontId="13" fillId="0" borderId="1" xfId="0" applyNumberFormat="1" applyFont="1" applyBorder="1" applyAlignment="1" applyProtection="1">
      <alignment horizontal="center" vertical="center"/>
      <protection/>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3" fillId="0" borderId="1" xfId="0" applyNumberFormat="1" applyFont="1" applyBorder="1" applyAlignment="1" applyProtection="1">
      <alignment horizontal="center" vertical="center"/>
      <protection/>
    </xf>
    <xf numFmtId="0" fontId="19" fillId="3" borderId="0" xfId="0" applyFont="1" applyFill="1" applyBorder="1" applyAlignment="1" applyProtection="1">
      <alignment horizontal="left" vertical="top"/>
      <protection hidden="1"/>
    </xf>
    <xf numFmtId="0" fontId="18" fillId="5" borderId="3" xfId="0" applyFont="1" applyFill="1" applyBorder="1" applyAlignment="1" applyProtection="1">
      <alignment horizontal="left" vertical="center"/>
      <protection hidden="1"/>
    </xf>
    <xf numFmtId="0" fontId="28" fillId="3" borderId="17" xfId="0" applyFont="1" applyFill="1" applyBorder="1" applyAlignment="1" applyProtection="1">
      <alignment horizontal="left" vertical="top"/>
      <protection hidden="1"/>
    </xf>
    <xf numFmtId="0" fontId="28" fillId="3" borderId="18" xfId="0" applyFont="1" applyFill="1" applyBorder="1" applyAlignment="1" applyProtection="1">
      <alignment horizontal="left" vertical="top"/>
      <protection hidden="1"/>
    </xf>
    <xf numFmtId="164" fontId="0" fillId="0" borderId="0" xfId="0" applyNumberFormat="1" applyBorder="1" applyProtection="1">
      <protection hidden="1"/>
    </xf>
    <xf numFmtId="164" fontId="0" fillId="0" borderId="0" xfId="0" applyNumberFormat="1" applyProtection="1">
      <protection hidden="1"/>
    </xf>
    <xf numFmtId="164" fontId="0" fillId="0" borderId="0" xfId="0" applyNumberFormat="1" applyBorder="1" applyAlignment="1" applyProtection="1">
      <alignment horizontal="center"/>
      <protection hidden="1"/>
    </xf>
    <xf numFmtId="10" fontId="13" fillId="0" borderId="1" xfId="0" applyNumberFormat="1" applyFont="1" applyBorder="1" applyAlignment="1" applyProtection="1">
      <alignment horizontal="center" vertical="center"/>
      <protection locked="0"/>
    </xf>
    <xf numFmtId="165" fontId="13" fillId="7" borderId="1" xfId="0" applyNumberFormat="1"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locked="0"/>
    </xf>
    <xf numFmtId="165" fontId="18" fillId="7" borderId="1" xfId="0" applyNumberFormat="1" applyFont="1" applyFill="1" applyBorder="1" applyAlignment="1" applyProtection="1">
      <alignment horizontal="center" vertical="center" wrapText="1"/>
      <protection hidden="1"/>
    </xf>
    <xf numFmtId="165" fontId="23" fillId="7" borderId="1" xfId="0" applyNumberFormat="1" applyFont="1" applyFill="1" applyBorder="1" applyAlignment="1" applyProtection="1">
      <alignment horizontal="center" vertical="center" wrapText="1"/>
      <protection hidden="1"/>
    </xf>
    <xf numFmtId="0" fontId="0" fillId="0" borderId="0" xfId="0" applyBorder="1" applyAlignment="1" applyProtection="1">
      <alignment/>
      <protection hidden="1"/>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center"/>
      <protection hidden="1"/>
    </xf>
    <xf numFmtId="0" fontId="18"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vertical="top"/>
      <protection hidden="1"/>
    </xf>
    <xf numFmtId="0" fontId="18" fillId="0" borderId="0" xfId="0" applyFont="1" applyFill="1" applyBorder="1" applyAlignment="1" applyProtection="1">
      <alignment/>
      <protection hidden="1"/>
    </xf>
    <xf numFmtId="0" fontId="12" fillId="0" borderId="0" xfId="0" applyFont="1" applyFill="1" applyBorder="1" applyAlignment="1" applyProtection="1">
      <alignment horizontal="center"/>
      <protection hidden="1"/>
    </xf>
    <xf numFmtId="0" fontId="22" fillId="0" borderId="0" xfId="0" applyFont="1" applyFill="1" applyBorder="1" applyAlignment="1" applyProtection="1">
      <alignment horizontal="center" vertical="center" wrapText="1"/>
      <protection hidden="1"/>
    </xf>
    <xf numFmtId="165" fontId="13" fillId="0" borderId="0" xfId="0" applyNumberFormat="1" applyFont="1" applyFill="1" applyBorder="1" applyAlignment="1" applyProtection="1">
      <alignment horizontal="center" vertical="center"/>
      <protection hidden="1"/>
    </xf>
    <xf numFmtId="0" fontId="0" fillId="0" borderId="0" xfId="0" applyFill="1" applyProtection="1">
      <protection hidden="1"/>
    </xf>
    <xf numFmtId="0" fontId="12" fillId="0" borderId="0" xfId="0" applyFont="1" applyFill="1" applyBorder="1" applyAlignment="1" applyProtection="1">
      <alignment/>
      <protection hidden="1"/>
    </xf>
    <xf numFmtId="0" fontId="12" fillId="0" borderId="11" xfId="0" applyFont="1" applyFill="1" applyBorder="1" applyAlignment="1" applyProtection="1">
      <alignment/>
      <protection hidden="1"/>
    </xf>
    <xf numFmtId="0" fontId="0" fillId="0" borderId="11" xfId="0" applyBorder="1" applyAlignment="1" applyProtection="1">
      <alignment horizontal="left" vertical="top" wrapText="1"/>
      <protection locked="0"/>
    </xf>
    <xf numFmtId="0" fontId="13" fillId="7" borderId="15" xfId="0" applyFont="1" applyFill="1" applyBorder="1" applyAlignment="1" applyProtection="1">
      <alignment vertical="center"/>
      <protection/>
    </xf>
    <xf numFmtId="3" fontId="13" fillId="0" borderId="17" xfId="0" applyNumberFormat="1" applyFont="1" applyFill="1" applyBorder="1" applyAlignment="1" applyProtection="1">
      <alignment horizontal="center" vertical="center" wrapText="1"/>
      <protection locked="0"/>
    </xf>
    <xf numFmtId="3" fontId="13" fillId="0" borderId="18" xfId="0" applyNumberFormat="1" applyFont="1" applyFill="1" applyBorder="1" applyAlignment="1" applyProtection="1">
      <alignment horizontal="center" vertical="center" wrapText="1"/>
      <protection locked="0"/>
    </xf>
    <xf numFmtId="3" fontId="21" fillId="0" borderId="18" xfId="0" applyNumberFormat="1" applyFont="1" applyFill="1" applyBorder="1" applyAlignment="1" applyProtection="1">
      <alignment horizontal="left" vertical="center"/>
      <protection/>
    </xf>
    <xf numFmtId="164" fontId="13" fillId="0" borderId="18" xfId="0" applyNumberFormat="1" applyFont="1" applyFill="1" applyBorder="1" applyAlignment="1" applyProtection="1">
      <alignment horizontal="center" vertical="center"/>
      <protection locked="0"/>
    </xf>
    <xf numFmtId="0" fontId="13" fillId="0" borderId="18" xfId="0" applyNumberFormat="1" applyFont="1" applyFill="1" applyBorder="1" applyAlignment="1" applyProtection="1">
      <alignment horizontal="center" vertical="center"/>
      <protection locked="0"/>
    </xf>
    <xf numFmtId="3" fontId="13" fillId="0" borderId="18" xfId="0" applyNumberFormat="1" applyFont="1" applyFill="1" applyBorder="1" applyAlignment="1" applyProtection="1">
      <alignment horizontal="center" vertical="center"/>
      <protection locked="0"/>
    </xf>
    <xf numFmtId="165" fontId="13" fillId="0" borderId="18" xfId="0" applyNumberFormat="1" applyFont="1" applyFill="1" applyBorder="1" applyAlignment="1" applyProtection="1">
      <alignment horizontal="center" vertical="center"/>
      <protection hidden="1"/>
    </xf>
    <xf numFmtId="3" fontId="21" fillId="0" borderId="17" xfId="0" applyNumberFormat="1" applyFont="1" applyFill="1" applyBorder="1" applyAlignment="1" applyProtection="1">
      <alignment horizontal="left" vertical="center"/>
      <protection/>
    </xf>
    <xf numFmtId="164" fontId="13" fillId="0" borderId="17" xfId="0" applyNumberFormat="1" applyFont="1" applyFill="1" applyBorder="1" applyAlignment="1" applyProtection="1">
      <alignment horizontal="center" vertical="center"/>
      <protection locked="0"/>
    </xf>
    <xf numFmtId="0" fontId="13" fillId="0" borderId="17" xfId="0" applyNumberFormat="1" applyFont="1" applyFill="1" applyBorder="1" applyAlignment="1" applyProtection="1">
      <alignment horizontal="center" vertical="center"/>
      <protection locked="0"/>
    </xf>
    <xf numFmtId="3" fontId="13" fillId="0" borderId="17" xfId="0" applyNumberFormat="1" applyFont="1" applyFill="1" applyBorder="1" applyAlignment="1" applyProtection="1">
      <alignment horizontal="center" vertical="center"/>
      <protection locked="0"/>
    </xf>
    <xf numFmtId="165" fontId="13" fillId="0" borderId="17" xfId="0" applyNumberFormat="1" applyFont="1" applyFill="1" applyBorder="1" applyAlignment="1" applyProtection="1">
      <alignment horizontal="center" vertical="center"/>
      <protection hidden="1"/>
    </xf>
    <xf numFmtId="165" fontId="13" fillId="0" borderId="4" xfId="0" applyNumberFormat="1" applyFont="1" applyFill="1" applyBorder="1" applyAlignment="1" applyProtection="1">
      <alignment horizontal="center" vertical="center"/>
      <protection hidden="1"/>
    </xf>
    <xf numFmtId="165" fontId="13" fillId="0" borderId="5" xfId="0" applyNumberFormat="1" applyFont="1" applyFill="1" applyBorder="1" applyAlignment="1" applyProtection="1">
      <alignment horizontal="center" vertical="center"/>
      <protection hidden="1"/>
    </xf>
    <xf numFmtId="165" fontId="13" fillId="5" borderId="1"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0" fillId="0" borderId="4" xfId="0" applyFill="1" applyBorder="1" applyProtection="1">
      <protection hidden="1"/>
    </xf>
    <xf numFmtId="0" fontId="0" fillId="0" borderId="5" xfId="0" applyFill="1" applyBorder="1" applyProtection="1">
      <protection hidden="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165" fontId="13" fillId="0" borderId="0" xfId="0" applyNumberFormat="1" applyFont="1" applyBorder="1" applyAlignment="1" applyProtection="1">
      <alignment horizontal="center" vertical="center"/>
      <protection locked="0"/>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165" fontId="13" fillId="0" borderId="0" xfId="0" applyNumberFormat="1" applyFont="1" applyFill="1" applyBorder="1" applyAlignment="1" applyProtection="1">
      <alignment horizontal="center" vertical="center"/>
      <protection/>
    </xf>
    <xf numFmtId="164" fontId="0" fillId="0" borderId="10" xfId="0" applyNumberFormat="1" applyBorder="1" applyProtection="1">
      <protection hidden="1"/>
    </xf>
    <xf numFmtId="165" fontId="13" fillId="5" borderId="1" xfId="0" applyNumberFormat="1"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23" fillId="5" borderId="13" xfId="0" applyFont="1" applyFill="1" applyBorder="1" applyAlignment="1" applyProtection="1">
      <alignment horizontal="center" vertical="center" wrapText="1"/>
      <protection hidden="1"/>
    </xf>
    <xf numFmtId="0" fontId="18" fillId="5" borderId="13" xfId="0" applyFont="1" applyFill="1" applyBorder="1" applyAlignment="1" applyProtection="1">
      <alignment horizontal="center" vertical="center" wrapText="1"/>
      <protection hidden="1"/>
    </xf>
    <xf numFmtId="165" fontId="13" fillId="0" borderId="1" xfId="0" applyNumberFormat="1" applyFont="1" applyBorder="1" applyAlignment="1" applyProtection="1">
      <alignment horizontal="center" vertical="center"/>
      <protection locked="0"/>
    </xf>
    <xf numFmtId="165" fontId="13" fillId="0" borderId="0" xfId="0" applyNumberFormat="1" applyFont="1" applyBorder="1" applyAlignment="1" applyProtection="1">
      <alignment horizontal="center" vertical="center"/>
      <protection hidden="1" locked="0"/>
    </xf>
    <xf numFmtId="0" fontId="13" fillId="0" borderId="0" xfId="0" applyFont="1" applyFill="1" applyBorder="1" applyAlignment="1" applyProtection="1">
      <alignment horizontal="center" vertical="center"/>
      <protection locked="0"/>
    </xf>
    <xf numFmtId="164" fontId="13" fillId="0" borderId="0" xfId="0"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3" fontId="13" fillId="0" borderId="0" xfId="0" applyNumberFormat="1" applyFont="1" applyFill="1" applyBorder="1" applyAlignment="1" applyProtection="1">
      <alignment horizontal="left" vertical="top" wrapText="1"/>
      <protection locked="0"/>
    </xf>
    <xf numFmtId="3" fontId="21"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wrapText="1"/>
      <protection locked="0"/>
    </xf>
    <xf numFmtId="0" fontId="0" fillId="0" borderId="10" xfId="0" applyFill="1" applyBorder="1" applyProtection="1">
      <protection hidden="1"/>
    </xf>
    <xf numFmtId="0" fontId="13" fillId="0" borderId="0" xfId="0" applyFont="1" applyFill="1" applyBorder="1" applyAlignment="1" applyProtection="1">
      <alignment horizontal="left" vertical="center" wrapText="1"/>
      <protection locked="0"/>
    </xf>
    <xf numFmtId="165" fontId="13" fillId="0" borderId="0" xfId="0" applyNumberFormat="1" applyFont="1" applyFill="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hidden="1" locked="0"/>
    </xf>
    <xf numFmtId="165" fontId="13" fillId="0" borderId="1" xfId="0" applyNumberFormat="1" applyFont="1" applyFill="1" applyBorder="1" applyAlignment="1" applyProtection="1">
      <alignment horizontal="center" vertical="center"/>
      <protection locked="0"/>
    </xf>
    <xf numFmtId="165" fontId="0" fillId="0" borderId="0" xfId="0" applyNumberFormat="1" applyBorder="1" applyAlignment="1" applyProtection="1">
      <alignment/>
      <protection hidden="1"/>
    </xf>
    <xf numFmtId="165" fontId="0" fillId="0" borderId="0" xfId="0" applyNumberFormat="1" applyProtection="1">
      <protection hidden="1"/>
    </xf>
    <xf numFmtId="0" fontId="0" fillId="0" borderId="0" xfId="0" applyFill="1" applyBorder="1" applyAlignment="1" applyProtection="1">
      <alignment horizontal="left" vertical="top" wrapText="1"/>
      <protection hidden="1"/>
    </xf>
    <xf numFmtId="165" fontId="13" fillId="5" borderId="1" xfId="0" applyNumberFormat="1" applyFont="1" applyFill="1" applyBorder="1" applyAlignment="1" applyProtection="1">
      <alignment horizontal="center" vertical="center"/>
      <protection hidden="1"/>
    </xf>
    <xf numFmtId="165" fontId="13" fillId="7" borderId="1" xfId="0" applyNumberFormat="1" applyFont="1" applyFill="1" applyBorder="1" applyAlignment="1" applyProtection="1">
      <alignment horizontal="center" vertical="center"/>
      <protection hidden="1"/>
    </xf>
    <xf numFmtId="165" fontId="13" fillId="5" borderId="1" xfId="0" applyNumberFormat="1" applyFont="1" applyFill="1" applyBorder="1" applyAlignment="1" applyProtection="1">
      <alignment horizontal="center" vertical="center"/>
      <protection hidden="1"/>
    </xf>
    <xf numFmtId="165" fontId="13" fillId="7" borderId="1" xfId="0" applyNumberFormat="1" applyFont="1" applyFill="1" applyBorder="1" applyAlignment="1" applyProtection="1">
      <alignment horizontal="center" vertical="center"/>
      <protection hidden="1"/>
    </xf>
    <xf numFmtId="0" fontId="12" fillId="0" borderId="0" xfId="0" applyFont="1" applyFill="1" applyProtection="1">
      <protection hidden="1"/>
    </xf>
    <xf numFmtId="0" fontId="12" fillId="0" borderId="0" xfId="0" applyFont="1" applyProtection="1">
      <protection hidden="1"/>
    </xf>
    <xf numFmtId="164" fontId="13" fillId="0" borderId="1" xfId="0" applyNumberFormat="1" applyFont="1" applyBorder="1" applyAlignment="1" applyProtection="1">
      <alignment horizontal="center" vertical="center" wrapText="1"/>
      <protection locked="0"/>
    </xf>
    <xf numFmtId="0" fontId="18" fillId="5" borderId="3" xfId="0" applyFont="1" applyFill="1" applyBorder="1" applyAlignment="1" applyProtection="1">
      <alignment/>
      <protection hidden="1"/>
    </xf>
    <xf numFmtId="0" fontId="18" fillId="5" borderId="3" xfId="0" applyFont="1" applyFill="1" applyBorder="1" applyAlignment="1" applyProtection="1">
      <alignment horizontal="left"/>
      <protection hidden="1"/>
    </xf>
    <xf numFmtId="4" fontId="13" fillId="0" borderId="1" xfId="0" applyNumberFormat="1" applyFont="1" applyBorder="1" applyAlignment="1" applyProtection="1">
      <alignment horizontal="center" vertical="center" wrapText="1"/>
      <protection locked="0"/>
    </xf>
    <xf numFmtId="0" fontId="18" fillId="0" borderId="8" xfId="0" applyFont="1" applyFill="1" applyBorder="1" applyAlignment="1" applyProtection="1">
      <alignment/>
      <protection locked="0"/>
    </xf>
    <xf numFmtId="0" fontId="18" fillId="5" borderId="3" xfId="0" applyFont="1" applyFill="1" applyBorder="1" applyAlignment="1" applyProtection="1">
      <alignment horizontal="right"/>
      <protection hidden="1"/>
    </xf>
    <xf numFmtId="165" fontId="34" fillId="3" borderId="12" xfId="0" applyNumberFormat="1" applyFont="1" applyFill="1" applyBorder="1" applyAlignment="1">
      <alignment horizontal="center" vertical="center" wrapText="1"/>
    </xf>
    <xf numFmtId="0" fontId="0" fillId="5" borderId="10" xfId="0" applyFill="1" applyBorder="1" applyAlignment="1" applyProtection="1">
      <alignment horizontal="left" vertical="top"/>
      <protection hidden="1"/>
    </xf>
    <xf numFmtId="3" fontId="0" fillId="5" borderId="0" xfId="0" applyNumberFormat="1" applyFill="1" applyBorder="1" applyAlignment="1" applyProtection="1">
      <alignment horizontal="center" vertical="center"/>
      <protection hidden="1"/>
    </xf>
    <xf numFmtId="0" fontId="0" fillId="5" borderId="0" xfId="0" applyFill="1" applyBorder="1" applyAlignment="1" applyProtection="1">
      <alignment vertical="top" wrapText="1"/>
      <protection hidden="1"/>
    </xf>
    <xf numFmtId="3" fontId="0" fillId="5" borderId="0" xfId="0" applyNumberFormat="1" applyFill="1" applyBorder="1" applyAlignment="1" applyProtection="1">
      <alignment vertical="center"/>
      <protection hidden="1"/>
    </xf>
    <xf numFmtId="0" fontId="31" fillId="4" borderId="16" xfId="0" applyFont="1" applyFill="1" applyBorder="1" applyAlignment="1" applyProtection="1">
      <alignment horizontal="left" vertical="top" wrapText="1"/>
      <protection hidden="1"/>
    </xf>
    <xf numFmtId="0" fontId="15" fillId="3" borderId="1" xfId="0" applyFont="1" applyFill="1" applyBorder="1" applyAlignment="1">
      <alignment horizontal="left" vertical="top" wrapText="1"/>
    </xf>
    <xf numFmtId="0" fontId="0" fillId="7" borderId="0" xfId="0" applyFill="1" applyBorder="1" applyProtection="1">
      <protection hidden="1"/>
    </xf>
    <xf numFmtId="0" fontId="0" fillId="7" borderId="11" xfId="0" applyFill="1" applyBorder="1" applyProtection="1">
      <protection hidden="1"/>
    </xf>
    <xf numFmtId="3" fontId="0" fillId="7" borderId="0" xfId="0" applyNumberFormat="1" applyFill="1" applyBorder="1" applyAlignment="1" applyProtection="1">
      <alignment horizontal="center" vertical="center"/>
      <protection locked="0"/>
    </xf>
    <xf numFmtId="0" fontId="0" fillId="7" borderId="0" xfId="0" applyFill="1" applyBorder="1" applyAlignment="1" applyProtection="1">
      <alignment horizontal="center"/>
      <protection hidden="1"/>
    </xf>
    <xf numFmtId="0" fontId="0" fillId="7" borderId="10" xfId="0" applyFill="1" applyBorder="1" applyAlignment="1" applyProtection="1">
      <alignment vertical="top"/>
      <protection hidden="1"/>
    </xf>
    <xf numFmtId="0" fontId="14" fillId="7" borderId="0" xfId="0" applyFont="1" applyFill="1" applyBorder="1" applyProtection="1">
      <protection hidden="1"/>
    </xf>
    <xf numFmtId="0" fontId="0" fillId="7" borderId="0" xfId="0" applyFont="1" applyFill="1" applyBorder="1" applyProtection="1">
      <protection hidden="1"/>
    </xf>
    <xf numFmtId="3" fontId="0" fillId="7" borderId="0" xfId="0" applyNumberFormat="1" applyFill="1" applyBorder="1" applyAlignment="1" applyProtection="1">
      <alignment horizontal="center" vertical="center"/>
      <protection hidden="1"/>
    </xf>
    <xf numFmtId="0" fontId="0" fillId="5" borderId="11" xfId="0" applyFill="1" applyBorder="1" applyAlignment="1" applyProtection="1">
      <alignment horizontal="left" vertical="top"/>
      <protection hidden="1"/>
    </xf>
    <xf numFmtId="0" fontId="0" fillId="7" borderId="0" xfId="0" applyFill="1" applyBorder="1" applyAlignment="1" applyProtection="1">
      <alignment horizontal="left" vertical="top" wrapText="1"/>
      <protection locked="0"/>
    </xf>
    <xf numFmtId="0" fontId="0" fillId="7" borderId="0" xfId="0" applyFill="1" applyBorder="1" applyAlignment="1" applyProtection="1">
      <alignment wrapText="1"/>
      <protection hidden="1"/>
    </xf>
    <xf numFmtId="165" fontId="13" fillId="5" borderId="1" xfId="0" applyNumberFormat="1" applyFont="1" applyFill="1" applyBorder="1" applyAlignment="1" applyProtection="1">
      <alignment horizontal="center" vertical="center"/>
      <protection hidden="1"/>
    </xf>
    <xf numFmtId="165" fontId="20" fillId="3" borderId="12" xfId="0" applyNumberFormat="1" applyFont="1" applyFill="1" applyBorder="1" applyAlignment="1" applyProtection="1">
      <alignment horizontal="right" vertical="center" wrapText="1"/>
      <protection hidden="1"/>
    </xf>
    <xf numFmtId="165" fontId="20" fillId="4" borderId="1" xfId="0" applyNumberFormat="1" applyFont="1" applyFill="1" applyBorder="1" applyAlignment="1" applyProtection="1">
      <alignment horizontal="right" vertical="center" wrapText="1"/>
      <protection hidden="1"/>
    </xf>
    <xf numFmtId="165" fontId="20" fillId="3" borderId="1" xfId="0" applyNumberFormat="1" applyFont="1" applyFill="1" applyBorder="1" applyAlignment="1" applyProtection="1">
      <alignment horizontal="right" vertical="center" wrapText="1"/>
      <protection hidden="1"/>
    </xf>
    <xf numFmtId="165" fontId="20" fillId="6" borderId="1" xfId="0" applyNumberFormat="1" applyFont="1" applyFill="1" applyBorder="1" applyAlignment="1" applyProtection="1">
      <alignment horizontal="right" vertical="center" wrapText="1"/>
      <protection hidden="1"/>
    </xf>
    <xf numFmtId="165" fontId="20" fillId="3" borderId="12" xfId="0" applyNumberFormat="1" applyFont="1" applyFill="1" applyBorder="1" applyAlignment="1">
      <alignment horizontal="right" vertical="center" wrapText="1"/>
    </xf>
    <xf numFmtId="165" fontId="20" fillId="4" borderId="1" xfId="0" applyNumberFormat="1" applyFont="1" applyFill="1" applyBorder="1" applyAlignment="1">
      <alignment horizontal="right" vertical="center" wrapText="1"/>
    </xf>
    <xf numFmtId="165" fontId="13" fillId="5" borderId="1" xfId="0" applyNumberFormat="1" applyFont="1" applyFill="1" applyBorder="1" applyAlignment="1" applyProtection="1">
      <alignment horizontal="center" vertical="center"/>
      <protection/>
    </xf>
    <xf numFmtId="164" fontId="0" fillId="5" borderId="0" xfId="0" applyNumberFormat="1" applyFill="1" applyAlignment="1" applyProtection="1">
      <alignment horizontal="center"/>
      <protection hidden="1"/>
    </xf>
    <xf numFmtId="165" fontId="13" fillId="5" borderId="0" xfId="0" applyNumberFormat="1" applyFont="1" applyFill="1" applyBorder="1" applyAlignment="1" applyProtection="1">
      <alignment horizontal="center" vertical="center"/>
      <protection hidden="1"/>
    </xf>
    <xf numFmtId="0" fontId="38" fillId="0" borderId="0" xfId="0" applyFont="1"/>
    <xf numFmtId="0" fontId="22" fillId="3" borderId="12" xfId="0" applyFont="1" applyFill="1" applyBorder="1" applyAlignment="1" applyProtection="1">
      <alignment horizontal="center" vertical="center" wrapText="1"/>
      <protection hidden="1"/>
    </xf>
    <xf numFmtId="0" fontId="18" fillId="2" borderId="17" xfId="0" applyFont="1" applyFill="1" applyBorder="1" applyAlignment="1" applyProtection="1">
      <alignment/>
      <protection hidden="1"/>
    </xf>
    <xf numFmtId="0" fontId="12" fillId="3" borderId="13" xfId="0" applyFont="1" applyFill="1" applyBorder="1" applyAlignment="1" applyProtection="1">
      <alignment horizontal="center" vertical="center"/>
      <protection hidden="1"/>
    </xf>
    <xf numFmtId="0" fontId="0" fillId="5" borderId="21" xfId="0" applyFill="1" applyBorder="1" applyAlignment="1" applyProtection="1">
      <alignment/>
      <protection hidden="1"/>
    </xf>
    <xf numFmtId="0" fontId="18" fillId="2" borderId="16" xfId="0" applyFont="1" applyFill="1" applyBorder="1" applyAlignment="1" applyProtection="1">
      <alignment/>
      <protection hidden="1"/>
    </xf>
    <xf numFmtId="0" fontId="18" fillId="2" borderId="3" xfId="0" applyFont="1" applyFill="1" applyBorder="1" applyAlignment="1" applyProtection="1">
      <alignment/>
      <protection hidden="1"/>
    </xf>
    <xf numFmtId="0" fontId="18" fillId="2" borderId="15" xfId="0" applyFont="1" applyFill="1" applyBorder="1" applyAlignment="1" applyProtection="1">
      <alignment/>
      <protection hidden="1"/>
    </xf>
    <xf numFmtId="0" fontId="18" fillId="2" borderId="4" xfId="0" applyFont="1" applyFill="1" applyBorder="1" applyAlignment="1" applyProtection="1">
      <alignment/>
      <protection hidden="1"/>
    </xf>
    <xf numFmtId="0" fontId="0" fillId="5" borderId="17" xfId="0" applyFill="1" applyBorder="1" applyAlignment="1" applyProtection="1">
      <alignment/>
      <protection hidden="1"/>
    </xf>
    <xf numFmtId="0" fontId="0" fillId="5" borderId="4" xfId="0" applyFill="1" applyBorder="1" applyAlignment="1" applyProtection="1">
      <alignment/>
      <protection hidden="1"/>
    </xf>
    <xf numFmtId="0" fontId="0" fillId="5" borderId="19" xfId="0" applyFill="1" applyBorder="1" applyAlignment="1" applyProtection="1">
      <alignment/>
      <protection hidden="1"/>
    </xf>
    <xf numFmtId="0" fontId="0" fillId="5" borderId="5" xfId="0" applyFill="1" applyBorder="1" applyAlignment="1" applyProtection="1">
      <alignment/>
      <protection hidden="1"/>
    </xf>
    <xf numFmtId="0" fontId="18" fillId="2" borderId="21" xfId="0" applyFont="1" applyFill="1" applyBorder="1" applyAlignment="1" applyProtection="1">
      <alignment vertical="center"/>
      <protection hidden="1"/>
    </xf>
    <xf numFmtId="0" fontId="18" fillId="2" borderId="17" xfId="0" applyFont="1" applyFill="1" applyBorder="1" applyAlignment="1" applyProtection="1">
      <alignment vertical="center"/>
      <protection hidden="1"/>
    </xf>
    <xf numFmtId="0" fontId="18" fillId="2" borderId="4" xfId="0" applyFont="1" applyFill="1" applyBorder="1" applyAlignment="1" applyProtection="1">
      <alignment vertical="center"/>
      <protection hidden="1"/>
    </xf>
    <xf numFmtId="165" fontId="0" fillId="7" borderId="1" xfId="0" applyNumberFormat="1" applyFill="1" applyBorder="1" applyAlignment="1" applyProtection="1">
      <alignment horizontal="center" vertical="center" wrapText="1"/>
      <protection hidden="1"/>
    </xf>
    <xf numFmtId="165" fontId="0" fillId="7" borderId="1" xfId="0" applyNumberFormat="1" applyFont="1" applyFill="1" applyBorder="1" applyAlignment="1" applyProtection="1">
      <alignment horizontal="center" vertical="center" wrapText="1"/>
      <protection hidden="1"/>
    </xf>
    <xf numFmtId="165" fontId="14" fillId="7" borderId="1" xfId="0" applyNumberFormat="1" applyFont="1" applyFill="1" applyBorder="1" applyAlignment="1" applyProtection="1">
      <alignment horizontal="center" vertical="center" wrapText="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0" fontId="12" fillId="5" borderId="11" xfId="0" applyFont="1" applyFill="1" applyBorder="1" applyAlignment="1" applyProtection="1">
      <alignment horizontal="left" vertical="top"/>
      <protection hidden="1"/>
    </xf>
    <xf numFmtId="0" fontId="12" fillId="5" borderId="0" xfId="0" applyFont="1" applyFill="1" applyBorder="1" applyAlignment="1" applyProtection="1">
      <alignment horizontal="left" vertical="top"/>
      <protection hidden="1"/>
    </xf>
    <xf numFmtId="0" fontId="13" fillId="5" borderId="0" xfId="0" applyFont="1" applyFill="1" applyBorder="1" applyAlignment="1" applyProtection="1">
      <alignment vertical="top" wrapText="1"/>
      <protection hidden="1"/>
    </xf>
    <xf numFmtId="0" fontId="0" fillId="5" borderId="0" xfId="0" applyFill="1" applyBorder="1" applyAlignment="1" applyProtection="1">
      <alignment horizontal="right" vertical="top"/>
      <protection hidden="1"/>
    </xf>
    <xf numFmtId="0" fontId="22" fillId="5" borderId="0" xfId="0" applyFont="1" applyFill="1" applyBorder="1" applyAlignment="1" applyProtection="1">
      <alignment vertical="top" wrapText="1"/>
      <protection hidden="1"/>
    </xf>
    <xf numFmtId="0" fontId="13" fillId="4" borderId="6" xfId="0" applyFont="1" applyFill="1" applyBorder="1" applyAlignment="1" applyProtection="1">
      <alignment horizontal="left" vertical="top" wrapText="1"/>
      <protection hidden="1"/>
    </xf>
    <xf numFmtId="0" fontId="21" fillId="4" borderId="1" xfId="0" applyFont="1" applyFill="1" applyBorder="1" applyAlignment="1" applyProtection="1">
      <alignment horizontal="left" vertical="top" wrapText="1"/>
      <protection hidden="1"/>
    </xf>
    <xf numFmtId="0" fontId="12" fillId="8" borderId="0" xfId="0" applyFont="1" applyFill="1" applyBorder="1" applyAlignment="1" applyProtection="1">
      <alignment vertical="top" wrapText="1"/>
      <protection hidden="1"/>
    </xf>
    <xf numFmtId="0" fontId="12" fillId="8" borderId="0" xfId="0" applyFont="1" applyFill="1" applyBorder="1" applyAlignment="1" applyProtection="1">
      <alignment vertical="top" wrapText="1"/>
      <protection hidden="1" locked="0"/>
    </xf>
    <xf numFmtId="0" fontId="31" fillId="4" borderId="16" xfId="0" applyFont="1" applyFill="1" applyBorder="1" applyAlignment="1" applyProtection="1">
      <alignment vertical="top" wrapText="1"/>
      <protection hidden="1"/>
    </xf>
    <xf numFmtId="0" fontId="31" fillId="4" borderId="1" xfId="0" applyFont="1" applyFill="1" applyBorder="1" applyAlignment="1" applyProtection="1">
      <alignment vertical="top" wrapText="1"/>
      <protection hidden="1"/>
    </xf>
    <xf numFmtId="0" fontId="21" fillId="4" borderId="16" xfId="0" applyFont="1" applyFill="1" applyBorder="1" applyAlignment="1" applyProtection="1">
      <alignment vertical="top" wrapText="1"/>
      <protection hidden="1"/>
    </xf>
    <xf numFmtId="0" fontId="31" fillId="4" borderId="1" xfId="0" applyFont="1" applyFill="1" applyBorder="1" applyAlignment="1" applyProtection="1">
      <alignment horizontal="left" vertical="top" wrapText="1"/>
      <protection hidden="1"/>
    </xf>
    <xf numFmtId="0" fontId="0" fillId="8" borderId="0" xfId="0" applyFill="1"/>
    <xf numFmtId="0" fontId="31" fillId="4" borderId="1" xfId="0" applyFont="1" applyFill="1" applyBorder="1" applyAlignment="1" applyProtection="1">
      <alignment vertical="top" wrapText="1"/>
      <protection/>
    </xf>
    <xf numFmtId="0" fontId="22" fillId="3" borderId="19"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0" fontId="13" fillId="0" borderId="1" xfId="0" applyNumberFormat="1" applyFont="1" applyBorder="1" applyAlignment="1" applyProtection="1">
      <alignment horizontal="center" vertical="center"/>
      <protection locked="0"/>
    </xf>
    <xf numFmtId="165" fontId="13" fillId="5" borderId="1" xfId="0" applyNumberFormat="1" applyFont="1" applyFill="1" applyBorder="1" applyAlignment="1" applyProtection="1">
      <alignment horizontal="center" vertical="center"/>
      <protection hidden="1"/>
    </xf>
    <xf numFmtId="164" fontId="13" fillId="0" borderId="1" xfId="0" applyNumberFormat="1" applyFont="1" applyBorder="1" applyAlignment="1" applyProtection="1">
      <alignment horizontal="center" vertical="center"/>
      <protection locked="0"/>
    </xf>
    <xf numFmtId="0" fontId="13" fillId="0" borderId="15" xfId="0" applyFont="1" applyBorder="1" applyAlignment="1" applyProtection="1">
      <alignment horizontal="left" vertical="center"/>
      <protection/>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165"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left" vertical="center"/>
      <protection/>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xf>
    <xf numFmtId="165" fontId="13" fillId="0" borderId="1" xfId="0" applyNumberFormat="1" applyFont="1" applyBorder="1" applyAlignment="1" applyProtection="1">
      <alignment horizontal="center" vertical="center"/>
      <protection/>
    </xf>
    <xf numFmtId="0" fontId="13" fillId="0" borderId="1" xfId="0" applyNumberFormat="1" applyFont="1" applyBorder="1" applyAlignment="1" applyProtection="1">
      <alignment horizontal="center" vertical="center"/>
      <protection/>
    </xf>
    <xf numFmtId="0" fontId="13" fillId="0" borderId="15" xfId="0" applyFont="1" applyBorder="1" applyAlignment="1" applyProtection="1">
      <alignment horizontal="left" vertical="center" wrapText="1"/>
      <protection/>
    </xf>
    <xf numFmtId="164" fontId="13" fillId="0" borderId="1" xfId="0" applyNumberFormat="1" applyFont="1" applyBorder="1" applyAlignment="1" applyProtection="1">
      <alignment horizontal="center" vertical="center"/>
      <protection/>
    </xf>
    <xf numFmtId="165" fontId="13" fillId="0" borderId="1" xfId="0" applyNumberFormat="1" applyFont="1" applyBorder="1" applyAlignment="1" applyProtection="1">
      <alignment horizontal="center" vertical="center"/>
      <protection hidden="1"/>
    </xf>
    <xf numFmtId="0" fontId="13" fillId="0" borderId="15" xfId="0" applyFont="1" applyBorder="1" applyAlignment="1" applyProtection="1">
      <alignment horizontal="left" vertical="center" wrapText="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165" fontId="13" fillId="0" borderId="1" xfId="0" applyNumberFormat="1" applyFont="1" applyBorder="1" applyAlignment="1" applyProtection="1">
      <alignment horizontal="center" vertical="center"/>
      <protection hidden="1" locked="0"/>
    </xf>
    <xf numFmtId="165" fontId="23" fillId="3" borderId="17" xfId="0" applyNumberFormat="1" applyFont="1" applyFill="1" applyBorder="1" applyAlignment="1" applyProtection="1">
      <alignment horizontal="center" vertical="center"/>
      <protection hidden="1"/>
    </xf>
    <xf numFmtId="0" fontId="42" fillId="0" borderId="0" xfId="0" applyFont="1"/>
    <xf numFmtId="0" fontId="0" fillId="0" borderId="0" xfId="0" applyBorder="1" applyAlignment="1" applyProtection="1">
      <alignment horizontal="left" vertical="top" wrapText="1"/>
      <protection locked="0"/>
    </xf>
    <xf numFmtId="16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5" borderId="17" xfId="0" applyFill="1" applyBorder="1" applyAlignment="1" applyProtection="1">
      <alignment horizontal="center"/>
      <protection hidden="1"/>
    </xf>
    <xf numFmtId="0" fontId="18" fillId="5" borderId="13"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right"/>
      <protection hidden="1"/>
    </xf>
    <xf numFmtId="0" fontId="18" fillId="2" borderId="17" xfId="0" applyFont="1" applyFill="1" applyBorder="1" applyAlignment="1" applyProtection="1">
      <alignment/>
      <protection hidden="1"/>
    </xf>
    <xf numFmtId="0" fontId="17" fillId="6" borderId="3"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2" fillId="8" borderId="3" xfId="0" applyFont="1" applyFill="1" applyBorder="1" applyAlignment="1" applyProtection="1">
      <alignment horizontal="center" vertical="top" wrapText="1"/>
      <protection locked="0"/>
    </xf>
    <xf numFmtId="0" fontId="18" fillId="2" borderId="8" xfId="0" applyFont="1" applyFill="1" applyBorder="1" applyAlignment="1" applyProtection="1">
      <alignment horizontal="center"/>
      <protection hidden="1"/>
    </xf>
    <xf numFmtId="0" fontId="13" fillId="8" borderId="15" xfId="0" applyFont="1" applyFill="1" applyBorder="1" applyAlignment="1" applyProtection="1">
      <alignment horizontal="left" vertical="top" wrapText="1"/>
      <protection locked="0"/>
    </xf>
    <xf numFmtId="0" fontId="18" fillId="5" borderId="1" xfId="0" applyFont="1" applyFill="1" applyBorder="1" applyAlignment="1" applyProtection="1">
      <alignment horizontal="center" vertical="center" wrapText="1"/>
      <protection hidden="1"/>
    </xf>
    <xf numFmtId="0" fontId="22" fillId="3" borderId="12" xfId="0" applyFont="1" applyFill="1" applyBorder="1" applyAlignment="1" applyProtection="1">
      <alignment horizontal="center" vertical="center" wrapText="1"/>
      <protection hidden="1"/>
    </xf>
    <xf numFmtId="10" fontId="13" fillId="0" borderId="1" xfId="0" applyNumberFormat="1" applyFont="1" applyBorder="1" applyAlignment="1" applyProtection="1">
      <alignment horizontal="center" vertical="center"/>
      <protection locked="0"/>
    </xf>
    <xf numFmtId="0" fontId="13" fillId="0" borderId="1" xfId="0" applyNumberFormat="1"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xf>
    <xf numFmtId="0" fontId="18" fillId="2" borderId="8" xfId="0" applyFont="1" applyFill="1" applyBorder="1" applyAlignment="1" applyProtection="1">
      <alignment/>
      <protection hidden="1"/>
    </xf>
    <xf numFmtId="0" fontId="13" fillId="4" borderId="11" xfId="0" applyFont="1" applyFill="1" applyBorder="1" applyAlignment="1" applyProtection="1">
      <alignment horizontal="left" vertical="top" wrapText="1"/>
      <protection hidden="1"/>
    </xf>
    <xf numFmtId="0" fontId="13" fillId="0" borderId="1" xfId="0" applyNumberFormat="1" applyFont="1" applyBorder="1" applyAlignment="1" applyProtection="1">
      <alignment vertical="center"/>
      <protection locked="0"/>
    </xf>
    <xf numFmtId="0" fontId="0" fillId="5" borderId="18" xfId="0" applyFill="1" applyBorder="1" applyAlignment="1" applyProtection="1">
      <alignment/>
      <protection hidden="1"/>
    </xf>
    <xf numFmtId="3" fontId="21" fillId="7" borderId="1" xfId="0" applyNumberFormat="1" applyFont="1" applyFill="1" applyBorder="1" applyAlignment="1" applyProtection="1">
      <alignment vertical="center"/>
      <protection/>
    </xf>
    <xf numFmtId="0" fontId="12" fillId="3" borderId="13" xfId="0" applyFont="1" applyFill="1" applyBorder="1" applyAlignment="1" applyProtection="1">
      <alignment vertical="top"/>
      <protection hidden="1"/>
    </xf>
    <xf numFmtId="164" fontId="0" fillId="0" borderId="0" xfId="0" applyNumberFormat="1" applyAlignment="1" applyProtection="1">
      <alignment horizontal="center" vertical="center"/>
      <protection hidden="1" locked="0"/>
    </xf>
    <xf numFmtId="0" fontId="1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2" fillId="6" borderId="1" xfId="0" applyFont="1" applyFill="1" applyBorder="1" applyAlignment="1">
      <alignment horizontal="left" vertical="top"/>
    </xf>
    <xf numFmtId="0" fontId="17" fillId="6" borderId="1" xfId="0" applyFont="1" applyFill="1" applyBorder="1" applyAlignment="1" applyProtection="1">
      <alignment horizontal="left" vertical="top"/>
      <protection hidden="1"/>
    </xf>
    <xf numFmtId="0" fontId="27" fillId="4" borderId="13" xfId="0" applyFont="1" applyFill="1" applyBorder="1" applyAlignment="1">
      <alignment horizontal="left" vertical="top"/>
    </xf>
    <xf numFmtId="0" fontId="25" fillId="3" borderId="21" xfId="0" applyFont="1" applyFill="1" applyBorder="1" applyAlignment="1">
      <alignment horizontal="left" vertical="top" wrapText="1"/>
    </xf>
    <xf numFmtId="0" fontId="25" fillId="3" borderId="17" xfId="0" applyFont="1" applyFill="1" applyBorder="1" applyAlignment="1">
      <alignment horizontal="left" vertical="top" wrapText="1"/>
    </xf>
    <xf numFmtId="0" fontId="25" fillId="3" borderId="4" xfId="0" applyFont="1" applyFill="1" applyBorder="1" applyAlignment="1">
      <alignment horizontal="left" vertical="top" wrapText="1"/>
    </xf>
    <xf numFmtId="0" fontId="25" fillId="3" borderId="18"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19" xfId="0" applyFont="1" applyFill="1" applyBorder="1" applyAlignment="1">
      <alignment horizontal="center" vertical="top" wrapText="1"/>
    </xf>
    <xf numFmtId="0" fontId="25" fillId="3" borderId="18" xfId="0" applyFont="1" applyFill="1" applyBorder="1" applyAlignment="1">
      <alignment horizontal="center" vertical="top" wrapText="1"/>
    </xf>
    <xf numFmtId="0" fontId="13" fillId="3" borderId="21"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18" xfId="0" applyFont="1" applyFill="1" applyBorder="1" applyAlignment="1">
      <alignment horizontal="left" vertical="top" wrapText="1"/>
    </xf>
    <xf numFmtId="0" fontId="13" fillId="3" borderId="5" xfId="0" applyFont="1" applyFill="1" applyBorder="1" applyAlignment="1">
      <alignment horizontal="left" vertical="top" wrapText="1"/>
    </xf>
    <xf numFmtId="0" fontId="26" fillId="4" borderId="16" xfId="20" applyFont="1" applyFill="1" applyBorder="1" applyAlignment="1" applyProtection="1">
      <alignment horizontal="left" vertical="center"/>
      <protection/>
    </xf>
    <xf numFmtId="0" fontId="26" fillId="4" borderId="3" xfId="20" applyFont="1" applyFill="1" applyBorder="1" applyAlignment="1" applyProtection="1">
      <alignment horizontal="left" vertical="center"/>
      <protection/>
    </xf>
    <xf numFmtId="0" fontId="26" fillId="4" borderId="15" xfId="20" applyFont="1" applyFill="1" applyBorder="1" applyAlignment="1" applyProtection="1">
      <alignment horizontal="left" vertical="center"/>
      <protection/>
    </xf>
    <xf numFmtId="0" fontId="12" fillId="6" borderId="12" xfId="0" applyFont="1" applyFill="1" applyBorder="1" applyAlignment="1">
      <alignment horizontal="left" vertical="top"/>
    </xf>
    <xf numFmtId="0" fontId="26" fillId="3" borderId="16" xfId="20" applyFont="1" applyFill="1" applyBorder="1" applyAlignment="1" applyProtection="1">
      <alignment horizontal="left" vertical="center"/>
      <protection/>
    </xf>
    <xf numFmtId="0" fontId="26" fillId="3" borderId="3" xfId="20" applyFont="1" applyFill="1" applyBorder="1" applyAlignment="1" applyProtection="1">
      <alignment horizontal="left" vertical="center"/>
      <protection/>
    </xf>
    <xf numFmtId="0" fontId="0" fillId="8" borderId="16" xfId="0" applyNumberFormat="1" applyFill="1" applyBorder="1" applyAlignment="1" applyProtection="1">
      <alignment horizontal="center" vertical="center"/>
      <protection locked="0"/>
    </xf>
    <xf numFmtId="0" fontId="0" fillId="8" borderId="3" xfId="0" applyNumberFormat="1" applyFill="1" applyBorder="1" applyAlignment="1" applyProtection="1">
      <alignment horizontal="center" vertical="center"/>
      <protection locked="0"/>
    </xf>
    <xf numFmtId="0" fontId="0" fillId="8" borderId="15" xfId="0" applyNumberFormat="1" applyFill="1" applyBorder="1" applyAlignment="1" applyProtection="1">
      <alignment horizontal="center" vertical="center"/>
      <protection locked="0"/>
    </xf>
    <xf numFmtId="0" fontId="0" fillId="3" borderId="16" xfId="0" applyFill="1" applyBorder="1" applyAlignment="1" applyProtection="1">
      <alignment horizontal="left" vertical="top"/>
      <protection hidden="1"/>
    </xf>
    <xf numFmtId="0" fontId="0" fillId="3" borderId="3" xfId="0" applyFill="1" applyBorder="1" applyAlignment="1" applyProtection="1">
      <alignment horizontal="left" vertical="top"/>
      <protection hidden="1"/>
    </xf>
    <xf numFmtId="0" fontId="0" fillId="3" borderId="15" xfId="0" applyFill="1" applyBorder="1" applyAlignment="1" applyProtection="1">
      <alignment horizontal="left" vertical="top"/>
      <protection hidden="1"/>
    </xf>
    <xf numFmtId="0" fontId="14" fillId="5" borderId="0" xfId="0" applyFont="1" applyFill="1" applyBorder="1" applyAlignment="1" applyProtection="1">
      <alignment horizontal="left" vertical="top" wrapText="1"/>
      <protection hidden="1"/>
    </xf>
    <xf numFmtId="0" fontId="15" fillId="5" borderId="0" xfId="0" applyFont="1" applyFill="1" applyBorder="1" applyAlignment="1" applyProtection="1">
      <alignment horizontal="left" vertical="top" wrapText="1"/>
      <protection hidden="1"/>
    </xf>
    <xf numFmtId="0" fontId="0" fillId="5" borderId="0" xfId="0" applyFill="1" applyBorder="1" applyAlignment="1" applyProtection="1">
      <alignment horizontal="left" vertical="top" wrapText="1"/>
      <protection hidden="1"/>
    </xf>
    <xf numFmtId="0" fontId="0" fillId="5" borderId="11" xfId="0" applyFill="1" applyBorder="1" applyAlignment="1" applyProtection="1">
      <alignment horizontal="left" vertical="top"/>
      <protection hidden="1"/>
    </xf>
    <xf numFmtId="0" fontId="0" fillId="5" borderId="10" xfId="0" applyFill="1" applyBorder="1" applyAlignment="1" applyProtection="1">
      <alignment horizontal="left" vertical="top"/>
      <protection hidden="1"/>
    </xf>
    <xf numFmtId="0" fontId="0" fillId="0" borderId="21"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12" fillId="6" borderId="16" xfId="0" applyFont="1" applyFill="1" applyBorder="1" applyAlignment="1" applyProtection="1">
      <alignment horizontal="left" vertical="top"/>
      <protection hidden="1"/>
    </xf>
    <xf numFmtId="0" fontId="12" fillId="6" borderId="3" xfId="0" applyFont="1" applyFill="1" applyBorder="1" applyAlignment="1" applyProtection="1">
      <alignment horizontal="left" vertical="top"/>
      <protection hidden="1"/>
    </xf>
    <xf numFmtId="0" fontId="12" fillId="6" borderId="15" xfId="0" applyFont="1" applyFill="1" applyBorder="1" applyAlignment="1" applyProtection="1">
      <alignment horizontal="left" vertical="top"/>
      <protection hidden="1"/>
    </xf>
    <xf numFmtId="3" fontId="0" fillId="8" borderId="16" xfId="0" applyNumberFormat="1" applyFill="1" applyBorder="1" applyAlignment="1" applyProtection="1">
      <alignment horizontal="center" vertical="center"/>
      <protection locked="0"/>
    </xf>
    <xf numFmtId="3" fontId="0" fillId="8" borderId="15" xfId="0" applyNumberFormat="1" applyFill="1" applyBorder="1" applyAlignment="1" applyProtection="1">
      <alignment horizontal="center" vertical="center"/>
      <protection locked="0"/>
    </xf>
    <xf numFmtId="0" fontId="0" fillId="5" borderId="0" xfId="0" applyFill="1" applyBorder="1" applyAlignment="1" applyProtection="1">
      <alignment vertical="top" wrapText="1"/>
      <protection hidden="1"/>
    </xf>
    <xf numFmtId="0" fontId="12" fillId="5" borderId="11" xfId="0" applyFont="1" applyFill="1" applyBorder="1" applyAlignment="1" applyProtection="1">
      <alignment horizontal="left" vertical="top"/>
      <protection hidden="1"/>
    </xf>
    <xf numFmtId="0" fontId="12" fillId="5" borderId="0" xfId="0" applyFont="1" applyFill="1" applyBorder="1" applyAlignment="1" applyProtection="1">
      <alignment horizontal="left" vertical="top"/>
      <protection hidden="1"/>
    </xf>
    <xf numFmtId="4" fontId="0" fillId="8" borderId="16" xfId="0" applyNumberFormat="1" applyFill="1" applyBorder="1" applyAlignment="1" applyProtection="1">
      <alignment horizontal="center" vertical="center"/>
      <protection locked="0"/>
    </xf>
    <xf numFmtId="4" fontId="0" fillId="8" borderId="15" xfId="0" applyNumberFormat="1" applyFill="1" applyBorder="1" applyAlignment="1" applyProtection="1">
      <alignment horizontal="center" vertical="center"/>
      <protection locked="0"/>
    </xf>
    <xf numFmtId="0" fontId="17" fillId="6" borderId="7" xfId="0" applyFont="1" applyFill="1" applyBorder="1" applyAlignment="1" applyProtection="1">
      <alignment horizontal="left" vertical="center" wrapText="1"/>
      <protection hidden="1"/>
    </xf>
    <xf numFmtId="0" fontId="17" fillId="6" borderId="8" xfId="0" applyFont="1" applyFill="1" applyBorder="1" applyAlignment="1" applyProtection="1">
      <alignment horizontal="left" vertical="center" wrapText="1"/>
      <protection hidden="1"/>
    </xf>
    <xf numFmtId="0" fontId="17" fillId="6" borderId="9" xfId="0" applyFont="1" applyFill="1" applyBorder="1" applyAlignment="1" applyProtection="1">
      <alignment horizontal="left" vertical="center" wrapText="1"/>
      <protection hidden="1"/>
    </xf>
    <xf numFmtId="0" fontId="12" fillId="5" borderId="22" xfId="0" applyFont="1" applyFill="1" applyBorder="1" applyAlignment="1" applyProtection="1">
      <alignment horizontal="left" vertical="top"/>
      <protection hidden="1"/>
    </xf>
    <xf numFmtId="0" fontId="12" fillId="5" borderId="23" xfId="0" applyFont="1" applyFill="1" applyBorder="1" applyAlignment="1" applyProtection="1">
      <alignment horizontal="left" vertical="top"/>
      <protection hidden="1"/>
    </xf>
    <xf numFmtId="0" fontId="0" fillId="0" borderId="1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3" fillId="5" borderId="24" xfId="0" applyFont="1" applyFill="1" applyBorder="1" applyAlignment="1" applyProtection="1">
      <alignment horizontal="center" vertical="top" wrapText="1"/>
      <protection hidden="1"/>
    </xf>
    <xf numFmtId="0" fontId="13" fillId="5" borderId="25" xfId="0" applyFont="1" applyFill="1" applyBorder="1" applyAlignment="1" applyProtection="1">
      <alignment horizontal="center" vertical="top" wrapText="1"/>
      <protection hidden="1"/>
    </xf>
    <xf numFmtId="0" fontId="13" fillId="5" borderId="26" xfId="0" applyFont="1" applyFill="1" applyBorder="1" applyAlignment="1" applyProtection="1">
      <alignment horizontal="center" vertical="top" wrapText="1"/>
      <protection hidden="1"/>
    </xf>
    <xf numFmtId="0" fontId="0" fillId="5" borderId="0" xfId="0" applyFont="1" applyFill="1" applyBorder="1" applyAlignment="1" applyProtection="1">
      <alignment horizontal="center" vertical="top"/>
      <protection hidden="1"/>
    </xf>
    <xf numFmtId="168" fontId="0" fillId="8" borderId="16" xfId="0" applyNumberFormat="1" applyFill="1" applyBorder="1" applyAlignment="1" applyProtection="1">
      <alignment horizontal="center"/>
      <protection hidden="1" locked="0"/>
    </xf>
    <xf numFmtId="168" fontId="0" fillId="8" borderId="15" xfId="0" applyNumberFormat="1" applyFill="1" applyBorder="1" applyAlignment="1" applyProtection="1">
      <alignment horizontal="center"/>
      <protection hidden="1" locked="0"/>
    </xf>
    <xf numFmtId="0" fontId="22" fillId="5" borderId="0" xfId="0" applyFont="1" applyFill="1" applyBorder="1" applyAlignment="1" applyProtection="1">
      <alignment horizontal="left" vertical="top" wrapText="1"/>
      <protection hidden="1"/>
    </xf>
    <xf numFmtId="0" fontId="14" fillId="7" borderId="0" xfId="0" applyFont="1" applyFill="1" applyBorder="1" applyProtection="1">
      <protection hidden="1"/>
    </xf>
    <xf numFmtId="3" fontId="0" fillId="0" borderId="16" xfId="0" applyNumberFormat="1" applyFill="1" applyBorder="1" applyAlignment="1" applyProtection="1">
      <alignment horizontal="center" vertical="center"/>
      <protection locked="0"/>
    </xf>
    <xf numFmtId="3" fontId="0" fillId="0" borderId="15" xfId="0" applyNumberFormat="1" applyFill="1" applyBorder="1" applyAlignment="1" applyProtection="1">
      <alignment horizontal="center" vertical="center"/>
      <protection locked="0"/>
    </xf>
    <xf numFmtId="0" fontId="0" fillId="7" borderId="0" xfId="0" applyFont="1" applyFill="1" applyBorder="1" applyAlignment="1" applyProtection="1">
      <alignment wrapText="1"/>
      <protection hidden="1"/>
    </xf>
    <xf numFmtId="3" fontId="0" fillId="0" borderId="16" xfId="0" applyNumberFormat="1" applyFill="1" applyBorder="1" applyAlignment="1" applyProtection="1">
      <alignment horizontal="center"/>
      <protection locked="0"/>
    </xf>
    <xf numFmtId="3" fontId="0" fillId="0" borderId="15" xfId="0" applyNumberFormat="1" applyFill="1" applyBorder="1" applyAlignment="1" applyProtection="1">
      <alignment horizontal="center"/>
      <protection locked="0"/>
    </xf>
    <xf numFmtId="0" fontId="14" fillId="7" borderId="11" xfId="0" applyFont="1" applyFill="1" applyBorder="1" applyProtection="1">
      <protection hidden="1"/>
    </xf>
    <xf numFmtId="0" fontId="14" fillId="7" borderId="0" xfId="0" applyFont="1" applyFill="1" applyBorder="1" applyAlignment="1" applyProtection="1">
      <alignment wrapText="1"/>
      <protection hidden="1"/>
    </xf>
    <xf numFmtId="0" fontId="14" fillId="7" borderId="10" xfId="0" applyFont="1" applyFill="1" applyBorder="1" applyProtection="1">
      <protection hidden="1"/>
    </xf>
    <xf numFmtId="3" fontId="0" fillId="0" borderId="16"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0" fillId="7" borderId="0" xfId="0" applyFill="1" applyBorder="1" applyAlignment="1" applyProtection="1">
      <alignment wrapText="1"/>
      <protection hidden="1"/>
    </xf>
    <xf numFmtId="0" fontId="0" fillId="5" borderId="11" xfId="0" applyFill="1" applyBorder="1" applyAlignment="1" applyProtection="1">
      <alignment horizontal="center"/>
      <protection hidden="1"/>
    </xf>
    <xf numFmtId="0" fontId="0" fillId="5" borderId="10" xfId="0" applyFill="1" applyBorder="1" applyAlignment="1" applyProtection="1">
      <alignment horizontal="center"/>
      <protection hidden="1"/>
    </xf>
    <xf numFmtId="3" fontId="0" fillId="8" borderId="16" xfId="0" applyNumberFormat="1" applyFill="1" applyBorder="1" applyAlignment="1" applyProtection="1">
      <alignment horizontal="center" vertical="top" wrapText="1"/>
      <protection locked="0"/>
    </xf>
    <xf numFmtId="3" fontId="0" fillId="8" borderId="3" xfId="0" applyNumberFormat="1" applyFill="1" applyBorder="1" applyAlignment="1" applyProtection="1">
      <alignment horizontal="center" vertical="top" wrapText="1"/>
      <protection locked="0"/>
    </xf>
    <xf numFmtId="3" fontId="0" fillId="8" borderId="15" xfId="0" applyNumberFormat="1" applyFill="1" applyBorder="1" applyAlignment="1" applyProtection="1">
      <alignment horizontal="center" vertical="top" wrapText="1"/>
      <protection locked="0"/>
    </xf>
    <xf numFmtId="0" fontId="0" fillId="5" borderId="0" xfId="0" applyFill="1" applyBorder="1" applyAlignment="1" applyProtection="1">
      <alignment horizontal="left" vertical="top"/>
      <protection hidden="1"/>
    </xf>
    <xf numFmtId="0" fontId="0" fillId="8" borderId="16"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7" borderId="0" xfId="0" applyFill="1" applyBorder="1" applyProtection="1">
      <protection hidden="1"/>
    </xf>
    <xf numFmtId="0" fontId="0" fillId="7" borderId="10" xfId="0" applyFill="1" applyBorder="1" applyProtection="1">
      <protection hidden="1"/>
    </xf>
    <xf numFmtId="0" fontId="0" fillId="8" borderId="16" xfId="0" applyFill="1" applyBorder="1" applyAlignment="1" applyProtection="1">
      <alignment horizontal="center" vertical="top"/>
      <protection hidden="1" locked="0"/>
    </xf>
    <xf numFmtId="0" fontId="0" fillId="8" borderId="3" xfId="0" applyFill="1" applyBorder="1" applyAlignment="1" applyProtection="1">
      <alignment horizontal="center" vertical="top"/>
      <protection hidden="1" locked="0"/>
    </xf>
    <xf numFmtId="0" fontId="0" fillId="8" borderId="15" xfId="0" applyFill="1" applyBorder="1" applyAlignment="1" applyProtection="1">
      <alignment horizontal="center" vertical="top"/>
      <protection hidden="1" locked="0"/>
    </xf>
    <xf numFmtId="0" fontId="0" fillId="5" borderId="0" xfId="0" applyFill="1" applyBorder="1" applyAlignment="1" applyProtection="1">
      <alignment horizontal="right" vertical="top"/>
      <protection hidden="1"/>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5" xfId="0" applyBorder="1" applyAlignment="1" applyProtection="1">
      <alignment horizontal="center"/>
      <protection locked="0"/>
    </xf>
    <xf numFmtId="167" fontId="0" fillId="0" borderId="16"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167" fontId="0" fillId="0" borderId="15" xfId="0" applyNumberFormat="1" applyBorder="1" applyAlignment="1" applyProtection="1">
      <alignment horizontal="center"/>
      <protection locked="0"/>
    </xf>
    <xf numFmtId="0" fontId="14" fillId="5" borderId="0" xfId="0" applyFont="1" applyFill="1" applyBorder="1" applyAlignment="1" applyProtection="1">
      <alignment horizontal="left" vertical="top"/>
      <protection hidden="1"/>
    </xf>
    <xf numFmtId="0" fontId="0" fillId="5" borderId="13" xfId="0" applyFill="1" applyBorder="1" applyAlignment="1" applyProtection="1">
      <alignment horizontal="center"/>
      <protection hidden="1"/>
    </xf>
    <xf numFmtId="0" fontId="0" fillId="5" borderId="12" xfId="0" applyFill="1" applyBorder="1" applyAlignment="1" applyProtection="1">
      <alignment horizontal="center"/>
      <protection hidden="1"/>
    </xf>
    <xf numFmtId="0" fontId="0" fillId="5" borderId="21" xfId="0" applyFill="1" applyBorder="1" applyAlignment="1" applyProtection="1">
      <alignment horizontal="center"/>
      <protection hidden="1"/>
    </xf>
    <xf numFmtId="0" fontId="0" fillId="5" borderId="17"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5" borderId="19" xfId="0" applyFill="1" applyBorder="1" applyAlignment="1" applyProtection="1">
      <alignment horizontal="center"/>
      <protection hidden="1"/>
    </xf>
    <xf numFmtId="0" fontId="0" fillId="5" borderId="18"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13" fillId="0" borderId="16"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164" fontId="13" fillId="0" borderId="16" xfId="0" applyNumberFormat="1" applyFont="1" applyBorder="1" applyAlignment="1" applyProtection="1">
      <alignment horizontal="center" vertical="center" wrapText="1"/>
      <protection locked="0"/>
    </xf>
    <xf numFmtId="164" fontId="13" fillId="0" borderId="3" xfId="0" applyNumberFormat="1" applyFont="1" applyBorder="1" applyAlignment="1" applyProtection="1">
      <alignment horizontal="center" vertical="center" wrapText="1"/>
      <protection locked="0"/>
    </xf>
    <xf numFmtId="164" fontId="13" fillId="0" borderId="15" xfId="0" applyNumberFormat="1"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hidden="1"/>
    </xf>
    <xf numFmtId="0" fontId="12" fillId="3" borderId="17"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19" xfId="0" applyFont="1" applyFill="1" applyBorder="1" applyAlignment="1" applyProtection="1">
      <alignment horizontal="center" vertical="center"/>
      <protection hidden="1"/>
    </xf>
    <xf numFmtId="0" fontId="12" fillId="3" borderId="18"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8" fillId="0" borderId="21" xfId="0" applyFont="1" applyFill="1" applyBorder="1" applyAlignment="1" applyProtection="1">
      <alignment horizontal="center"/>
      <protection hidden="1"/>
    </xf>
    <xf numFmtId="0" fontId="18" fillId="0" borderId="17" xfId="0" applyFont="1" applyFill="1" applyBorder="1" applyAlignment="1" applyProtection="1">
      <alignment horizontal="center"/>
      <protection hidden="1"/>
    </xf>
    <xf numFmtId="0" fontId="18" fillId="0" borderId="4" xfId="0" applyFont="1" applyFill="1" applyBorder="1" applyAlignment="1" applyProtection="1">
      <alignment horizontal="center"/>
      <protection hidden="1"/>
    </xf>
    <xf numFmtId="0" fontId="23" fillId="5" borderId="6" xfId="0" applyFont="1" applyFill="1" applyBorder="1" applyAlignment="1" applyProtection="1">
      <alignment horizontal="center" vertical="center" wrapText="1"/>
      <protection hidden="1"/>
    </xf>
    <xf numFmtId="0" fontId="23" fillId="5" borderId="12" xfId="0" applyFont="1" applyFill="1" applyBorder="1" applyAlignment="1" applyProtection="1">
      <alignment horizontal="center" vertical="center" wrapText="1"/>
      <protection hidden="1"/>
    </xf>
    <xf numFmtId="0" fontId="12" fillId="3" borderId="21" xfId="0" applyFont="1" applyFill="1" applyBorder="1" applyAlignment="1" applyProtection="1">
      <alignment horizontal="center" vertical="top"/>
      <protection hidden="1"/>
    </xf>
    <xf numFmtId="0" fontId="12" fillId="3" borderId="17" xfId="0" applyFont="1" applyFill="1" applyBorder="1" applyAlignment="1" applyProtection="1">
      <alignment horizontal="center" vertical="top"/>
      <protection hidden="1"/>
    </xf>
    <xf numFmtId="0" fontId="12" fillId="3" borderId="4" xfId="0" applyFont="1" applyFill="1" applyBorder="1" applyAlignment="1" applyProtection="1">
      <alignment horizontal="center" vertical="top"/>
      <protection hidden="1"/>
    </xf>
    <xf numFmtId="0" fontId="22" fillId="3" borderId="19" xfId="0" applyFont="1" applyFill="1" applyBorder="1" applyAlignment="1" applyProtection="1">
      <alignment horizontal="center" vertical="center" wrapText="1"/>
      <protection hidden="1"/>
    </xf>
    <xf numFmtId="0" fontId="22" fillId="3" borderId="18" xfId="0" applyFont="1" applyFill="1" applyBorder="1" applyAlignment="1" applyProtection="1">
      <alignment horizontal="center" vertical="center" wrapText="1"/>
      <protection hidden="1"/>
    </xf>
    <xf numFmtId="0" fontId="22" fillId="3" borderId="5" xfId="0" applyFont="1" applyFill="1" applyBorder="1" applyAlignment="1" applyProtection="1">
      <alignment horizontal="center" vertical="center" wrapText="1"/>
      <protection hidden="1"/>
    </xf>
    <xf numFmtId="3" fontId="13" fillId="0" borderId="21" xfId="0" applyNumberFormat="1" applyFont="1" applyBorder="1" applyAlignment="1" applyProtection="1">
      <alignment horizontal="center" vertical="center" wrapText="1"/>
      <protection locked="0"/>
    </xf>
    <xf numFmtId="3" fontId="13" fillId="0" borderId="17" xfId="0" applyNumberFormat="1" applyFont="1" applyBorder="1" applyAlignment="1" applyProtection="1">
      <alignment horizontal="center" vertical="center" wrapText="1"/>
      <protection locked="0"/>
    </xf>
    <xf numFmtId="3" fontId="13" fillId="0" borderId="4"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0" xfId="0" applyNumberFormat="1"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vertical="center" wrapText="1"/>
      <protection locked="0"/>
    </xf>
    <xf numFmtId="3" fontId="13" fillId="0" borderId="19" xfId="0" applyNumberFormat="1" applyFont="1" applyBorder="1" applyAlignment="1" applyProtection="1">
      <alignment horizontal="center" vertical="center" wrapText="1"/>
      <protection locked="0"/>
    </xf>
    <xf numFmtId="3" fontId="13" fillId="0" borderId="18" xfId="0" applyNumberFormat="1" applyFont="1" applyBorder="1" applyAlignment="1" applyProtection="1">
      <alignment horizontal="center" vertical="center" wrapText="1"/>
      <protection locked="0"/>
    </xf>
    <xf numFmtId="3" fontId="13" fillId="0" borderId="5" xfId="0" applyNumberFormat="1" applyFont="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protection hidden="1"/>
    </xf>
    <xf numFmtId="0" fontId="12" fillId="0" borderId="16" xfId="0" applyFont="1" applyFill="1" applyBorder="1" applyAlignment="1" applyProtection="1">
      <alignment horizontal="center" vertical="top" wrapText="1"/>
      <protection hidden="1"/>
    </xf>
    <xf numFmtId="0" fontId="12" fillId="0" borderId="3" xfId="0" applyFont="1" applyFill="1" applyBorder="1" applyAlignment="1" applyProtection="1">
      <alignment horizontal="center" vertical="top" wrapText="1"/>
      <protection hidden="1"/>
    </xf>
    <xf numFmtId="0" fontId="12" fillId="0" borderId="15" xfId="0" applyFont="1" applyFill="1" applyBorder="1" applyAlignment="1" applyProtection="1">
      <alignment horizontal="center" vertical="top" wrapText="1"/>
      <protection hidden="1"/>
    </xf>
    <xf numFmtId="0" fontId="12" fillId="3" borderId="11" xfId="0" applyFont="1" applyFill="1" applyBorder="1" applyAlignment="1" applyProtection="1">
      <alignment horizontal="center"/>
      <protection hidden="1"/>
    </xf>
    <xf numFmtId="0" fontId="12" fillId="3" borderId="10" xfId="0" applyFont="1" applyFill="1" applyBorder="1" applyAlignment="1" applyProtection="1">
      <alignment horizontal="center"/>
      <protection hidden="1"/>
    </xf>
    <xf numFmtId="164" fontId="13" fillId="0" borderId="16" xfId="0" applyNumberFormat="1" applyFont="1" applyBorder="1" applyAlignment="1" applyProtection="1">
      <alignment horizontal="center" vertical="center"/>
      <protection locked="0"/>
    </xf>
    <xf numFmtId="164" fontId="13" fillId="0" borderId="3" xfId="0" applyNumberFormat="1" applyFont="1" applyBorder="1" applyAlignment="1" applyProtection="1">
      <alignment horizontal="center" vertical="center"/>
      <protection locked="0"/>
    </xf>
    <xf numFmtId="164" fontId="13" fillId="0" borderId="15" xfId="0" applyNumberFormat="1" applyFont="1" applyBorder="1" applyAlignment="1" applyProtection="1">
      <alignment horizontal="center" vertical="center"/>
      <protection locked="0"/>
    </xf>
    <xf numFmtId="0" fontId="12" fillId="5" borderId="1" xfId="0" applyFont="1" applyFill="1" applyBorder="1" applyAlignment="1" applyProtection="1">
      <alignment horizontal="center" vertical="center"/>
      <protection hidden="1"/>
    </xf>
    <xf numFmtId="0" fontId="18" fillId="5" borderId="16" xfId="0" applyFont="1" applyFill="1" applyBorder="1" applyAlignment="1" applyProtection="1">
      <alignment horizontal="right"/>
      <protection hidden="1"/>
    </xf>
    <xf numFmtId="0" fontId="18" fillId="5" borderId="3" xfId="0" applyFont="1" applyFill="1" applyBorder="1" applyAlignment="1" applyProtection="1">
      <alignment horizontal="right"/>
      <protection hidden="1"/>
    </xf>
    <xf numFmtId="0" fontId="18" fillId="5" borderId="15" xfId="0" applyFont="1" applyFill="1" applyBorder="1" applyAlignment="1" applyProtection="1">
      <alignment horizontal="right"/>
      <protection hidden="1"/>
    </xf>
    <xf numFmtId="0" fontId="18" fillId="2" borderId="21" xfId="0" applyFont="1" applyFill="1" applyBorder="1" applyAlignment="1" applyProtection="1">
      <alignment/>
      <protection hidden="1"/>
    </xf>
    <xf numFmtId="0" fontId="18" fillId="2" borderId="17" xfId="0" applyFont="1" applyFill="1" applyBorder="1" applyAlignment="1" applyProtection="1">
      <alignment/>
      <protection hidden="1"/>
    </xf>
    <xf numFmtId="0" fontId="12" fillId="3" borderId="0" xfId="0" applyFont="1" applyFill="1" applyBorder="1" applyAlignment="1" applyProtection="1">
      <alignment horizontal="center"/>
      <protection hidden="1"/>
    </xf>
    <xf numFmtId="3" fontId="13" fillId="0" borderId="21" xfId="0" applyNumberFormat="1" applyFont="1" applyBorder="1" applyAlignment="1" applyProtection="1">
      <alignment horizontal="center" vertical="top" wrapText="1"/>
      <protection locked="0"/>
    </xf>
    <xf numFmtId="3" fontId="13" fillId="0" borderId="17" xfId="0" applyNumberFormat="1" applyFont="1" applyBorder="1" applyAlignment="1" applyProtection="1">
      <alignment horizontal="center" vertical="top" wrapText="1"/>
      <protection locked="0"/>
    </xf>
    <xf numFmtId="3" fontId="13" fillId="0" borderId="4" xfId="0" applyNumberFormat="1" applyFont="1" applyBorder="1" applyAlignment="1" applyProtection="1">
      <alignment horizontal="center" vertical="top" wrapText="1"/>
      <protection locked="0"/>
    </xf>
    <xf numFmtId="3" fontId="13" fillId="0" borderId="11" xfId="0" applyNumberFormat="1" applyFont="1" applyBorder="1" applyAlignment="1" applyProtection="1">
      <alignment horizontal="center" vertical="top" wrapText="1"/>
      <protection locked="0"/>
    </xf>
    <xf numFmtId="3" fontId="13" fillId="0" borderId="0" xfId="0" applyNumberFormat="1" applyFont="1" applyBorder="1" applyAlignment="1" applyProtection="1">
      <alignment horizontal="center" vertical="top" wrapText="1"/>
      <protection locked="0"/>
    </xf>
    <xf numFmtId="3" fontId="13" fillId="0" borderId="10" xfId="0" applyNumberFormat="1" applyFont="1" applyBorder="1" applyAlignment="1" applyProtection="1">
      <alignment horizontal="center" vertical="top" wrapText="1"/>
      <protection locked="0"/>
    </xf>
    <xf numFmtId="3" fontId="13" fillId="0" borderId="19" xfId="0" applyNumberFormat="1" applyFont="1" applyBorder="1" applyAlignment="1" applyProtection="1">
      <alignment horizontal="center" vertical="top" wrapText="1"/>
      <protection locked="0"/>
    </xf>
    <xf numFmtId="3" fontId="13" fillId="0" borderId="18" xfId="0" applyNumberFormat="1" applyFont="1" applyBorder="1" applyAlignment="1" applyProtection="1">
      <alignment horizontal="center" vertical="top" wrapText="1"/>
      <protection locked="0"/>
    </xf>
    <xf numFmtId="3" fontId="13" fillId="0" borderId="5" xfId="0" applyNumberFormat="1" applyFont="1" applyBorder="1" applyAlignment="1" applyProtection="1">
      <alignment horizontal="center" vertical="top" wrapText="1"/>
      <protection locked="0"/>
    </xf>
    <xf numFmtId="0" fontId="18" fillId="5" borderId="21" xfId="0" applyFont="1" applyFill="1" applyBorder="1" applyAlignment="1" applyProtection="1">
      <alignment horizontal="center" vertical="center" wrapText="1"/>
      <protection hidden="1"/>
    </xf>
    <xf numFmtId="0" fontId="18" fillId="5" borderId="4" xfId="0" applyFont="1" applyFill="1" applyBorder="1" applyAlignment="1" applyProtection="1">
      <alignment horizontal="center" vertical="center" wrapText="1"/>
      <protection hidden="1"/>
    </xf>
    <xf numFmtId="0" fontId="18" fillId="5" borderId="19" xfId="0" applyFont="1" applyFill="1" applyBorder="1" applyAlignment="1" applyProtection="1">
      <alignment horizontal="center" vertical="center" wrapText="1"/>
      <protection hidden="1"/>
    </xf>
    <xf numFmtId="0" fontId="18" fillId="5" borderId="5" xfId="0" applyFont="1" applyFill="1" applyBorder="1" applyAlignment="1" applyProtection="1">
      <alignment horizontal="center" vertical="center" wrapText="1"/>
      <protection hidden="1"/>
    </xf>
    <xf numFmtId="0" fontId="23" fillId="5" borderId="21" xfId="0" applyFont="1" applyFill="1" applyBorder="1" applyAlignment="1" applyProtection="1">
      <alignment horizontal="center" vertical="center" wrapText="1"/>
      <protection hidden="1"/>
    </xf>
    <xf numFmtId="0" fontId="23" fillId="5" borderId="4" xfId="0" applyFont="1" applyFill="1" applyBorder="1" applyAlignment="1" applyProtection="1">
      <alignment horizontal="center" vertical="center" wrapText="1"/>
      <protection hidden="1"/>
    </xf>
    <xf numFmtId="0" fontId="23" fillId="5" borderId="19" xfId="0" applyFont="1" applyFill="1" applyBorder="1" applyAlignment="1" applyProtection="1">
      <alignment horizontal="center" vertical="center" wrapText="1"/>
      <protection hidden="1"/>
    </xf>
    <xf numFmtId="0" fontId="23" fillId="5" borderId="5" xfId="0" applyFont="1" applyFill="1" applyBorder="1" applyAlignment="1" applyProtection="1">
      <alignment horizontal="center" vertical="center" wrapText="1"/>
      <protection hidden="1"/>
    </xf>
    <xf numFmtId="0" fontId="13" fillId="0" borderId="16" xfId="0" applyNumberFormat="1" applyFont="1" applyBorder="1" applyAlignment="1" applyProtection="1">
      <alignment horizontal="center" vertical="center"/>
      <protection locked="0"/>
    </xf>
    <xf numFmtId="0" fontId="13" fillId="0" borderId="15" xfId="0" applyNumberFormat="1" applyFont="1" applyBorder="1" applyAlignment="1" applyProtection="1">
      <alignment horizontal="center" vertical="center"/>
      <protection locked="0"/>
    </xf>
    <xf numFmtId="0" fontId="13" fillId="4" borderId="16"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37" fillId="6" borderId="16" xfId="0" applyFont="1" applyFill="1" applyBorder="1" applyAlignment="1" applyProtection="1">
      <alignment horizontal="center"/>
      <protection hidden="1"/>
    </xf>
    <xf numFmtId="0" fontId="37" fillId="6" borderId="3" xfId="0" applyFont="1" applyFill="1" applyBorder="1" applyAlignment="1" applyProtection="1">
      <alignment horizontal="center"/>
      <protection hidden="1"/>
    </xf>
    <xf numFmtId="0" fontId="37" fillId="6" borderId="15" xfId="0" applyFont="1" applyFill="1" applyBorder="1" applyAlignment="1" applyProtection="1">
      <alignment horizontal="center"/>
      <protection hidden="1"/>
    </xf>
    <xf numFmtId="0" fontId="21" fillId="6" borderId="16" xfId="0" applyFont="1" applyFill="1" applyBorder="1" applyAlignment="1">
      <alignment horizontal="right" vertical="center" wrapText="1"/>
    </xf>
    <xf numFmtId="0" fontId="21" fillId="6" borderId="3" xfId="0" applyFont="1" applyFill="1" applyBorder="1" applyAlignment="1">
      <alignment horizontal="right" vertical="center" wrapText="1"/>
    </xf>
    <xf numFmtId="0" fontId="21" fillId="6" borderId="15" xfId="0" applyFont="1" applyFill="1" applyBorder="1" applyAlignment="1">
      <alignment horizontal="right" vertical="center" wrapText="1"/>
    </xf>
    <xf numFmtId="0" fontId="0" fillId="0" borderId="0" xfId="0" applyBorder="1" applyAlignment="1" applyProtection="1">
      <alignment horizontal="left"/>
      <protection hidden="1"/>
    </xf>
    <xf numFmtId="164"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12" fillId="0" borderId="0" xfId="0" applyFont="1" applyBorder="1" applyAlignment="1" applyProtection="1">
      <alignment horizontal="center"/>
      <protection hidden="1"/>
    </xf>
    <xf numFmtId="0" fontId="18" fillId="5" borderId="1" xfId="0" applyFont="1" applyFill="1" applyBorder="1" applyAlignment="1" applyProtection="1">
      <alignment horizontal="right"/>
      <protection hidden="1"/>
    </xf>
    <xf numFmtId="0" fontId="0" fillId="0" borderId="16" xfId="0"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18" fillId="5" borderId="16" xfId="0" applyFont="1" applyFill="1" applyBorder="1" applyAlignment="1" applyProtection="1">
      <alignment horizontal="center" vertical="center" wrapText="1"/>
      <protection hidden="1"/>
    </xf>
    <xf numFmtId="0" fontId="18" fillId="5" borderId="15" xfId="0" applyFont="1" applyFill="1" applyBorder="1" applyAlignment="1" applyProtection="1">
      <alignment horizontal="center" vertical="center" wrapText="1"/>
      <protection hidden="1"/>
    </xf>
    <xf numFmtId="0" fontId="18" fillId="5" borderId="16" xfId="0" applyFont="1" applyFill="1" applyBorder="1" applyAlignment="1" applyProtection="1">
      <alignment horizontal="center" vertical="center"/>
      <protection hidden="1"/>
    </xf>
    <xf numFmtId="0" fontId="18" fillId="5" borderId="15" xfId="0" applyFont="1" applyFill="1" applyBorder="1" applyAlignment="1" applyProtection="1">
      <alignment horizontal="center" vertical="center"/>
      <protection hidden="1"/>
    </xf>
    <xf numFmtId="10" fontId="13" fillId="0" borderId="16" xfId="0" applyNumberFormat="1" applyFont="1" applyBorder="1" applyAlignment="1" applyProtection="1">
      <alignment horizontal="center" vertical="center"/>
      <protection hidden="1" locked="0"/>
    </xf>
    <xf numFmtId="10" fontId="13" fillId="0" borderId="15" xfId="0" applyNumberFormat="1" applyFont="1" applyBorder="1" applyAlignment="1" applyProtection="1">
      <alignment horizontal="center" vertical="center"/>
      <protection hidden="1" locked="0"/>
    </xf>
    <xf numFmtId="165" fontId="13" fillId="0" borderId="16" xfId="0" applyNumberFormat="1" applyFont="1" applyBorder="1" applyAlignment="1" applyProtection="1">
      <alignment horizontal="center" vertical="center"/>
      <protection locked="0"/>
    </xf>
    <xf numFmtId="165" fontId="13" fillId="0" borderId="15" xfId="0" applyNumberFormat="1" applyFont="1" applyBorder="1" applyAlignment="1" applyProtection="1">
      <alignment horizontal="center" vertical="center"/>
      <protection locked="0"/>
    </xf>
    <xf numFmtId="0" fontId="12" fillId="3" borderId="21" xfId="0" applyFont="1" applyFill="1" applyBorder="1" applyAlignment="1" applyProtection="1">
      <alignment horizontal="center"/>
      <protection hidden="1"/>
    </xf>
    <xf numFmtId="0" fontId="12" fillId="3" borderId="17" xfId="0" applyFont="1" applyFill="1" applyBorder="1" applyAlignment="1" applyProtection="1">
      <alignment horizontal="center"/>
      <protection hidden="1"/>
    </xf>
    <xf numFmtId="0" fontId="12" fillId="3" borderId="4" xfId="0" applyFont="1" applyFill="1" applyBorder="1" applyAlignment="1" applyProtection="1">
      <alignment horizontal="center"/>
      <protection hidden="1"/>
    </xf>
    <xf numFmtId="0" fontId="18" fillId="5" borderId="3" xfId="0" applyFont="1" applyFill="1" applyBorder="1" applyAlignment="1" applyProtection="1">
      <alignment horizontal="center" vertical="center"/>
      <protection hidden="1"/>
    </xf>
    <xf numFmtId="0" fontId="0" fillId="5" borderId="16" xfId="0" applyFill="1" applyBorder="1" applyAlignment="1" applyProtection="1">
      <alignment horizontal="center"/>
      <protection hidden="1"/>
    </xf>
    <xf numFmtId="0" fontId="0" fillId="5" borderId="3" xfId="0" applyFill="1" applyBorder="1" applyAlignment="1" applyProtection="1">
      <alignment horizontal="center"/>
      <protection hidden="1"/>
    </xf>
    <xf numFmtId="0" fontId="0" fillId="5" borderId="15" xfId="0" applyFill="1" applyBorder="1" applyAlignment="1" applyProtection="1">
      <alignment horizontal="center"/>
      <protection hidden="1"/>
    </xf>
    <xf numFmtId="0" fontId="18" fillId="5" borderId="6"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center" wrapText="1"/>
      <protection hidden="1"/>
    </xf>
    <xf numFmtId="165" fontId="13" fillId="5" borderId="1" xfId="0" applyNumberFormat="1" applyFont="1" applyFill="1" applyBorder="1" applyAlignment="1" applyProtection="1">
      <alignment horizontal="center" vertical="center"/>
      <protection hidden="1"/>
    </xf>
    <xf numFmtId="0" fontId="13" fillId="0" borderId="13" xfId="0" applyNumberFormat="1" applyFont="1" applyBorder="1" applyAlignment="1" applyProtection="1">
      <alignment horizontal="center" vertical="center"/>
      <protection locked="0"/>
    </xf>
    <xf numFmtId="0" fontId="13" fillId="0" borderId="6"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hidden="1"/>
    </xf>
    <xf numFmtId="0" fontId="12" fillId="5" borderId="17" xfId="0" applyFont="1" applyFill="1" applyBorder="1" applyAlignment="1" applyProtection="1">
      <alignment horizontal="center" vertical="center"/>
      <protection hidden="1"/>
    </xf>
    <xf numFmtId="0" fontId="12" fillId="5" borderId="4" xfId="0" applyFont="1" applyFill="1" applyBorder="1" applyAlignment="1" applyProtection="1">
      <alignment horizontal="center" vertical="center"/>
      <protection hidden="1"/>
    </xf>
    <xf numFmtId="0" fontId="12" fillId="5" borderId="19" xfId="0" applyFont="1" applyFill="1" applyBorder="1" applyAlignment="1" applyProtection="1">
      <alignment horizontal="center" vertical="center"/>
      <protection hidden="1"/>
    </xf>
    <xf numFmtId="0" fontId="12" fillId="5" borderId="18"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164" fontId="13" fillId="0" borderId="16" xfId="0" applyNumberFormat="1" applyFont="1" applyBorder="1" applyAlignment="1" applyProtection="1">
      <alignment horizontal="center" vertical="center"/>
      <protection/>
    </xf>
    <xf numFmtId="164" fontId="13" fillId="0" borderId="3" xfId="0" applyNumberFormat="1" applyFont="1" applyBorder="1" applyAlignment="1" applyProtection="1">
      <alignment horizontal="center" vertical="center"/>
      <protection/>
    </xf>
    <xf numFmtId="164" fontId="13" fillId="0" borderId="15" xfId="0" applyNumberFormat="1" applyFont="1" applyBorder="1" applyAlignment="1" applyProtection="1">
      <alignment horizontal="center" vertical="center"/>
      <protection/>
    </xf>
    <xf numFmtId="0" fontId="13" fillId="0" borderId="1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xf>
    <xf numFmtId="0" fontId="13" fillId="0" borderId="3"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0" fillId="0" borderId="27"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0" fontId="0" fillId="9" borderId="21" xfId="0" applyFill="1" applyBorder="1" applyAlignment="1" applyProtection="1">
      <alignment horizontal="left" vertical="top" wrapText="1"/>
      <protection/>
    </xf>
    <xf numFmtId="0" fontId="0" fillId="9" borderId="17" xfId="0" applyFill="1" applyBorder="1" applyAlignment="1" applyProtection="1">
      <alignment horizontal="left" vertical="top" wrapText="1"/>
      <protection/>
    </xf>
    <xf numFmtId="0" fontId="0" fillId="9" borderId="4" xfId="0" applyFill="1" applyBorder="1" applyAlignment="1" applyProtection="1">
      <alignment horizontal="left" vertical="top" wrapText="1"/>
      <protection/>
    </xf>
    <xf numFmtId="165" fontId="13" fillId="0" borderId="3"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0" fillId="9" borderId="19" xfId="0" applyFill="1" applyBorder="1" applyAlignment="1" applyProtection="1">
      <alignment horizontal="left" vertical="top" wrapText="1"/>
      <protection/>
    </xf>
    <xf numFmtId="0" fontId="0" fillId="9" borderId="18" xfId="0" applyFill="1" applyBorder="1" applyAlignment="1" applyProtection="1">
      <alignment horizontal="left" vertical="top" wrapText="1"/>
      <protection/>
    </xf>
    <xf numFmtId="0" fontId="0" fillId="9" borderId="5" xfId="0" applyFill="1" applyBorder="1" applyAlignment="1" applyProtection="1">
      <alignment horizontal="left" vertical="top" wrapText="1"/>
      <protection/>
    </xf>
    <xf numFmtId="0" fontId="13" fillId="0" borderId="16" xfId="0" applyFont="1" applyBorder="1" applyAlignment="1" applyProtection="1">
      <alignment horizontal="left" vertical="center"/>
      <protection/>
    </xf>
    <xf numFmtId="0" fontId="13" fillId="0" borderId="3" xfId="0" applyFont="1" applyBorder="1" applyAlignment="1" applyProtection="1">
      <alignment horizontal="left" vertical="center"/>
      <protection/>
    </xf>
    <xf numFmtId="0" fontId="13" fillId="0" borderId="15" xfId="0" applyFont="1" applyBorder="1" applyAlignment="1" applyProtection="1">
      <alignment horizontal="left" vertical="center"/>
      <protection/>
    </xf>
    <xf numFmtId="0" fontId="18" fillId="5" borderId="17" xfId="0" applyFont="1" applyFill="1" applyBorder="1" applyAlignment="1" applyProtection="1">
      <alignment horizontal="center" vertical="center" wrapText="1"/>
      <protection hidden="1"/>
    </xf>
    <xf numFmtId="0" fontId="18" fillId="5" borderId="18" xfId="0" applyFont="1" applyFill="1" applyBorder="1" applyAlignment="1" applyProtection="1">
      <alignment horizontal="center" vertical="center" wrapText="1"/>
      <protection hidden="1"/>
    </xf>
    <xf numFmtId="0" fontId="18" fillId="5" borderId="21" xfId="0" applyFont="1" applyFill="1" applyBorder="1" applyAlignment="1" applyProtection="1">
      <alignment horizontal="center" vertical="center"/>
      <protection hidden="1"/>
    </xf>
    <xf numFmtId="0" fontId="18" fillId="5" borderId="17" xfId="0" applyFont="1" applyFill="1" applyBorder="1" applyAlignment="1" applyProtection="1">
      <alignment horizontal="center" vertical="center"/>
      <protection hidden="1"/>
    </xf>
    <xf numFmtId="0" fontId="18" fillId="5" borderId="4" xfId="0" applyFont="1" applyFill="1" applyBorder="1" applyAlignment="1" applyProtection="1">
      <alignment horizontal="center" vertical="center"/>
      <protection hidden="1"/>
    </xf>
    <xf numFmtId="0" fontId="18" fillId="5" borderId="19" xfId="0" applyFont="1" applyFill="1" applyBorder="1" applyAlignment="1" applyProtection="1">
      <alignment horizontal="center" vertical="center"/>
      <protection hidden="1"/>
    </xf>
    <xf numFmtId="0" fontId="18" fillId="5" borderId="18" xfId="0" applyFont="1" applyFill="1" applyBorder="1" applyAlignment="1" applyProtection="1">
      <alignment horizontal="center" vertical="center"/>
      <protection hidden="1"/>
    </xf>
    <xf numFmtId="0" fontId="18" fillId="5" borderId="5" xfId="0" applyFont="1" applyFill="1" applyBorder="1" applyAlignment="1" applyProtection="1">
      <alignment horizontal="center" vertical="center"/>
      <protection hidden="1"/>
    </xf>
    <xf numFmtId="3" fontId="13" fillId="0" borderId="13" xfId="0" applyNumberFormat="1" applyFont="1" applyBorder="1" applyAlignment="1" applyProtection="1">
      <alignment horizontal="center" vertical="top" wrapText="1"/>
      <protection locked="0"/>
    </xf>
    <xf numFmtId="3" fontId="13" fillId="0" borderId="6" xfId="0" applyNumberFormat="1" applyFont="1" applyBorder="1" applyAlignment="1" applyProtection="1">
      <alignment horizontal="center" vertical="top" wrapText="1"/>
      <protection locked="0"/>
    </xf>
    <xf numFmtId="3" fontId="13" fillId="0" borderId="12" xfId="0" applyNumberFormat="1" applyFont="1" applyBorder="1" applyAlignment="1" applyProtection="1">
      <alignment horizontal="center" vertical="top" wrapText="1"/>
      <protection locked="0"/>
    </xf>
    <xf numFmtId="3" fontId="13" fillId="0" borderId="16" xfId="0" applyNumberFormat="1" applyFont="1" applyBorder="1" applyAlignment="1" applyProtection="1">
      <alignment horizontal="left" vertical="center"/>
      <protection/>
    </xf>
    <xf numFmtId="3" fontId="13" fillId="0" borderId="3" xfId="0" applyNumberFormat="1" applyFont="1" applyBorder="1" applyAlignment="1" applyProtection="1">
      <alignment horizontal="left" vertical="center"/>
      <protection/>
    </xf>
    <xf numFmtId="3" fontId="13" fillId="0" borderId="15" xfId="0" applyNumberFormat="1" applyFont="1" applyBorder="1" applyAlignment="1" applyProtection="1">
      <alignment horizontal="left" vertical="center"/>
      <protection/>
    </xf>
    <xf numFmtId="3" fontId="21" fillId="7" borderId="1" xfId="0" applyNumberFormat="1" applyFont="1" applyFill="1" applyBorder="1" applyAlignment="1" applyProtection="1">
      <alignment horizontal="left" vertical="center"/>
      <protection/>
    </xf>
    <xf numFmtId="0" fontId="18" fillId="6" borderId="3" xfId="0" applyFont="1" applyFill="1" applyBorder="1" applyAlignment="1" applyProtection="1">
      <alignment horizontal="center"/>
      <protection hidden="1"/>
    </xf>
    <xf numFmtId="0" fontId="18" fillId="6" borderId="15" xfId="0" applyFont="1" applyFill="1" applyBorder="1" applyAlignment="1" applyProtection="1">
      <alignment horizontal="center"/>
      <protection hidden="1"/>
    </xf>
    <xf numFmtId="0" fontId="17" fillId="6" borderId="16" xfId="0" applyFont="1" applyFill="1" applyBorder="1" applyAlignment="1" applyProtection="1">
      <alignment horizontal="center" vertical="center" wrapText="1"/>
      <protection hidden="1"/>
    </xf>
    <xf numFmtId="0" fontId="17" fillId="6" borderId="3" xfId="0" applyFont="1" applyFill="1" applyBorder="1" applyAlignment="1" applyProtection="1">
      <alignment horizontal="center" vertical="center" wrapText="1"/>
      <protection hidden="1"/>
    </xf>
    <xf numFmtId="0" fontId="16" fillId="3" borderId="17" xfId="0" applyFont="1" applyFill="1" applyBorder="1" applyAlignment="1" applyProtection="1">
      <alignment horizontal="left" vertical="top"/>
      <protection hidden="1"/>
    </xf>
    <xf numFmtId="0" fontId="16" fillId="3" borderId="18" xfId="0" applyFont="1" applyFill="1" applyBorder="1" applyAlignment="1" applyProtection="1">
      <alignment horizontal="left" vertical="top"/>
      <protection hidden="1"/>
    </xf>
    <xf numFmtId="0" fontId="18" fillId="0" borderId="24" xfId="0" applyFont="1" applyFill="1" applyBorder="1" applyAlignment="1" applyProtection="1">
      <alignment horizontal="center"/>
      <protection hidden="1"/>
    </xf>
    <xf numFmtId="0" fontId="18" fillId="0" borderId="25" xfId="0" applyFont="1" applyFill="1" applyBorder="1" applyAlignment="1" applyProtection="1">
      <alignment horizontal="center"/>
      <protection hidden="1"/>
    </xf>
    <xf numFmtId="0" fontId="18" fillId="0" borderId="26" xfId="0" applyFont="1" applyFill="1" applyBorder="1" applyAlignment="1" applyProtection="1">
      <alignment horizontal="center"/>
      <protection hidden="1"/>
    </xf>
    <xf numFmtId="0" fontId="28" fillId="3" borderId="21" xfId="0" applyFont="1" applyFill="1" applyBorder="1" applyAlignment="1" applyProtection="1">
      <alignment horizontal="left" vertical="top"/>
      <protection hidden="1"/>
    </xf>
    <xf numFmtId="0" fontId="0" fillId="0" borderId="17" xfId="0" applyBorder="1"/>
    <xf numFmtId="0" fontId="0" fillId="0" borderId="19" xfId="0" applyBorder="1"/>
    <xf numFmtId="0" fontId="0" fillId="0" borderId="18" xfId="0" applyBorder="1"/>
    <xf numFmtId="0" fontId="31" fillId="8" borderId="16" xfId="0" applyFont="1" applyFill="1" applyBorder="1" applyAlignment="1" applyProtection="1">
      <alignment horizontal="left" vertical="top" wrapText="1"/>
      <protection locked="0"/>
    </xf>
    <xf numFmtId="0" fontId="31" fillId="8" borderId="3" xfId="0" applyFont="1" applyFill="1" applyBorder="1" applyAlignment="1" applyProtection="1">
      <alignment horizontal="left" vertical="top" wrapText="1"/>
      <protection locked="0"/>
    </xf>
    <xf numFmtId="0" fontId="31" fillId="8" borderId="15" xfId="0" applyFont="1" applyFill="1" applyBorder="1" applyAlignment="1" applyProtection="1">
      <alignment horizontal="left" vertical="top" wrapText="1"/>
      <protection locked="0"/>
    </xf>
    <xf numFmtId="0" fontId="12" fillId="8" borderId="16" xfId="0" applyFont="1" applyFill="1" applyBorder="1" applyAlignment="1" applyProtection="1">
      <alignment horizontal="center" vertical="top" wrapText="1"/>
      <protection locked="0"/>
    </xf>
    <xf numFmtId="0" fontId="12" fillId="8" borderId="3" xfId="0" applyFont="1" applyFill="1" applyBorder="1" applyAlignment="1" applyProtection="1">
      <alignment horizontal="center" vertical="top" wrapText="1"/>
      <protection locked="0"/>
    </xf>
    <xf numFmtId="0" fontId="12" fillId="8" borderId="15" xfId="0" applyFont="1" applyFill="1" applyBorder="1" applyAlignment="1" applyProtection="1">
      <alignment horizontal="center" vertical="top" wrapText="1"/>
      <protection locked="0"/>
    </xf>
    <xf numFmtId="0" fontId="12" fillId="7" borderId="16" xfId="0" applyFont="1" applyFill="1" applyBorder="1" applyAlignment="1" applyProtection="1">
      <alignment horizontal="right" vertical="center" wrapText="1"/>
      <protection hidden="1"/>
    </xf>
    <xf numFmtId="0" fontId="12" fillId="7" borderId="3" xfId="0" applyFont="1" applyFill="1" applyBorder="1" applyAlignment="1" applyProtection="1">
      <alignment horizontal="right" vertical="center" wrapText="1"/>
      <protection hidden="1"/>
    </xf>
    <xf numFmtId="0" fontId="12" fillId="7" borderId="15" xfId="0" applyFont="1" applyFill="1" applyBorder="1" applyAlignment="1" applyProtection="1">
      <alignment horizontal="right" vertical="center" wrapText="1"/>
      <protection hidden="1"/>
    </xf>
    <xf numFmtId="0" fontId="12" fillId="3" borderId="22" xfId="0" applyFont="1" applyFill="1" applyBorder="1" applyAlignment="1" applyProtection="1">
      <alignment horizontal="center" vertical="top"/>
      <protection hidden="1"/>
    </xf>
    <xf numFmtId="0" fontId="12" fillId="3" borderId="23" xfId="0" applyFont="1" applyFill="1" applyBorder="1" applyAlignment="1" applyProtection="1">
      <alignment horizontal="center" vertical="top"/>
      <protection hidden="1"/>
    </xf>
    <xf numFmtId="0" fontId="12" fillId="3" borderId="30" xfId="0" applyFont="1" applyFill="1" applyBorder="1" applyAlignment="1" applyProtection="1">
      <alignment horizontal="center" vertical="top"/>
      <protection hidden="1"/>
    </xf>
    <xf numFmtId="0" fontId="22" fillId="0" borderId="19" xfId="0" applyFont="1" applyFill="1" applyBorder="1" applyAlignment="1" applyProtection="1">
      <alignment horizontal="center" vertical="center" wrapText="1"/>
      <protection hidden="1"/>
    </xf>
    <xf numFmtId="0" fontId="22" fillId="0" borderId="18" xfId="0" applyFont="1" applyFill="1" applyBorder="1" applyAlignment="1" applyProtection="1">
      <alignment horizontal="center" vertical="center" wrapText="1"/>
      <protection hidden="1"/>
    </xf>
    <xf numFmtId="0" fontId="22" fillId="0" borderId="5" xfId="0" applyFont="1" applyFill="1" applyBorder="1" applyAlignment="1" applyProtection="1">
      <alignment horizontal="center" vertical="center" wrapText="1"/>
      <protection hidden="1"/>
    </xf>
    <xf numFmtId="0" fontId="18" fillId="5" borderId="3" xfId="0" applyFont="1" applyFill="1" applyBorder="1" applyAlignment="1" applyProtection="1">
      <alignment horizontal="center" vertical="center" wrapText="1"/>
      <protection hidden="1"/>
    </xf>
    <xf numFmtId="0" fontId="31" fillId="5" borderId="13"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12" fillId="10" borderId="16" xfId="0" applyFont="1" applyFill="1" applyBorder="1" applyAlignment="1" applyProtection="1">
      <alignment horizontal="center"/>
      <protection hidden="1"/>
    </xf>
    <xf numFmtId="0" fontId="12" fillId="10" borderId="15" xfId="0" applyFont="1" applyFill="1" applyBorder="1" applyAlignment="1" applyProtection="1">
      <alignment horizontal="center"/>
      <protection hidden="1"/>
    </xf>
    <xf numFmtId="0" fontId="31" fillId="8" borderId="16" xfId="0" applyFont="1" applyFill="1" applyBorder="1" applyAlignment="1" applyProtection="1">
      <alignment horizontal="center" vertical="top" wrapText="1"/>
      <protection locked="0"/>
    </xf>
    <xf numFmtId="0" fontId="31" fillId="8" borderId="3" xfId="0" applyFont="1" applyFill="1" applyBorder="1" applyAlignment="1" applyProtection="1">
      <alignment horizontal="center" vertical="top" wrapText="1"/>
      <protection locked="0"/>
    </xf>
    <xf numFmtId="0" fontId="31" fillId="8" borderId="15" xfId="0" applyFont="1" applyFill="1" applyBorder="1" applyAlignment="1" applyProtection="1">
      <alignment horizontal="center" vertical="top" wrapText="1"/>
      <protection locked="0"/>
    </xf>
    <xf numFmtId="0" fontId="12" fillId="7" borderId="16" xfId="0" applyFont="1" applyFill="1" applyBorder="1" applyAlignment="1" applyProtection="1">
      <alignment horizontal="right" vertical="top" wrapText="1"/>
      <protection hidden="1"/>
    </xf>
    <xf numFmtId="0" fontId="12" fillId="7" borderId="3" xfId="0" applyFont="1" applyFill="1" applyBorder="1" applyAlignment="1" applyProtection="1">
      <alignment horizontal="right" vertical="top" wrapText="1"/>
      <protection hidden="1"/>
    </xf>
    <xf numFmtId="0" fontId="12" fillId="7" borderId="15" xfId="0" applyFont="1" applyFill="1" applyBorder="1" applyAlignment="1" applyProtection="1">
      <alignment horizontal="right" vertical="top" wrapText="1"/>
      <protection hidden="1"/>
    </xf>
    <xf numFmtId="0" fontId="12" fillId="0" borderId="11" xfId="0" applyFont="1" applyFill="1" applyBorder="1" applyAlignment="1" applyProtection="1">
      <alignment horizontal="center"/>
      <protection hidden="1"/>
    </xf>
    <xf numFmtId="0" fontId="12" fillId="3" borderId="22" xfId="0" applyFont="1" applyFill="1" applyBorder="1" applyAlignment="1" applyProtection="1">
      <alignment horizontal="center" wrapText="1"/>
      <protection hidden="1"/>
    </xf>
    <xf numFmtId="0" fontId="12" fillId="3" borderId="23" xfId="0" applyFont="1" applyFill="1" applyBorder="1" applyAlignment="1" applyProtection="1">
      <alignment horizontal="center" wrapText="1"/>
      <protection hidden="1"/>
    </xf>
    <xf numFmtId="0" fontId="12" fillId="3" borderId="30" xfId="0" applyFont="1" applyFill="1" applyBorder="1" applyAlignment="1" applyProtection="1">
      <alignment horizontal="center" wrapText="1"/>
      <protection hidden="1"/>
    </xf>
    <xf numFmtId="0" fontId="18" fillId="2" borderId="8" xfId="0" applyFont="1" applyFill="1" applyBorder="1" applyAlignment="1" applyProtection="1">
      <alignment horizontal="center"/>
      <protection hidden="1"/>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13" fillId="7" borderId="16" xfId="0" applyFont="1" applyFill="1" applyBorder="1" applyAlignment="1" applyProtection="1">
      <alignment horizontal="left" vertical="center"/>
      <protection/>
    </xf>
    <xf numFmtId="0" fontId="13" fillId="7" borderId="3" xfId="0" applyFont="1" applyFill="1" applyBorder="1" applyAlignment="1" applyProtection="1">
      <alignment horizontal="left" vertical="center"/>
      <protection/>
    </xf>
    <xf numFmtId="0" fontId="18" fillId="5" borderId="16" xfId="0" applyFont="1" applyFill="1" applyBorder="1" applyAlignment="1" applyProtection="1">
      <alignment horizontal="left"/>
      <protection hidden="1"/>
    </xf>
    <xf numFmtId="0" fontId="18" fillId="5" borderId="3" xfId="0" applyFont="1" applyFill="1" applyBorder="1" applyAlignment="1" applyProtection="1">
      <alignment horizontal="left"/>
      <protection hidden="1"/>
    </xf>
    <xf numFmtId="164" fontId="13" fillId="7" borderId="16" xfId="0" applyNumberFormat="1" applyFont="1" applyFill="1" applyBorder="1" applyAlignment="1" applyProtection="1">
      <alignment horizontal="center" vertical="center"/>
      <protection hidden="1"/>
    </xf>
    <xf numFmtId="164" fontId="13" fillId="7" borderId="15" xfId="0" applyNumberFormat="1" applyFont="1" applyFill="1" applyBorder="1" applyAlignment="1" applyProtection="1">
      <alignment horizontal="center" vertical="center"/>
      <protection hidden="1"/>
    </xf>
    <xf numFmtId="0" fontId="13" fillId="5" borderId="16" xfId="0" applyNumberFormat="1" applyFont="1" applyFill="1" applyBorder="1" applyAlignment="1" applyProtection="1">
      <alignment horizontal="center" vertical="center"/>
      <protection/>
    </xf>
    <xf numFmtId="0" fontId="13" fillId="5" borderId="15" xfId="0" applyNumberFormat="1" applyFont="1" applyFill="1" applyBorder="1" applyAlignment="1" applyProtection="1">
      <alignment horizontal="center" vertical="center"/>
      <protection/>
    </xf>
    <xf numFmtId="0" fontId="18" fillId="0" borderId="16" xfId="0" applyFont="1" applyFill="1" applyBorder="1" applyAlignment="1" applyProtection="1">
      <alignment horizontal="center"/>
      <protection hidden="1"/>
    </xf>
    <xf numFmtId="0" fontId="18" fillId="0" borderId="3" xfId="0" applyFont="1" applyFill="1" applyBorder="1" applyAlignment="1" applyProtection="1">
      <alignment horizontal="center"/>
      <protection hidden="1"/>
    </xf>
    <xf numFmtId="0" fontId="18" fillId="0" borderId="15" xfId="0" applyFont="1" applyFill="1" applyBorder="1" applyAlignment="1" applyProtection="1">
      <alignment horizontal="center"/>
      <protection hidden="1"/>
    </xf>
    <xf numFmtId="165" fontId="13" fillId="5" borderId="1" xfId="0" applyNumberFormat="1" applyFont="1" applyFill="1" applyBorder="1" applyAlignment="1" applyProtection="1">
      <alignment horizontal="center" vertical="center"/>
      <protection/>
    </xf>
    <xf numFmtId="0" fontId="12" fillId="11" borderId="16" xfId="0" applyFont="1" applyFill="1" applyBorder="1" applyAlignment="1" applyProtection="1">
      <alignment horizontal="left" vertical="top" wrapText="1"/>
      <protection hidden="1"/>
    </xf>
    <xf numFmtId="0" fontId="12" fillId="11" borderId="3" xfId="0" applyFont="1" applyFill="1" applyBorder="1" applyAlignment="1" applyProtection="1">
      <alignment horizontal="left" vertical="top" wrapText="1"/>
      <protection hidden="1"/>
    </xf>
    <xf numFmtId="0" fontId="12" fillId="11" borderId="15" xfId="0" applyFont="1" applyFill="1" applyBorder="1" applyAlignment="1" applyProtection="1">
      <alignment horizontal="left" vertical="top" wrapText="1"/>
      <protection hidden="1"/>
    </xf>
    <xf numFmtId="0" fontId="13" fillId="8" borderId="16" xfId="0" applyFont="1" applyFill="1" applyBorder="1" applyAlignment="1" applyProtection="1">
      <alignment horizontal="left" vertical="top" wrapText="1"/>
      <protection locked="0"/>
    </xf>
    <xf numFmtId="0" fontId="13" fillId="8" borderId="3" xfId="0" applyFont="1" applyFill="1" applyBorder="1" applyAlignment="1" applyProtection="1">
      <alignment horizontal="left" vertical="top" wrapText="1"/>
      <protection locked="0"/>
    </xf>
    <xf numFmtId="0" fontId="13" fillId="8" borderId="15" xfId="0" applyFont="1" applyFill="1" applyBorder="1" applyAlignment="1" applyProtection="1">
      <alignment horizontal="left" vertical="top" wrapText="1"/>
      <protection locked="0"/>
    </xf>
    <xf numFmtId="0" fontId="18" fillId="5" borderId="16" xfId="0" applyFont="1" applyFill="1" applyBorder="1" applyAlignment="1" applyProtection="1">
      <alignment horizontal="left" vertical="top"/>
      <protection hidden="1"/>
    </xf>
    <xf numFmtId="0" fontId="18" fillId="5" borderId="3" xfId="0" applyFont="1" applyFill="1" applyBorder="1" applyAlignment="1" applyProtection="1">
      <alignment horizontal="left" vertical="top"/>
      <protection hidden="1"/>
    </xf>
    <xf numFmtId="0" fontId="12" fillId="3" borderId="22" xfId="0" applyFont="1" applyFill="1" applyBorder="1" applyAlignment="1" applyProtection="1">
      <alignment horizontal="center"/>
      <protection hidden="1"/>
    </xf>
    <xf numFmtId="0" fontId="12" fillId="3" borderId="23" xfId="0" applyFont="1" applyFill="1" applyBorder="1" applyAlignment="1" applyProtection="1">
      <alignment horizontal="center"/>
      <protection hidden="1"/>
    </xf>
    <xf numFmtId="0" fontId="12" fillId="3" borderId="30" xfId="0" applyFont="1" applyFill="1" applyBorder="1" applyAlignment="1" applyProtection="1">
      <alignment horizontal="center"/>
      <protection hidden="1"/>
    </xf>
    <xf numFmtId="0" fontId="22" fillId="10" borderId="16" xfId="0" applyFont="1" applyFill="1" applyBorder="1" applyAlignment="1" applyProtection="1">
      <alignment horizontal="center" vertical="center" wrapText="1"/>
      <protection hidden="1"/>
    </xf>
    <xf numFmtId="0" fontId="22" fillId="10" borderId="15" xfId="0" applyFont="1" applyFill="1" applyBorder="1" applyAlignment="1" applyProtection="1">
      <alignment horizontal="center" vertical="center" wrapText="1"/>
      <protection hidden="1"/>
    </xf>
    <xf numFmtId="0" fontId="22" fillId="10" borderId="16" xfId="0" applyFont="1" applyFill="1" applyBorder="1" applyAlignment="1" applyProtection="1">
      <alignment horizontal="center" wrapText="1"/>
      <protection hidden="1"/>
    </xf>
    <xf numFmtId="0" fontId="22" fillId="10" borderId="15" xfId="0" applyFont="1" applyFill="1" applyBorder="1" applyAlignment="1" applyProtection="1">
      <alignment horizontal="center" wrapText="1"/>
      <protection hidden="1"/>
    </xf>
    <xf numFmtId="0" fontId="13" fillId="3" borderId="1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10" xfId="0" applyFont="1" applyFill="1" applyBorder="1" applyAlignment="1">
      <alignment horizontal="left" vertical="center" wrapText="1"/>
    </xf>
    <xf numFmtId="3" fontId="13" fillId="0" borderId="1" xfId="0" applyNumberFormat="1" applyFont="1" applyBorder="1" applyAlignment="1" applyProtection="1">
      <alignment horizontal="left" vertical="center"/>
      <protection/>
    </xf>
    <xf numFmtId="0" fontId="18" fillId="5"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wrapText="1"/>
      <protection hidden="1"/>
    </xf>
    <xf numFmtId="0" fontId="23" fillId="5" borderId="1"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0" fontId="13" fillId="0" borderId="3"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wrapText="1"/>
      <protection/>
    </xf>
    <xf numFmtId="0" fontId="13" fillId="0" borderId="16" xfId="0" applyNumberFormat="1" applyFont="1" applyBorder="1" applyAlignment="1" applyProtection="1">
      <alignment horizontal="center" vertical="center"/>
      <protection/>
    </xf>
    <xf numFmtId="0" fontId="13" fillId="0" borderId="3" xfId="0" applyNumberFormat="1" applyFont="1" applyBorder="1" applyAlignment="1" applyProtection="1">
      <alignment horizontal="center" vertical="center"/>
      <protection/>
    </xf>
    <xf numFmtId="0" fontId="12" fillId="3" borderId="20" xfId="0" applyFont="1" applyFill="1" applyBorder="1" applyAlignment="1" applyProtection="1">
      <alignment horizontal="center"/>
      <protection hidden="1"/>
    </xf>
    <xf numFmtId="0" fontId="22" fillId="3" borderId="12" xfId="0" applyFont="1" applyFill="1" applyBorder="1" applyAlignment="1" applyProtection="1">
      <alignment horizontal="center" vertical="center" wrapText="1"/>
      <protection hidden="1"/>
    </xf>
    <xf numFmtId="0" fontId="28" fillId="3" borderId="19" xfId="0" applyFont="1" applyFill="1" applyBorder="1" applyAlignment="1" applyProtection="1">
      <alignment horizontal="left" vertical="top"/>
      <protection hidden="1"/>
    </xf>
    <xf numFmtId="0" fontId="0" fillId="5" borderId="1" xfId="0" applyFill="1" applyBorder="1" applyAlignment="1" applyProtection="1">
      <alignment horizontal="center"/>
      <protection hidden="1"/>
    </xf>
    <xf numFmtId="10"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protection/>
    </xf>
    <xf numFmtId="0" fontId="13" fillId="0" borderId="1" xfId="0" applyNumberFormat="1" applyFont="1" applyBorder="1" applyAlignment="1" applyProtection="1">
      <alignment horizontal="center" vertical="center"/>
      <protection/>
    </xf>
    <xf numFmtId="3" fontId="13" fillId="0" borderId="16" xfId="0" applyNumberFormat="1" applyFont="1" applyBorder="1" applyAlignment="1" applyProtection="1">
      <alignment horizontal="center" vertical="center"/>
      <protection locked="0"/>
    </xf>
    <xf numFmtId="3" fontId="13" fillId="0" borderId="15" xfId="0" applyNumberFormat="1" applyFont="1" applyBorder="1" applyAlignment="1" applyProtection="1">
      <alignment horizontal="center" vertical="center"/>
      <protection locked="0"/>
    </xf>
    <xf numFmtId="0" fontId="12" fillId="3" borderId="11" xfId="0" applyFont="1" applyFill="1" applyBorder="1" applyAlignment="1" applyProtection="1">
      <alignment horizontal="center" vertical="top"/>
      <protection hidden="1"/>
    </xf>
    <xf numFmtId="0" fontId="12" fillId="3" borderId="0" xfId="0" applyFont="1" applyFill="1" applyBorder="1" applyAlignment="1" applyProtection="1">
      <alignment horizontal="center" vertical="top"/>
      <protection hidden="1"/>
    </xf>
    <xf numFmtId="0" fontId="12" fillId="3" borderId="10" xfId="0" applyFont="1" applyFill="1" applyBorder="1" applyAlignment="1" applyProtection="1">
      <alignment horizontal="center" vertical="top"/>
      <protection hidden="1"/>
    </xf>
    <xf numFmtId="0" fontId="13" fillId="0" borderId="16" xfId="0" applyFont="1" applyBorder="1" applyAlignment="1" applyProtection="1">
      <alignment horizontal="left" vertical="center" wrapText="1"/>
      <protection/>
    </xf>
    <xf numFmtId="0" fontId="13" fillId="0" borderId="15" xfId="0" applyFont="1" applyBorder="1" applyAlignment="1" applyProtection="1">
      <alignment horizontal="left" vertical="center" wrapText="1"/>
      <protection/>
    </xf>
    <xf numFmtId="0" fontId="13" fillId="0" borderId="1" xfId="0" applyFont="1" applyBorder="1" applyAlignment="1" applyProtection="1">
      <alignment horizontal="center" vertical="center"/>
      <protection/>
    </xf>
    <xf numFmtId="164" fontId="13" fillId="0" borderId="1" xfId="0" applyNumberFormat="1" applyFont="1" applyBorder="1" applyAlignment="1" applyProtection="1">
      <alignment horizontal="center" vertical="center"/>
      <protection locked="0"/>
    </xf>
    <xf numFmtId="164" fontId="13" fillId="0" borderId="1" xfId="0" applyNumberFormat="1" applyFont="1" applyBorder="1" applyAlignment="1" applyProtection="1">
      <alignment horizontal="center" vertical="center"/>
      <protection/>
    </xf>
    <xf numFmtId="0" fontId="0" fillId="5" borderId="21" xfId="0" applyFill="1" applyBorder="1" applyAlignment="1" applyProtection="1">
      <alignment horizontal="left"/>
      <protection hidden="1"/>
    </xf>
    <xf numFmtId="0" fontId="0" fillId="5" borderId="17" xfId="0" applyFill="1" applyBorder="1" applyAlignment="1" applyProtection="1">
      <alignment horizontal="left"/>
      <protection hidden="1"/>
    </xf>
    <xf numFmtId="0" fontId="0" fillId="5" borderId="4" xfId="0" applyFill="1" applyBorder="1" applyAlignment="1" applyProtection="1">
      <alignment horizontal="left"/>
      <protection hidden="1"/>
    </xf>
    <xf numFmtId="0" fontId="0" fillId="5" borderId="19" xfId="0" applyFill="1" applyBorder="1" applyAlignment="1" applyProtection="1">
      <alignment horizontal="left"/>
      <protection hidden="1"/>
    </xf>
    <xf numFmtId="0" fontId="0" fillId="5" borderId="18" xfId="0" applyFill="1" applyBorder="1" applyAlignment="1" applyProtection="1">
      <alignment horizontal="left"/>
      <protection hidden="1"/>
    </xf>
    <xf numFmtId="0" fontId="0" fillId="5" borderId="5" xfId="0" applyFill="1" applyBorder="1" applyAlignment="1" applyProtection="1">
      <alignment horizontal="left"/>
      <protection hidden="1"/>
    </xf>
    <xf numFmtId="0" fontId="13" fillId="0" borderId="1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22" fillId="3" borderId="11" xfId="0" applyFont="1" applyFill="1" applyBorder="1" applyAlignment="1" applyProtection="1">
      <alignment horizontal="center" vertical="center" wrapText="1"/>
      <protection hidden="1"/>
    </xf>
    <xf numFmtId="0" fontId="22" fillId="3" borderId="0"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165" fontId="13" fillId="0" borderId="1" xfId="0" applyNumberFormat="1" applyFont="1" applyBorder="1" applyAlignment="1" applyProtection="1">
      <alignment horizontal="center" vertical="center"/>
      <protection hidden="1"/>
    </xf>
    <xf numFmtId="0" fontId="13" fillId="0" borderId="3" xfId="0" applyFont="1" applyBorder="1" applyAlignment="1" applyProtection="1">
      <alignment horizontal="left" vertical="center" wrapText="1"/>
      <protection/>
    </xf>
    <xf numFmtId="0" fontId="0" fillId="0" borderId="1" xfId="0" applyBorder="1"/>
    <xf numFmtId="0" fontId="13" fillId="0" borderId="16"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 xfId="0" applyNumberFormat="1" applyFont="1" applyBorder="1" applyAlignment="1" applyProtection="1">
      <alignment horizontal="center" vertical="center"/>
      <protection hidden="1" locked="0"/>
    </xf>
    <xf numFmtId="0" fontId="13" fillId="0" borderId="16"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1" xfId="0" applyNumberFormat="1" applyFont="1" applyBorder="1" applyAlignment="1" applyProtection="1">
      <alignment horizontal="center" vertical="center"/>
      <protection hidden="1"/>
    </xf>
    <xf numFmtId="0" fontId="13" fillId="0" borderId="21"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4" xfId="0" applyFont="1" applyBorder="1" applyAlignment="1" applyProtection="1">
      <alignment horizontal="left" vertical="center" wrapText="1"/>
      <protection/>
    </xf>
    <xf numFmtId="0" fontId="0" fillId="0" borderId="21"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19" xfId="0" applyBorder="1" applyAlignment="1" applyProtection="1">
      <alignment horizontal="left" vertical="top" wrapText="1"/>
      <protection hidden="1"/>
    </xf>
    <xf numFmtId="0" fontId="0" fillId="0" borderId="1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18" fillId="2" borderId="7" xfId="0" applyFont="1" applyFill="1" applyBorder="1" applyAlignment="1" applyProtection="1">
      <alignment/>
      <protection hidden="1"/>
    </xf>
    <xf numFmtId="0" fontId="18" fillId="2" borderId="8" xfId="0" applyFont="1" applyFill="1" applyBorder="1" applyAlignment="1" applyProtection="1">
      <alignment/>
      <protection hidden="1"/>
    </xf>
    <xf numFmtId="0" fontId="13" fillId="8" borderId="0" xfId="0" applyFont="1" applyFill="1" applyBorder="1" applyAlignment="1" applyProtection="1">
      <alignment horizontal="left" vertical="top" wrapText="1"/>
      <protection locked="0"/>
    </xf>
    <xf numFmtId="0" fontId="12" fillId="11" borderId="1" xfId="0" applyFont="1" applyFill="1" applyBorder="1" applyAlignment="1" applyProtection="1">
      <alignment horizontal="left" vertical="top" wrapText="1"/>
      <protection hidden="1"/>
    </xf>
    <xf numFmtId="0" fontId="12" fillId="8" borderId="1" xfId="0" applyFont="1" applyFill="1" applyBorder="1" applyAlignment="1" applyProtection="1">
      <alignment horizontal="center" vertical="top" wrapText="1"/>
      <protection hidden="1" locked="0"/>
    </xf>
    <xf numFmtId="0" fontId="31" fillId="8" borderId="16" xfId="0" applyFont="1" applyFill="1" applyBorder="1" applyAlignment="1" applyProtection="1">
      <alignment horizontal="center" vertical="top" wrapText="1"/>
      <protection hidden="1" locked="0"/>
    </xf>
    <xf numFmtId="0" fontId="31" fillId="8" borderId="15" xfId="0" applyFont="1" applyFill="1" applyBorder="1" applyAlignment="1" applyProtection="1">
      <alignment horizontal="center" vertical="top" wrapText="1"/>
      <protection hidden="1" locked="0"/>
    </xf>
    <xf numFmtId="0" fontId="13" fillId="8" borderId="1" xfId="0" applyFont="1" applyFill="1" applyBorder="1" applyAlignment="1" applyProtection="1">
      <alignment horizontal="left" vertical="top" wrapText="1"/>
      <protection locked="0"/>
    </xf>
    <xf numFmtId="0" fontId="13" fillId="8" borderId="16" xfId="0" applyFont="1" applyFill="1" applyBorder="1" applyAlignment="1" applyProtection="1">
      <alignment horizontal="center" vertical="top" wrapText="1"/>
      <protection hidden="1" locked="0"/>
    </xf>
    <xf numFmtId="0" fontId="13" fillId="8" borderId="3" xfId="0" applyFont="1" applyFill="1" applyBorder="1" applyAlignment="1" applyProtection="1">
      <alignment horizontal="center" vertical="top" wrapText="1"/>
      <protection hidden="1" locked="0"/>
    </xf>
    <xf numFmtId="0" fontId="13" fillId="8" borderId="15" xfId="0" applyFont="1" applyFill="1" applyBorder="1" applyAlignment="1" applyProtection="1">
      <alignment horizontal="center" vertical="top" wrapText="1"/>
      <protection hidden="1" locked="0"/>
    </xf>
    <xf numFmtId="0" fontId="31" fillId="8" borderId="3" xfId="0" applyFont="1" applyFill="1" applyBorder="1" applyAlignment="1" applyProtection="1">
      <alignment horizontal="center" vertical="top" wrapText="1"/>
      <protection hidden="1" locked="0"/>
    </xf>
    <xf numFmtId="0" fontId="13" fillId="0" borderId="1" xfId="0" applyFont="1" applyBorder="1" applyAlignment="1" applyProtection="1">
      <alignment horizontal="center" vertical="center"/>
      <protection hidden="1" locked="0"/>
    </xf>
    <xf numFmtId="165" fontId="13" fillId="0" borderId="1" xfId="0" applyNumberFormat="1" applyFont="1" applyBorder="1" applyAlignment="1" applyProtection="1">
      <alignment horizontal="center" vertical="center"/>
      <protection hidden="1" locked="0"/>
    </xf>
    <xf numFmtId="0" fontId="13" fillId="0" borderId="16" xfId="0" applyFont="1" applyBorder="1" applyAlignment="1" applyProtection="1">
      <alignment horizontal="left" vertical="top"/>
      <protection hidden="1"/>
    </xf>
    <xf numFmtId="0" fontId="13" fillId="0" borderId="15" xfId="0" applyFont="1" applyBorder="1" applyAlignment="1" applyProtection="1">
      <alignment horizontal="left" vertical="top"/>
      <protection hidden="1"/>
    </xf>
    <xf numFmtId="0" fontId="13" fillId="0" borderId="16" xfId="0" applyFont="1" applyBorder="1" applyAlignment="1" applyProtection="1">
      <alignment horizontal="center" vertical="center"/>
      <protection hidden="1" locked="0"/>
    </xf>
    <xf numFmtId="0" fontId="13" fillId="0" borderId="3" xfId="0" applyFont="1" applyBorder="1" applyAlignment="1" applyProtection="1">
      <alignment horizontal="center" vertical="center"/>
      <protection hidden="1" locked="0"/>
    </xf>
    <xf numFmtId="0" fontId="13" fillId="0" borderId="15" xfId="0" applyFont="1" applyBorder="1" applyAlignment="1" applyProtection="1">
      <alignment horizontal="center" vertical="center"/>
      <protection hidden="1" locked="0"/>
    </xf>
    <xf numFmtId="0" fontId="0" fillId="0" borderId="21" xfId="0" applyBorder="1" applyAlignment="1" applyProtection="1">
      <alignment horizontal="left" vertical="top" wrapText="1"/>
      <protection hidden="1" locked="0"/>
    </xf>
    <xf numFmtId="0" fontId="0" fillId="0" borderId="17" xfId="0" applyBorder="1" applyAlignment="1" applyProtection="1">
      <alignment horizontal="left" vertical="top" wrapText="1"/>
      <protection hidden="1" locked="0"/>
    </xf>
    <xf numFmtId="0" fontId="0" fillId="0" borderId="4" xfId="0" applyBorder="1" applyAlignment="1" applyProtection="1">
      <alignment horizontal="left" vertical="top" wrapText="1"/>
      <protection hidden="1" locked="0"/>
    </xf>
    <xf numFmtId="0" fontId="0" fillId="0" borderId="19" xfId="0" applyBorder="1" applyAlignment="1" applyProtection="1">
      <alignment horizontal="left" vertical="top" wrapText="1"/>
      <protection hidden="1" locked="0"/>
    </xf>
    <xf numFmtId="0" fontId="0" fillId="0" borderId="18" xfId="0" applyBorder="1" applyAlignment="1" applyProtection="1">
      <alignment horizontal="left" vertical="top" wrapText="1"/>
      <protection hidden="1" locked="0"/>
    </xf>
    <xf numFmtId="0" fontId="0" fillId="0" borderId="5" xfId="0" applyBorder="1" applyAlignment="1" applyProtection="1">
      <alignment horizontal="left" vertical="top" wrapText="1"/>
      <protection hidden="1" locked="0"/>
    </xf>
    <xf numFmtId="0" fontId="14" fillId="2" borderId="8" xfId="0" applyFont="1" applyFill="1" applyBorder="1" applyAlignment="1" applyProtection="1">
      <alignment wrapText="1"/>
      <protection hidden="1"/>
    </xf>
    <xf numFmtId="0" fontId="14" fillId="2" borderId="9" xfId="0" applyFont="1" applyFill="1" applyBorder="1" applyAlignment="1" applyProtection="1">
      <alignment wrapText="1"/>
      <protection hidden="1"/>
    </xf>
    <xf numFmtId="0" fontId="18" fillId="2" borderId="8" xfId="0" applyFont="1" applyFill="1" applyBorder="1" applyAlignment="1" applyProtection="1">
      <alignment wrapText="1"/>
      <protection hidden="1"/>
    </xf>
    <xf numFmtId="0" fontId="18" fillId="2" borderId="9" xfId="0" applyFont="1" applyFill="1" applyBorder="1" applyAlignment="1" applyProtection="1">
      <alignment wrapText="1"/>
      <protection hidden="1"/>
    </xf>
    <xf numFmtId="0" fontId="18" fillId="2" borderId="7" xfId="0" applyFont="1" applyFill="1" applyBorder="1" applyAlignment="1" applyProtection="1">
      <alignment horizontal="left"/>
      <protection hidden="1"/>
    </xf>
    <xf numFmtId="0" fontId="18" fillId="2" borderId="8" xfId="0" applyFont="1" applyFill="1" applyBorder="1" applyAlignment="1" applyProtection="1">
      <alignment horizontal="left"/>
      <protection hidden="1"/>
    </xf>
    <xf numFmtId="0" fontId="13" fillId="0" borderId="16" xfId="0" applyFont="1" applyBorder="1" applyAlignment="1" applyProtection="1">
      <alignment horizontal="left" vertical="top"/>
      <protection hidden="1" locked="0"/>
    </xf>
    <xf numFmtId="0" fontId="13" fillId="0" borderId="15" xfId="0" applyFont="1" applyBorder="1" applyAlignment="1" applyProtection="1">
      <alignment horizontal="left" vertical="top"/>
      <protection hidden="1" locked="0"/>
    </xf>
    <xf numFmtId="0" fontId="13" fillId="5" borderId="1" xfId="0" applyFont="1" applyFill="1" applyBorder="1" applyAlignment="1">
      <alignment horizontal="center" vertical="center" textRotation="90" wrapText="1"/>
    </xf>
    <xf numFmtId="0" fontId="13" fillId="5" borderId="21" xfId="0" applyFont="1" applyFill="1" applyBorder="1" applyAlignment="1">
      <alignment horizontal="center" vertical="center" textRotation="90" wrapText="1"/>
    </xf>
    <xf numFmtId="0" fontId="13" fillId="5" borderId="2" xfId="0" applyFont="1" applyFill="1" applyBorder="1" applyAlignment="1">
      <alignment horizontal="center" vertical="center" textRotation="90" wrapText="1"/>
    </xf>
    <xf numFmtId="0" fontId="29" fillId="6" borderId="16" xfId="0" applyFont="1" applyFill="1" applyBorder="1" applyAlignment="1" applyProtection="1">
      <alignment horizontal="left"/>
      <protection hidden="1"/>
    </xf>
    <xf numFmtId="0" fontId="29" fillId="6" borderId="3" xfId="0" applyFont="1" applyFill="1" applyBorder="1" applyAlignment="1" applyProtection="1">
      <alignment horizontal="left"/>
      <protection hidden="1"/>
    </xf>
    <xf numFmtId="0" fontId="29" fillId="6" borderId="15" xfId="0" applyFont="1" applyFill="1" applyBorder="1" applyAlignment="1" applyProtection="1">
      <alignment horizontal="left"/>
      <protection hidden="1"/>
    </xf>
    <xf numFmtId="0" fontId="30" fillId="0" borderId="16" xfId="0" applyFont="1" applyFill="1" applyBorder="1" applyAlignment="1" applyProtection="1">
      <alignment horizontal="center" vertical="center"/>
      <protection hidden="1"/>
    </xf>
    <xf numFmtId="0" fontId="30" fillId="0" borderId="3" xfId="0" applyFont="1" applyFill="1" applyBorder="1" applyAlignment="1" applyProtection="1">
      <alignment horizontal="center" vertical="center"/>
      <protection hidden="1"/>
    </xf>
    <xf numFmtId="0" fontId="30" fillId="0" borderId="15" xfId="0" applyFont="1" applyFill="1" applyBorder="1" applyAlignment="1" applyProtection="1">
      <alignment horizontal="center" vertical="center"/>
      <protection hidden="1"/>
    </xf>
  </cellXfs>
  <cellStyles count="7">
    <cellStyle name="Normal" xfId="0"/>
    <cellStyle name="Percent" xfId="15"/>
    <cellStyle name="Currency" xfId="16"/>
    <cellStyle name="Currency [0]" xfId="17"/>
    <cellStyle name="Comma" xfId="18"/>
    <cellStyle name="Comma [0]" xfId="19"/>
    <cellStyle name="Hyperlink" xfId="20"/>
  </cellStyles>
  <dxfs count="186">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fill>
        <patternFill patternType="solid">
          <bgColor theme="0" tint="-0.04997999966144562"/>
        </patternFill>
      </fill>
      <border/>
    </dxf>
    <dxf>
      <font>
        <b/>
        <i val="0"/>
        <strike val="0"/>
        <color rgb="FF00B050"/>
      </font>
      <fill>
        <patternFill>
          <bgColor theme="0" tint="-0.04997999966144562"/>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gradientFill degree="270">
          <stop position="0">
            <color theme="0"/>
          </stop>
          <stop position="1">
            <color rgb="FFFF0000"/>
          </stop>
        </gradient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customXml" Target="../customXml/item4.xml" /><Relationship Id="rId2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xdr:row>
      <xdr:rowOff>28575</xdr:rowOff>
    </xdr:from>
    <xdr:to>
      <xdr:col>5</xdr:col>
      <xdr:colOff>400050</xdr:colOff>
      <xdr:row>3</xdr:row>
      <xdr:rowOff>2352675</xdr:rowOff>
    </xdr:to>
    <xdr:pic>
      <xdr:nvPicPr>
        <xdr:cNvPr id="4330" name="Picture 11"/>
        <xdr:cNvPicPr preferRelativeResize="1">
          <a:picLocks noChangeAspect="1"/>
        </xdr:cNvPicPr>
      </xdr:nvPicPr>
      <xdr:blipFill>
        <a:blip r:embed="rId1"/>
        <a:stretch>
          <a:fillRect/>
        </a:stretch>
      </xdr:blipFill>
      <xdr:spPr bwMode="auto">
        <a:xfrm>
          <a:off x="247650" y="3686175"/>
          <a:ext cx="3848100" cy="2324100"/>
        </a:xfrm>
        <a:prstGeom prst="rect">
          <a:avLst/>
        </a:prstGeom>
        <a:noFill/>
        <a:ln w="9525">
          <a:noFill/>
        </a:ln>
      </xdr:spPr>
    </xdr:pic>
    <xdr:clientData/>
  </xdr:twoCellAnchor>
  <xdr:twoCellAnchor editAs="oneCell">
    <xdr:from>
      <xdr:col>0</xdr:col>
      <xdr:colOff>381000</xdr:colOff>
      <xdr:row>2</xdr:row>
      <xdr:rowOff>885825</xdr:rowOff>
    </xdr:from>
    <xdr:to>
      <xdr:col>10</xdr:col>
      <xdr:colOff>361950</xdr:colOff>
      <xdr:row>2</xdr:row>
      <xdr:rowOff>2371725</xdr:rowOff>
    </xdr:to>
    <xdr:pic>
      <xdr:nvPicPr>
        <xdr:cNvPr id="4334" name="Picture 238"/>
        <xdr:cNvPicPr preferRelativeResize="1">
          <a:picLocks noChangeAspect="1"/>
        </xdr:cNvPicPr>
      </xdr:nvPicPr>
      <xdr:blipFill>
        <a:blip r:embed="rId2"/>
        <a:stretch>
          <a:fillRect/>
        </a:stretch>
      </xdr:blipFill>
      <xdr:spPr bwMode="auto">
        <a:xfrm>
          <a:off x="381000" y="1552575"/>
          <a:ext cx="7134225" cy="1485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9</xdr:col>
          <xdr:colOff>180975</xdr:colOff>
          <xdr:row>7</xdr:row>
          <xdr:rowOff>1171575</xdr:rowOff>
        </xdr:from>
        <xdr:to>
          <xdr:col>9</xdr:col>
          <xdr:colOff>723900</xdr:colOff>
          <xdr:row>7</xdr:row>
          <xdr:rowOff>1409700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31745" name="Button 1" hidden="1">
              <a:extLst xmlns:a="http://schemas.openxmlformats.org/drawingml/2006/main">
                <a:ext uri="{63B3BB69-23CF-44E3-9099-C40C66FF867C}">
                  <a14:compatExt spid="_x0000_s31745"/>
                </a:ext>
                <a:ext uri="{FF2B5EF4-FFF2-40B4-BE49-F238E27FC236}">
                  <a16:creationId xmlns:a16="http://schemas.microsoft.com/office/drawing/2014/main" id="{00000000-0008-0000-0A00-000001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31746" name="Button 2" hidden="1">
              <a:extLst xmlns:a="http://schemas.openxmlformats.org/drawingml/2006/main">
                <a:ext uri="{63B3BB69-23CF-44E3-9099-C40C66FF867C}">
                  <a14:compatExt spid="_x0000_s31746"/>
                </a:ext>
                <a:ext uri="{FF2B5EF4-FFF2-40B4-BE49-F238E27FC236}">
                  <a16:creationId xmlns:a16="http://schemas.microsoft.com/office/drawing/2014/main" id="{00000000-0008-0000-0A00-000002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31747" name="Button 3" hidden="1">
              <a:extLst xmlns:a="http://schemas.openxmlformats.org/drawingml/2006/main">
                <a:ext uri="{63B3BB69-23CF-44E3-9099-C40C66FF867C}">
                  <a14:compatExt spid="_x0000_s31747"/>
                </a:ext>
                <a:ext uri="{FF2B5EF4-FFF2-40B4-BE49-F238E27FC236}">
                  <a16:creationId xmlns:a16="http://schemas.microsoft.com/office/drawing/2014/main" id="{00000000-0008-0000-0A00-000003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31748" name="Button 4" hidden="1">
              <a:extLst xmlns:a="http://schemas.openxmlformats.org/drawingml/2006/main">
                <a:ext uri="{63B3BB69-23CF-44E3-9099-C40C66FF867C}">
                  <a14:compatExt spid="_x0000_s31748"/>
                </a:ext>
                <a:ext uri="{FF2B5EF4-FFF2-40B4-BE49-F238E27FC236}">
                  <a16:creationId xmlns:a16="http://schemas.microsoft.com/office/drawing/2014/main" id="{00000000-0008-0000-0A00-000004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31749" name="Button 5" hidden="1">
              <a:extLst xmlns:a="http://schemas.openxmlformats.org/drawingml/2006/main">
                <a:ext uri="{63B3BB69-23CF-44E3-9099-C40C66FF867C}">
                  <a14:compatExt spid="_x0000_s31749"/>
                </a:ext>
                <a:ext uri="{FF2B5EF4-FFF2-40B4-BE49-F238E27FC236}">
                  <a16:creationId xmlns:a16="http://schemas.microsoft.com/office/drawing/2014/main" id="{00000000-0008-0000-0A00-000005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31750" name="Button 6" hidden="1">
              <a:extLst xmlns:a="http://schemas.openxmlformats.org/drawingml/2006/main">
                <a:ext uri="{63B3BB69-23CF-44E3-9099-C40C66FF867C}">
                  <a14:compatExt spid="_x0000_s31750"/>
                </a:ext>
                <a:ext uri="{FF2B5EF4-FFF2-40B4-BE49-F238E27FC236}">
                  <a16:creationId xmlns:a16="http://schemas.microsoft.com/office/drawing/2014/main" id="{00000000-0008-0000-0A00-000006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31751" name="Button 7" hidden="1">
              <a:extLst xmlns:a="http://schemas.openxmlformats.org/drawingml/2006/main">
                <a:ext uri="{63B3BB69-23CF-44E3-9099-C40C66FF867C}">
                  <a14:compatExt spid="_x0000_s31751"/>
                </a:ext>
                <a:ext uri="{FF2B5EF4-FFF2-40B4-BE49-F238E27FC236}">
                  <a16:creationId xmlns:a16="http://schemas.microsoft.com/office/drawing/2014/main" id="{00000000-0008-0000-0A00-000007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31752" name="Button 8" hidden="1">
              <a:extLst xmlns:a="http://schemas.openxmlformats.org/drawingml/2006/main">
                <a:ext uri="{63B3BB69-23CF-44E3-9099-C40C66FF867C}">
                  <a14:compatExt spid="_x0000_s31752"/>
                </a:ext>
                <a:ext uri="{FF2B5EF4-FFF2-40B4-BE49-F238E27FC236}">
                  <a16:creationId xmlns:a16="http://schemas.microsoft.com/office/drawing/2014/main" id="{00000000-0008-0000-0A00-000008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31753" name="Button 9" hidden="1">
              <a:extLst xmlns:a="http://schemas.openxmlformats.org/drawingml/2006/main">
                <a:ext uri="{63B3BB69-23CF-44E3-9099-C40C66FF867C}">
                  <a14:compatExt spid="_x0000_s31753"/>
                </a:ext>
                <a:ext uri="{FF2B5EF4-FFF2-40B4-BE49-F238E27FC236}">
                  <a16:creationId xmlns:a16="http://schemas.microsoft.com/office/drawing/2014/main" id="{00000000-0008-0000-0A00-000009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31754" name="Button 10" hidden="1">
              <a:extLst xmlns:a="http://schemas.openxmlformats.org/drawingml/2006/main">
                <a:ext uri="{63B3BB69-23CF-44E3-9099-C40C66FF867C}">
                  <a14:compatExt spid="_x0000_s31754"/>
                </a:ext>
                <a:ext uri="{FF2B5EF4-FFF2-40B4-BE49-F238E27FC236}">
                  <a16:creationId xmlns:a16="http://schemas.microsoft.com/office/drawing/2014/main" id="{00000000-0008-0000-0A00-00000A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31755" name="Button 11" hidden="1">
              <a:extLst xmlns:a="http://schemas.openxmlformats.org/drawingml/2006/main">
                <a:ext uri="{63B3BB69-23CF-44E3-9099-C40C66FF867C}">
                  <a14:compatExt spid="_x0000_s31755"/>
                </a:ext>
                <a:ext uri="{FF2B5EF4-FFF2-40B4-BE49-F238E27FC236}">
                  <a16:creationId xmlns:a16="http://schemas.microsoft.com/office/drawing/2014/main" id="{00000000-0008-0000-0A00-00000B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31756" name="Button 12" hidden="1">
              <a:extLst xmlns:a="http://schemas.openxmlformats.org/drawingml/2006/main">
                <a:ext uri="{63B3BB69-23CF-44E3-9099-C40C66FF867C}">
                  <a14:compatExt spid="_x0000_s31756"/>
                </a:ext>
                <a:ext uri="{FF2B5EF4-FFF2-40B4-BE49-F238E27FC236}">
                  <a16:creationId xmlns:a16="http://schemas.microsoft.com/office/drawing/2014/main" id="{00000000-0008-0000-0A00-00000C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31757" name="Button 13" hidden="1">
              <a:extLst xmlns:a="http://schemas.openxmlformats.org/drawingml/2006/main">
                <a:ext uri="{63B3BB69-23CF-44E3-9099-C40C66FF867C}">
                  <a14:compatExt spid="_x0000_s31757"/>
                </a:ext>
                <a:ext uri="{FF2B5EF4-FFF2-40B4-BE49-F238E27FC236}">
                  <a16:creationId xmlns:a16="http://schemas.microsoft.com/office/drawing/2014/main" id="{00000000-0008-0000-0A00-00000D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31758" name="Button 14" hidden="1">
              <a:extLst xmlns:a="http://schemas.openxmlformats.org/drawingml/2006/main">
                <a:ext uri="{63B3BB69-23CF-44E3-9099-C40C66FF867C}">
                  <a14:compatExt spid="_x0000_s31758"/>
                </a:ext>
                <a:ext uri="{FF2B5EF4-FFF2-40B4-BE49-F238E27FC236}">
                  <a16:creationId xmlns:a16="http://schemas.microsoft.com/office/drawing/2014/main" id="{00000000-0008-0000-0A00-00000E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31759" name="Button 15" hidden="1">
              <a:extLst xmlns:a="http://schemas.openxmlformats.org/drawingml/2006/main">
                <a:ext uri="{63B3BB69-23CF-44E3-9099-C40C66FF867C}">
                  <a14:compatExt spid="_x0000_s31759"/>
                </a:ext>
                <a:ext uri="{FF2B5EF4-FFF2-40B4-BE49-F238E27FC236}">
                  <a16:creationId xmlns:a16="http://schemas.microsoft.com/office/drawing/2014/main" id="{00000000-0008-0000-0A00-00000F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31760" name="Button 16" hidden="1">
              <a:extLst xmlns:a="http://schemas.openxmlformats.org/drawingml/2006/main">
                <a:ext uri="{63B3BB69-23CF-44E3-9099-C40C66FF867C}">
                  <a14:compatExt spid="_x0000_s31760"/>
                </a:ext>
                <a:ext uri="{FF2B5EF4-FFF2-40B4-BE49-F238E27FC236}">
                  <a16:creationId xmlns:a16="http://schemas.microsoft.com/office/drawing/2014/main" id="{00000000-0008-0000-0A00-000010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31761" name="Button 17" hidden="1">
              <a:extLst xmlns:a="http://schemas.openxmlformats.org/drawingml/2006/main">
                <a:ext uri="{63B3BB69-23CF-44E3-9099-C40C66FF867C}">
                  <a14:compatExt spid="_x0000_s31761"/>
                </a:ext>
                <a:ext uri="{FF2B5EF4-FFF2-40B4-BE49-F238E27FC236}">
                  <a16:creationId xmlns:a16="http://schemas.microsoft.com/office/drawing/2014/main" id="{00000000-0008-0000-0A00-000011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31762" name="Button 18" hidden="1">
              <a:extLst xmlns:a="http://schemas.openxmlformats.org/drawingml/2006/main">
                <a:ext uri="{63B3BB69-23CF-44E3-9099-C40C66FF867C}">
                  <a14:compatExt spid="_x0000_s31762"/>
                </a:ext>
                <a:ext uri="{FF2B5EF4-FFF2-40B4-BE49-F238E27FC236}">
                  <a16:creationId xmlns:a16="http://schemas.microsoft.com/office/drawing/2014/main" id="{00000000-0008-0000-0A00-000012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31763" name="Button 19" hidden="1">
              <a:extLst xmlns:a="http://schemas.openxmlformats.org/drawingml/2006/main">
                <a:ext uri="{63B3BB69-23CF-44E3-9099-C40C66FF867C}">
                  <a14:compatExt spid="_x0000_s31763"/>
                </a:ext>
                <a:ext uri="{FF2B5EF4-FFF2-40B4-BE49-F238E27FC236}">
                  <a16:creationId xmlns:a16="http://schemas.microsoft.com/office/drawing/2014/main" id="{00000000-0008-0000-0A00-000013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31764" name="Button 20" hidden="1">
              <a:extLst xmlns:a="http://schemas.openxmlformats.org/drawingml/2006/main">
                <a:ext uri="{63B3BB69-23CF-44E3-9099-C40C66FF867C}">
                  <a14:compatExt spid="_x0000_s31764"/>
                </a:ext>
                <a:ext uri="{FF2B5EF4-FFF2-40B4-BE49-F238E27FC236}">
                  <a16:creationId xmlns:a16="http://schemas.microsoft.com/office/drawing/2014/main" id="{00000000-0008-0000-0A00-000014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31765" name="Button 21" hidden="1">
              <a:extLst xmlns:a="http://schemas.openxmlformats.org/drawingml/2006/main">
                <a:ext uri="{63B3BB69-23CF-44E3-9099-C40C66FF867C}">
                  <a14:compatExt spid="_x0000_s31765"/>
                </a:ext>
                <a:ext uri="{FF2B5EF4-FFF2-40B4-BE49-F238E27FC236}">
                  <a16:creationId xmlns:a16="http://schemas.microsoft.com/office/drawing/2014/main" id="{00000000-0008-0000-0A00-000015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31766" name="Button 22" hidden="1">
              <a:extLst xmlns:a="http://schemas.openxmlformats.org/drawingml/2006/main">
                <a:ext uri="{63B3BB69-23CF-44E3-9099-C40C66FF867C}">
                  <a14:compatExt spid="_x0000_s31766"/>
                </a:ext>
                <a:ext uri="{FF2B5EF4-FFF2-40B4-BE49-F238E27FC236}">
                  <a16:creationId xmlns:a16="http://schemas.microsoft.com/office/drawing/2014/main" id="{00000000-0008-0000-0A00-000016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31767" name="Button 23" hidden="1">
              <a:extLst xmlns:a="http://schemas.openxmlformats.org/drawingml/2006/main">
                <a:ext uri="{63B3BB69-23CF-44E3-9099-C40C66FF867C}">
                  <a14:compatExt spid="_x0000_s31767"/>
                </a:ext>
                <a:ext uri="{FF2B5EF4-FFF2-40B4-BE49-F238E27FC236}">
                  <a16:creationId xmlns:a16="http://schemas.microsoft.com/office/drawing/2014/main" id="{00000000-0008-0000-0A00-000017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31768" name="Button 24" hidden="1">
              <a:extLst xmlns:a="http://schemas.openxmlformats.org/drawingml/2006/main">
                <a:ext uri="{63B3BB69-23CF-44E3-9099-C40C66FF867C}">
                  <a14:compatExt spid="_x0000_s31768"/>
                </a:ext>
                <a:ext uri="{FF2B5EF4-FFF2-40B4-BE49-F238E27FC236}">
                  <a16:creationId xmlns:a16="http://schemas.microsoft.com/office/drawing/2014/main" id="{00000000-0008-0000-0A00-000018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31769" name="Button 25" hidden="1">
              <a:extLst xmlns:a="http://schemas.openxmlformats.org/drawingml/2006/main">
                <a:ext uri="{63B3BB69-23CF-44E3-9099-C40C66FF867C}">
                  <a14:compatExt spid="_x0000_s31769"/>
                </a:ext>
                <a:ext uri="{FF2B5EF4-FFF2-40B4-BE49-F238E27FC236}">
                  <a16:creationId xmlns:a16="http://schemas.microsoft.com/office/drawing/2014/main" id="{00000000-0008-0000-0A00-000019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31770" name="Button 26" hidden="1">
              <a:extLst xmlns:a="http://schemas.openxmlformats.org/drawingml/2006/main">
                <a:ext uri="{63B3BB69-23CF-44E3-9099-C40C66FF867C}">
                  <a14:compatExt spid="_x0000_s31770"/>
                </a:ext>
                <a:ext uri="{FF2B5EF4-FFF2-40B4-BE49-F238E27FC236}">
                  <a16:creationId xmlns:a16="http://schemas.microsoft.com/office/drawing/2014/main" id="{00000000-0008-0000-0A00-00001A7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45057" name="Button 1" hidden="1">
              <a:extLst xmlns:a="http://schemas.openxmlformats.org/drawingml/2006/main">
                <a:ext uri="{63B3BB69-23CF-44E3-9099-C40C66FF867C}">
                  <a14:compatExt spid="_x0000_s45057"/>
                </a:ext>
                <a:ext uri="{FF2B5EF4-FFF2-40B4-BE49-F238E27FC236}">
                  <a16:creationId xmlns:a16="http://schemas.microsoft.com/office/drawing/2014/main" id="{00000000-0008-0000-0B00-00000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45058" name="Button 2" hidden="1">
              <a:extLst xmlns:a="http://schemas.openxmlformats.org/drawingml/2006/main">
                <a:ext uri="{63B3BB69-23CF-44E3-9099-C40C66FF867C}">
                  <a14:compatExt spid="_x0000_s45058"/>
                </a:ext>
                <a:ext uri="{FF2B5EF4-FFF2-40B4-BE49-F238E27FC236}">
                  <a16:creationId xmlns:a16="http://schemas.microsoft.com/office/drawing/2014/main" id="{00000000-0008-0000-0B00-00000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45059" name="Button 3" hidden="1">
              <a:extLst xmlns:a="http://schemas.openxmlformats.org/drawingml/2006/main">
                <a:ext uri="{63B3BB69-23CF-44E3-9099-C40C66FF867C}">
                  <a14:compatExt spid="_x0000_s45059"/>
                </a:ext>
                <a:ext uri="{FF2B5EF4-FFF2-40B4-BE49-F238E27FC236}">
                  <a16:creationId xmlns:a16="http://schemas.microsoft.com/office/drawing/2014/main" id="{00000000-0008-0000-0B00-00000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45060" name="Button 4" hidden="1">
              <a:extLst xmlns:a="http://schemas.openxmlformats.org/drawingml/2006/main">
                <a:ext uri="{63B3BB69-23CF-44E3-9099-C40C66FF867C}">
                  <a14:compatExt spid="_x0000_s45060"/>
                </a:ext>
                <a:ext uri="{FF2B5EF4-FFF2-40B4-BE49-F238E27FC236}">
                  <a16:creationId xmlns:a16="http://schemas.microsoft.com/office/drawing/2014/main" id="{00000000-0008-0000-0B00-00000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45061" name="Button 5" hidden="1">
              <a:extLst xmlns:a="http://schemas.openxmlformats.org/drawingml/2006/main">
                <a:ext uri="{63B3BB69-23CF-44E3-9099-C40C66FF867C}">
                  <a14:compatExt spid="_x0000_s45061"/>
                </a:ext>
                <a:ext uri="{FF2B5EF4-FFF2-40B4-BE49-F238E27FC236}">
                  <a16:creationId xmlns:a16="http://schemas.microsoft.com/office/drawing/2014/main" id="{00000000-0008-0000-0B00-000005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45062" name="Button 6" hidden="1">
              <a:extLst xmlns:a="http://schemas.openxmlformats.org/drawingml/2006/main">
                <a:ext uri="{63B3BB69-23CF-44E3-9099-C40C66FF867C}">
                  <a14:compatExt spid="_x0000_s45062"/>
                </a:ext>
                <a:ext uri="{FF2B5EF4-FFF2-40B4-BE49-F238E27FC236}">
                  <a16:creationId xmlns:a16="http://schemas.microsoft.com/office/drawing/2014/main" id="{00000000-0008-0000-0B00-000006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45063" name="Button 7" hidden="1">
              <a:extLst xmlns:a="http://schemas.openxmlformats.org/drawingml/2006/main">
                <a:ext uri="{63B3BB69-23CF-44E3-9099-C40C66FF867C}">
                  <a14:compatExt spid="_x0000_s45063"/>
                </a:ext>
                <a:ext uri="{FF2B5EF4-FFF2-40B4-BE49-F238E27FC236}">
                  <a16:creationId xmlns:a16="http://schemas.microsoft.com/office/drawing/2014/main" id="{00000000-0008-0000-0B00-000007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45064" name="Button 8" hidden="1">
              <a:extLst xmlns:a="http://schemas.openxmlformats.org/drawingml/2006/main">
                <a:ext uri="{63B3BB69-23CF-44E3-9099-C40C66FF867C}">
                  <a14:compatExt spid="_x0000_s45064"/>
                </a:ext>
                <a:ext uri="{FF2B5EF4-FFF2-40B4-BE49-F238E27FC236}">
                  <a16:creationId xmlns:a16="http://schemas.microsoft.com/office/drawing/2014/main" id="{00000000-0008-0000-0B00-000008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45065" name="Button 9" hidden="1">
              <a:extLst xmlns:a="http://schemas.openxmlformats.org/drawingml/2006/main">
                <a:ext uri="{63B3BB69-23CF-44E3-9099-C40C66FF867C}">
                  <a14:compatExt spid="_x0000_s45065"/>
                </a:ext>
                <a:ext uri="{FF2B5EF4-FFF2-40B4-BE49-F238E27FC236}">
                  <a16:creationId xmlns:a16="http://schemas.microsoft.com/office/drawing/2014/main" id="{00000000-0008-0000-0B00-000009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45066" name="Button 10" hidden="1">
              <a:extLst xmlns:a="http://schemas.openxmlformats.org/drawingml/2006/main">
                <a:ext uri="{63B3BB69-23CF-44E3-9099-C40C66FF867C}">
                  <a14:compatExt spid="_x0000_s45066"/>
                </a:ext>
                <a:ext uri="{FF2B5EF4-FFF2-40B4-BE49-F238E27FC236}">
                  <a16:creationId xmlns:a16="http://schemas.microsoft.com/office/drawing/2014/main" id="{00000000-0008-0000-0B00-00000A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45067" name="Button 11" hidden="1">
              <a:extLst xmlns:a="http://schemas.openxmlformats.org/drawingml/2006/main">
                <a:ext uri="{63B3BB69-23CF-44E3-9099-C40C66FF867C}">
                  <a14:compatExt spid="_x0000_s45067"/>
                </a:ext>
                <a:ext uri="{FF2B5EF4-FFF2-40B4-BE49-F238E27FC236}">
                  <a16:creationId xmlns:a16="http://schemas.microsoft.com/office/drawing/2014/main" id="{00000000-0008-0000-0B00-00000B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45068" name="Button 12" hidden="1">
              <a:extLst xmlns:a="http://schemas.openxmlformats.org/drawingml/2006/main">
                <a:ext uri="{63B3BB69-23CF-44E3-9099-C40C66FF867C}">
                  <a14:compatExt spid="_x0000_s45068"/>
                </a:ext>
                <a:ext uri="{FF2B5EF4-FFF2-40B4-BE49-F238E27FC236}">
                  <a16:creationId xmlns:a16="http://schemas.microsoft.com/office/drawing/2014/main" id="{00000000-0008-0000-0B00-00000C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45069" name="Button 13" hidden="1">
              <a:extLst xmlns:a="http://schemas.openxmlformats.org/drawingml/2006/main">
                <a:ext uri="{63B3BB69-23CF-44E3-9099-C40C66FF867C}">
                  <a14:compatExt spid="_x0000_s45069"/>
                </a:ext>
                <a:ext uri="{FF2B5EF4-FFF2-40B4-BE49-F238E27FC236}">
                  <a16:creationId xmlns:a16="http://schemas.microsoft.com/office/drawing/2014/main" id="{00000000-0008-0000-0B00-00000D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45070" name="Button 14" hidden="1">
              <a:extLst xmlns:a="http://schemas.openxmlformats.org/drawingml/2006/main">
                <a:ext uri="{63B3BB69-23CF-44E3-9099-C40C66FF867C}">
                  <a14:compatExt spid="_x0000_s45070"/>
                </a:ext>
                <a:ext uri="{FF2B5EF4-FFF2-40B4-BE49-F238E27FC236}">
                  <a16:creationId xmlns:a16="http://schemas.microsoft.com/office/drawing/2014/main" id="{00000000-0008-0000-0B00-00000E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45071" name="Button 15" hidden="1">
              <a:extLst xmlns:a="http://schemas.openxmlformats.org/drawingml/2006/main">
                <a:ext uri="{63B3BB69-23CF-44E3-9099-C40C66FF867C}">
                  <a14:compatExt spid="_x0000_s45071"/>
                </a:ext>
                <a:ext uri="{FF2B5EF4-FFF2-40B4-BE49-F238E27FC236}">
                  <a16:creationId xmlns:a16="http://schemas.microsoft.com/office/drawing/2014/main" id="{00000000-0008-0000-0B00-00000F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45072" name="Button 16" hidden="1">
              <a:extLst xmlns:a="http://schemas.openxmlformats.org/drawingml/2006/main">
                <a:ext uri="{63B3BB69-23CF-44E3-9099-C40C66FF867C}">
                  <a14:compatExt spid="_x0000_s45072"/>
                </a:ext>
                <a:ext uri="{FF2B5EF4-FFF2-40B4-BE49-F238E27FC236}">
                  <a16:creationId xmlns:a16="http://schemas.microsoft.com/office/drawing/2014/main" id="{00000000-0008-0000-0B00-000010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45073" name="Button 17" hidden="1">
              <a:extLst xmlns:a="http://schemas.openxmlformats.org/drawingml/2006/main">
                <a:ext uri="{63B3BB69-23CF-44E3-9099-C40C66FF867C}">
                  <a14:compatExt spid="_x0000_s45073"/>
                </a:ext>
                <a:ext uri="{FF2B5EF4-FFF2-40B4-BE49-F238E27FC236}">
                  <a16:creationId xmlns:a16="http://schemas.microsoft.com/office/drawing/2014/main" id="{00000000-0008-0000-0B00-00001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45074" name="Button 18" hidden="1">
              <a:extLst xmlns:a="http://schemas.openxmlformats.org/drawingml/2006/main">
                <a:ext uri="{63B3BB69-23CF-44E3-9099-C40C66FF867C}">
                  <a14:compatExt spid="_x0000_s45074"/>
                </a:ext>
                <a:ext uri="{FF2B5EF4-FFF2-40B4-BE49-F238E27FC236}">
                  <a16:creationId xmlns:a16="http://schemas.microsoft.com/office/drawing/2014/main" id="{00000000-0008-0000-0B00-00001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45075" name="Button 19" hidden="1">
              <a:extLst xmlns:a="http://schemas.openxmlformats.org/drawingml/2006/main">
                <a:ext uri="{63B3BB69-23CF-44E3-9099-C40C66FF867C}">
                  <a14:compatExt spid="_x0000_s45075"/>
                </a:ext>
                <a:ext uri="{FF2B5EF4-FFF2-40B4-BE49-F238E27FC236}">
                  <a16:creationId xmlns:a16="http://schemas.microsoft.com/office/drawing/2014/main" id="{00000000-0008-0000-0B00-00001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45076" name="Button 20" hidden="1">
              <a:extLst xmlns:a="http://schemas.openxmlformats.org/drawingml/2006/main">
                <a:ext uri="{63B3BB69-23CF-44E3-9099-C40C66FF867C}">
                  <a14:compatExt spid="_x0000_s45076"/>
                </a:ext>
                <a:ext uri="{FF2B5EF4-FFF2-40B4-BE49-F238E27FC236}">
                  <a16:creationId xmlns:a16="http://schemas.microsoft.com/office/drawing/2014/main" id="{00000000-0008-0000-0B00-00001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45077" name="Button 21" hidden="1">
              <a:extLst xmlns:a="http://schemas.openxmlformats.org/drawingml/2006/main">
                <a:ext uri="{63B3BB69-23CF-44E3-9099-C40C66FF867C}">
                  <a14:compatExt spid="_x0000_s45077"/>
                </a:ext>
                <a:ext uri="{FF2B5EF4-FFF2-40B4-BE49-F238E27FC236}">
                  <a16:creationId xmlns:a16="http://schemas.microsoft.com/office/drawing/2014/main" id="{00000000-0008-0000-0B00-000015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45078" name="Button 22" hidden="1">
              <a:extLst xmlns:a="http://schemas.openxmlformats.org/drawingml/2006/main">
                <a:ext uri="{63B3BB69-23CF-44E3-9099-C40C66FF867C}">
                  <a14:compatExt spid="_x0000_s45078"/>
                </a:ext>
                <a:ext uri="{FF2B5EF4-FFF2-40B4-BE49-F238E27FC236}">
                  <a16:creationId xmlns:a16="http://schemas.microsoft.com/office/drawing/2014/main" id="{00000000-0008-0000-0B00-000016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45079" name="Button 23" hidden="1">
              <a:extLst xmlns:a="http://schemas.openxmlformats.org/drawingml/2006/main">
                <a:ext uri="{63B3BB69-23CF-44E3-9099-C40C66FF867C}">
                  <a14:compatExt spid="_x0000_s45079"/>
                </a:ext>
                <a:ext uri="{FF2B5EF4-FFF2-40B4-BE49-F238E27FC236}">
                  <a16:creationId xmlns:a16="http://schemas.microsoft.com/office/drawing/2014/main" id="{00000000-0008-0000-0B00-000017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45080" name="Button 24" hidden="1">
              <a:extLst xmlns:a="http://schemas.openxmlformats.org/drawingml/2006/main">
                <a:ext uri="{63B3BB69-23CF-44E3-9099-C40C66FF867C}">
                  <a14:compatExt spid="_x0000_s45080"/>
                </a:ext>
                <a:ext uri="{FF2B5EF4-FFF2-40B4-BE49-F238E27FC236}">
                  <a16:creationId xmlns:a16="http://schemas.microsoft.com/office/drawing/2014/main" id="{00000000-0008-0000-0B00-000018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45081" name="Button 25" hidden="1">
              <a:extLst xmlns:a="http://schemas.openxmlformats.org/drawingml/2006/main">
                <a:ext uri="{63B3BB69-23CF-44E3-9099-C40C66FF867C}">
                  <a14:compatExt spid="_x0000_s45081"/>
                </a:ext>
                <a:ext uri="{FF2B5EF4-FFF2-40B4-BE49-F238E27FC236}">
                  <a16:creationId xmlns:a16="http://schemas.microsoft.com/office/drawing/2014/main" id="{00000000-0008-0000-0B00-000019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45082" name="Button 26" hidden="1">
              <a:extLst xmlns:a="http://schemas.openxmlformats.org/drawingml/2006/main">
                <a:ext uri="{63B3BB69-23CF-44E3-9099-C40C66FF867C}">
                  <a14:compatExt spid="_x0000_s45082"/>
                </a:ext>
                <a:ext uri="{FF2B5EF4-FFF2-40B4-BE49-F238E27FC236}">
                  <a16:creationId xmlns:a16="http://schemas.microsoft.com/office/drawing/2014/main" id="{00000000-0008-0000-0B00-00001A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45083" name="Button 27" hidden="1">
              <a:extLst xmlns:a="http://schemas.openxmlformats.org/drawingml/2006/main">
                <a:ext uri="{63B3BB69-23CF-44E3-9099-C40C66FF867C}">
                  <a14:compatExt spid="_x0000_s45083"/>
                </a:ext>
                <a:ext uri="{FF2B5EF4-FFF2-40B4-BE49-F238E27FC236}">
                  <a16:creationId xmlns:a16="http://schemas.microsoft.com/office/drawing/2014/main" id="{00000000-0008-0000-0B00-00001B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45084" name="Button 28" hidden="1">
              <a:extLst xmlns:a="http://schemas.openxmlformats.org/drawingml/2006/main">
                <a:ext uri="{63B3BB69-23CF-44E3-9099-C40C66FF867C}">
                  <a14:compatExt spid="_x0000_s45084"/>
                </a:ext>
                <a:ext uri="{FF2B5EF4-FFF2-40B4-BE49-F238E27FC236}">
                  <a16:creationId xmlns:a16="http://schemas.microsoft.com/office/drawing/2014/main" id="{00000000-0008-0000-0B00-00001C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45085" name="Button 29" hidden="1">
              <a:extLst xmlns:a="http://schemas.openxmlformats.org/drawingml/2006/main">
                <a:ext uri="{63B3BB69-23CF-44E3-9099-C40C66FF867C}">
                  <a14:compatExt spid="_x0000_s45085"/>
                </a:ext>
                <a:ext uri="{FF2B5EF4-FFF2-40B4-BE49-F238E27FC236}">
                  <a16:creationId xmlns:a16="http://schemas.microsoft.com/office/drawing/2014/main" id="{00000000-0008-0000-0B00-00001D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45086" name="Button 30" hidden="1">
              <a:extLst xmlns:a="http://schemas.openxmlformats.org/drawingml/2006/main">
                <a:ext uri="{63B3BB69-23CF-44E3-9099-C40C66FF867C}">
                  <a14:compatExt spid="_x0000_s45086"/>
                </a:ext>
                <a:ext uri="{FF2B5EF4-FFF2-40B4-BE49-F238E27FC236}">
                  <a16:creationId xmlns:a16="http://schemas.microsoft.com/office/drawing/2014/main" id="{00000000-0008-0000-0B00-00001E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45087" name="Button 31" hidden="1">
              <a:extLst xmlns:a="http://schemas.openxmlformats.org/drawingml/2006/main">
                <a:ext uri="{63B3BB69-23CF-44E3-9099-C40C66FF867C}">
                  <a14:compatExt spid="_x0000_s45087"/>
                </a:ext>
                <a:ext uri="{FF2B5EF4-FFF2-40B4-BE49-F238E27FC236}">
                  <a16:creationId xmlns:a16="http://schemas.microsoft.com/office/drawing/2014/main" id="{00000000-0008-0000-0B00-00001F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45088" name="Button 32" hidden="1">
              <a:extLst xmlns:a="http://schemas.openxmlformats.org/drawingml/2006/main">
                <a:ext uri="{63B3BB69-23CF-44E3-9099-C40C66FF867C}">
                  <a14:compatExt spid="_x0000_s45088"/>
                </a:ext>
                <a:ext uri="{FF2B5EF4-FFF2-40B4-BE49-F238E27FC236}">
                  <a16:creationId xmlns:a16="http://schemas.microsoft.com/office/drawing/2014/main" id="{00000000-0008-0000-0B00-000020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45089" name="Button 33" hidden="1">
              <a:extLst xmlns:a="http://schemas.openxmlformats.org/drawingml/2006/main">
                <a:ext uri="{63B3BB69-23CF-44E3-9099-C40C66FF867C}">
                  <a14:compatExt spid="_x0000_s45089"/>
                </a:ext>
                <a:ext uri="{FF2B5EF4-FFF2-40B4-BE49-F238E27FC236}">
                  <a16:creationId xmlns:a16="http://schemas.microsoft.com/office/drawing/2014/main" id="{00000000-0008-0000-0B00-00002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45090" name="Button 34" hidden="1">
              <a:extLst xmlns:a="http://schemas.openxmlformats.org/drawingml/2006/main">
                <a:ext uri="{63B3BB69-23CF-44E3-9099-C40C66FF867C}">
                  <a14:compatExt spid="_x0000_s45090"/>
                </a:ext>
                <a:ext uri="{FF2B5EF4-FFF2-40B4-BE49-F238E27FC236}">
                  <a16:creationId xmlns:a16="http://schemas.microsoft.com/office/drawing/2014/main" id="{00000000-0008-0000-0B00-00002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45091" name="Button 35" hidden="1">
              <a:extLst xmlns:a="http://schemas.openxmlformats.org/drawingml/2006/main">
                <a:ext uri="{63B3BB69-23CF-44E3-9099-C40C66FF867C}">
                  <a14:compatExt spid="_x0000_s45091"/>
                </a:ext>
                <a:ext uri="{FF2B5EF4-FFF2-40B4-BE49-F238E27FC236}">
                  <a16:creationId xmlns:a16="http://schemas.microsoft.com/office/drawing/2014/main" id="{00000000-0008-0000-0B00-00002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45092" name="Button 36" hidden="1">
              <a:extLst xmlns:a="http://schemas.openxmlformats.org/drawingml/2006/main">
                <a:ext uri="{63B3BB69-23CF-44E3-9099-C40C66FF867C}">
                  <a14:compatExt spid="_x0000_s45092"/>
                </a:ext>
                <a:ext uri="{FF2B5EF4-FFF2-40B4-BE49-F238E27FC236}">
                  <a16:creationId xmlns:a16="http://schemas.microsoft.com/office/drawing/2014/main" id="{00000000-0008-0000-0B00-00002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45093" name="Button 37" hidden="1">
              <a:extLst xmlns:a="http://schemas.openxmlformats.org/drawingml/2006/main">
                <a:ext uri="{63B3BB69-23CF-44E3-9099-C40C66FF867C}">
                  <a14:compatExt spid="_x0000_s45093"/>
                </a:ext>
                <a:ext uri="{FF2B5EF4-FFF2-40B4-BE49-F238E27FC236}">
                  <a16:creationId xmlns:a16="http://schemas.microsoft.com/office/drawing/2014/main" id="{00000000-0008-0000-0B00-000025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45094" name="Button 38" hidden="1">
              <a:extLst xmlns:a="http://schemas.openxmlformats.org/drawingml/2006/main">
                <a:ext uri="{63B3BB69-23CF-44E3-9099-C40C66FF867C}">
                  <a14:compatExt spid="_x0000_s45094"/>
                </a:ext>
                <a:ext uri="{FF2B5EF4-FFF2-40B4-BE49-F238E27FC236}">
                  <a16:creationId xmlns:a16="http://schemas.microsoft.com/office/drawing/2014/main" id="{00000000-0008-0000-0B00-000026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45095" name="Button 39" hidden="1">
              <a:extLst xmlns:a="http://schemas.openxmlformats.org/drawingml/2006/main">
                <a:ext uri="{63B3BB69-23CF-44E3-9099-C40C66FF867C}">
                  <a14:compatExt spid="_x0000_s45095"/>
                </a:ext>
                <a:ext uri="{FF2B5EF4-FFF2-40B4-BE49-F238E27FC236}">
                  <a16:creationId xmlns:a16="http://schemas.microsoft.com/office/drawing/2014/main" id="{00000000-0008-0000-0B00-000027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45096" name="Button 40" hidden="1">
              <a:extLst xmlns:a="http://schemas.openxmlformats.org/drawingml/2006/main">
                <a:ext uri="{63B3BB69-23CF-44E3-9099-C40C66FF867C}">
                  <a14:compatExt spid="_x0000_s45096"/>
                </a:ext>
                <a:ext uri="{FF2B5EF4-FFF2-40B4-BE49-F238E27FC236}">
                  <a16:creationId xmlns:a16="http://schemas.microsoft.com/office/drawing/2014/main" id="{00000000-0008-0000-0B00-000028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45097" name="Button 41" hidden="1">
              <a:extLst xmlns:a="http://schemas.openxmlformats.org/drawingml/2006/main">
                <a:ext uri="{63B3BB69-23CF-44E3-9099-C40C66FF867C}">
                  <a14:compatExt spid="_x0000_s45097"/>
                </a:ext>
                <a:ext uri="{FF2B5EF4-FFF2-40B4-BE49-F238E27FC236}">
                  <a16:creationId xmlns:a16="http://schemas.microsoft.com/office/drawing/2014/main" id="{00000000-0008-0000-0B00-000029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45098" name="Button 42" hidden="1">
              <a:extLst xmlns:a="http://schemas.openxmlformats.org/drawingml/2006/main">
                <a:ext uri="{63B3BB69-23CF-44E3-9099-C40C66FF867C}">
                  <a14:compatExt spid="_x0000_s45098"/>
                </a:ext>
                <a:ext uri="{FF2B5EF4-FFF2-40B4-BE49-F238E27FC236}">
                  <a16:creationId xmlns:a16="http://schemas.microsoft.com/office/drawing/2014/main" id="{00000000-0008-0000-0B00-00002A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45099" name="Button 43" hidden="1">
              <a:extLst xmlns:a="http://schemas.openxmlformats.org/drawingml/2006/main">
                <a:ext uri="{63B3BB69-23CF-44E3-9099-C40C66FF867C}">
                  <a14:compatExt spid="_x0000_s45099"/>
                </a:ext>
                <a:ext uri="{FF2B5EF4-FFF2-40B4-BE49-F238E27FC236}">
                  <a16:creationId xmlns:a16="http://schemas.microsoft.com/office/drawing/2014/main" id="{00000000-0008-0000-0B00-00002B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45100" name="Button 44" hidden="1">
              <a:extLst xmlns:a="http://schemas.openxmlformats.org/drawingml/2006/main">
                <a:ext uri="{63B3BB69-23CF-44E3-9099-C40C66FF867C}">
                  <a14:compatExt spid="_x0000_s45100"/>
                </a:ext>
                <a:ext uri="{FF2B5EF4-FFF2-40B4-BE49-F238E27FC236}">
                  <a16:creationId xmlns:a16="http://schemas.microsoft.com/office/drawing/2014/main" id="{00000000-0008-0000-0B00-00002C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45101" name="Button 45" hidden="1">
              <a:extLst xmlns:a="http://schemas.openxmlformats.org/drawingml/2006/main">
                <a:ext uri="{63B3BB69-23CF-44E3-9099-C40C66FF867C}">
                  <a14:compatExt spid="_x0000_s45101"/>
                </a:ext>
                <a:ext uri="{FF2B5EF4-FFF2-40B4-BE49-F238E27FC236}">
                  <a16:creationId xmlns:a16="http://schemas.microsoft.com/office/drawing/2014/main" id="{00000000-0008-0000-0B00-00002D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45102" name="Button 46" hidden="1">
              <a:extLst xmlns:a="http://schemas.openxmlformats.org/drawingml/2006/main">
                <a:ext uri="{63B3BB69-23CF-44E3-9099-C40C66FF867C}">
                  <a14:compatExt spid="_x0000_s45102"/>
                </a:ext>
                <a:ext uri="{FF2B5EF4-FFF2-40B4-BE49-F238E27FC236}">
                  <a16:creationId xmlns:a16="http://schemas.microsoft.com/office/drawing/2014/main" id="{00000000-0008-0000-0B00-00002E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45103" name="Button 47" hidden="1">
              <a:extLst xmlns:a="http://schemas.openxmlformats.org/drawingml/2006/main">
                <a:ext uri="{63B3BB69-23CF-44E3-9099-C40C66FF867C}">
                  <a14:compatExt spid="_x0000_s45103"/>
                </a:ext>
                <a:ext uri="{FF2B5EF4-FFF2-40B4-BE49-F238E27FC236}">
                  <a16:creationId xmlns:a16="http://schemas.microsoft.com/office/drawing/2014/main" id="{00000000-0008-0000-0B00-00002F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45104" name="Button 48" hidden="1">
              <a:extLst xmlns:a="http://schemas.openxmlformats.org/drawingml/2006/main">
                <a:ext uri="{63B3BB69-23CF-44E3-9099-C40C66FF867C}">
                  <a14:compatExt spid="_x0000_s45104"/>
                </a:ext>
                <a:ext uri="{FF2B5EF4-FFF2-40B4-BE49-F238E27FC236}">
                  <a16:creationId xmlns:a16="http://schemas.microsoft.com/office/drawing/2014/main" id="{00000000-0008-0000-0B00-000030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45105" name="Button 49" hidden="1">
              <a:extLst xmlns:a="http://schemas.openxmlformats.org/drawingml/2006/main">
                <a:ext uri="{63B3BB69-23CF-44E3-9099-C40C66FF867C}">
                  <a14:compatExt spid="_x0000_s45105"/>
                </a:ext>
                <a:ext uri="{FF2B5EF4-FFF2-40B4-BE49-F238E27FC236}">
                  <a16:creationId xmlns:a16="http://schemas.microsoft.com/office/drawing/2014/main" id="{00000000-0008-0000-0B00-000031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45106" name="Button 50" hidden="1">
              <a:extLst xmlns:a="http://schemas.openxmlformats.org/drawingml/2006/main">
                <a:ext uri="{63B3BB69-23CF-44E3-9099-C40C66FF867C}">
                  <a14:compatExt spid="_x0000_s45106"/>
                </a:ext>
                <a:ext uri="{FF2B5EF4-FFF2-40B4-BE49-F238E27FC236}">
                  <a16:creationId xmlns:a16="http://schemas.microsoft.com/office/drawing/2014/main" id="{00000000-0008-0000-0B00-000032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45107" name="Button 51" hidden="1">
              <a:extLst xmlns:a="http://schemas.openxmlformats.org/drawingml/2006/main">
                <a:ext uri="{63B3BB69-23CF-44E3-9099-C40C66FF867C}">
                  <a14:compatExt spid="_x0000_s45107"/>
                </a:ext>
                <a:ext uri="{FF2B5EF4-FFF2-40B4-BE49-F238E27FC236}">
                  <a16:creationId xmlns:a16="http://schemas.microsoft.com/office/drawing/2014/main" id="{00000000-0008-0000-0B00-000033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45108" name="Button 52" hidden="1">
              <a:extLst xmlns:a="http://schemas.openxmlformats.org/drawingml/2006/main">
                <a:ext uri="{63B3BB69-23CF-44E3-9099-C40C66FF867C}">
                  <a14:compatExt spid="_x0000_s45108"/>
                </a:ext>
                <a:ext uri="{FF2B5EF4-FFF2-40B4-BE49-F238E27FC236}">
                  <a16:creationId xmlns:a16="http://schemas.microsoft.com/office/drawing/2014/main" id="{00000000-0008-0000-0B00-000034B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71</xdr:row>
          <xdr:rowOff>19050</xdr:rowOff>
        </xdr:from>
        <xdr:to>
          <xdr:col>18</xdr:col>
          <xdr:colOff>0</xdr:colOff>
          <xdr:row>71</xdr:row>
          <xdr:rowOff>276225</xdr:rowOff>
        </xdr:to>
        <xdr:sp macro="" textlink="">
          <xdr:nvSpPr>
            <xdr:cNvPr id="1190" name="Button 166" hidden="1">
              <a:extLst xmlns:a="http://schemas.openxmlformats.org/drawingml/2006/main">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85</xdr:row>
          <xdr:rowOff>28575</xdr:rowOff>
        </xdr:from>
        <xdr:to>
          <xdr:col>18</xdr:col>
          <xdr:colOff>0</xdr:colOff>
          <xdr:row>85</xdr:row>
          <xdr:rowOff>276225</xdr:rowOff>
        </xdr:to>
        <xdr:sp macro="" textlink="">
          <xdr:nvSpPr>
            <xdr:cNvPr id="1191" name="Button 167" hidden="1">
              <a:extLst xmlns:a="http://schemas.openxmlformats.org/drawingml/2006/main">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142</xdr:row>
          <xdr:rowOff>0</xdr:rowOff>
        </xdr:from>
        <xdr:to>
          <xdr:col>18</xdr:col>
          <xdr:colOff>0</xdr:colOff>
          <xdr:row>142</xdr:row>
          <xdr:rowOff>0</xdr:rowOff>
        </xdr:to>
        <xdr:sp macro="" textlink="">
          <xdr:nvSpPr>
            <xdr:cNvPr id="1193" name="Button 169" hidden="1">
              <a:extLst xmlns:a="http://schemas.openxmlformats.org/drawingml/2006/main">
                <a:ext uri="{63B3BB69-23CF-44E3-9099-C40C66FF867C}">
                  <a14:compatExt spid="_x0000_s1193"/>
                </a:ext>
                <a:ext uri="{FF2B5EF4-FFF2-40B4-BE49-F238E27FC236}">
                  <a16:creationId xmlns:a16="http://schemas.microsoft.com/office/drawing/2014/main" id="{00000000-0008-0000-0200-0000A9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155</xdr:row>
          <xdr:rowOff>0</xdr:rowOff>
        </xdr:from>
        <xdr:to>
          <xdr:col>18</xdr:col>
          <xdr:colOff>0</xdr:colOff>
          <xdr:row>156</xdr:row>
          <xdr:rowOff>9525</xdr:rowOff>
        </xdr:to>
        <xdr:sp macro="" textlink="">
          <xdr:nvSpPr>
            <xdr:cNvPr id="1194" name="Button 170" hidden="1">
              <a:extLst xmlns:a="http://schemas.openxmlformats.org/drawingml/2006/main">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209550</xdr:colOff>
          <xdr:row>167</xdr:row>
          <xdr:rowOff>28575</xdr:rowOff>
        </xdr:from>
        <xdr:to>
          <xdr:col>18</xdr:col>
          <xdr:colOff>0</xdr:colOff>
          <xdr:row>167</xdr:row>
          <xdr:rowOff>285750</xdr:rowOff>
        </xdr:to>
        <xdr:sp macro="" textlink="">
          <xdr:nvSpPr>
            <xdr:cNvPr id="1195" name="Button 171" hidden="1">
              <a:extLst xmlns:a="http://schemas.openxmlformats.org/drawingml/2006/main">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279" name="Button 255" hidden="1">
              <a:extLst xmlns:a="http://schemas.openxmlformats.org/drawingml/2006/main">
                <a:ext uri="{63B3BB69-23CF-44E3-9099-C40C66FF867C}">
                  <a14:compatExt spid="_x0000_s1279"/>
                </a:ext>
                <a:ext uri="{FF2B5EF4-FFF2-40B4-BE49-F238E27FC236}">
                  <a16:creationId xmlns:a16="http://schemas.microsoft.com/office/drawing/2014/main" id="{00000000-0008-0000-0200-0000FF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294" name="Button 270" hidden="1">
              <a:extLst xmlns:a="http://schemas.openxmlformats.org/drawingml/2006/main">
                <a:ext uri="{63B3BB69-23CF-44E3-9099-C40C66FF867C}">
                  <a14:compatExt spid="_x0000_s1294"/>
                </a:ext>
                <a:ext uri="{FF2B5EF4-FFF2-40B4-BE49-F238E27FC236}">
                  <a16:creationId xmlns:a16="http://schemas.microsoft.com/office/drawing/2014/main" id="{00000000-0008-0000-0200-00000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309" name="Button 285" hidden="1">
              <a:extLst xmlns:a="http://schemas.openxmlformats.org/drawingml/2006/main">
                <a:ext uri="{63B3BB69-23CF-44E3-9099-C40C66FF867C}">
                  <a14:compatExt spid="_x0000_s1309"/>
                </a:ext>
                <a:ext uri="{FF2B5EF4-FFF2-40B4-BE49-F238E27FC236}">
                  <a16:creationId xmlns:a16="http://schemas.microsoft.com/office/drawing/2014/main" id="{00000000-0008-0000-0200-00001D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324" name="Button 300" hidden="1">
              <a:extLst xmlns:a="http://schemas.openxmlformats.org/drawingml/2006/main">
                <a:ext uri="{63B3BB69-23CF-44E3-9099-C40C66FF867C}">
                  <a14:compatExt spid="_x0000_s1324"/>
                </a:ext>
                <a:ext uri="{FF2B5EF4-FFF2-40B4-BE49-F238E27FC236}">
                  <a16:creationId xmlns:a16="http://schemas.microsoft.com/office/drawing/2014/main" id="{00000000-0008-0000-0200-00002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57150</xdr:colOff>
          <xdr:row>44</xdr:row>
          <xdr:rowOff>0</xdr:rowOff>
        </xdr:from>
        <xdr:to>
          <xdr:col>3</xdr:col>
          <xdr:colOff>95250</xdr:colOff>
          <xdr:row>44</xdr:row>
          <xdr:rowOff>0</xdr:rowOff>
        </xdr:to>
        <xdr:sp macro="" textlink="">
          <xdr:nvSpPr>
            <xdr:cNvPr id="1339" name="Button 315" hidden="1">
              <a:extLst xmlns:a="http://schemas.openxmlformats.org/drawingml/2006/main">
                <a:ext uri="{63B3BB69-23CF-44E3-9099-C40C66FF867C}">
                  <a14:compatExt spid="_x0000_s1339"/>
                </a:ext>
                <a:ext uri="{FF2B5EF4-FFF2-40B4-BE49-F238E27FC236}">
                  <a16:creationId xmlns:a16="http://schemas.microsoft.com/office/drawing/2014/main" id="{00000000-0008-0000-0200-00003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Civilian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285750</xdr:colOff>
          <xdr:row>44</xdr:row>
          <xdr:rowOff>0</xdr:rowOff>
        </xdr:from>
        <xdr:to>
          <xdr:col>4</xdr:col>
          <xdr:colOff>142875</xdr:colOff>
          <xdr:row>44</xdr:row>
          <xdr:rowOff>0</xdr:rowOff>
        </xdr:to>
        <xdr:sp macro="" textlink="">
          <xdr:nvSpPr>
            <xdr:cNvPr id="1340" name="Button 316" hidden="1">
              <a:extLst xmlns:a="http://schemas.openxmlformats.org/drawingml/2006/main">
                <a:ext uri="{63B3BB69-23CF-44E3-9099-C40C66FF867C}">
                  <a14:compatExt spid="_x0000_s1340"/>
                </a:ext>
                <a:ext uri="{FF2B5EF4-FFF2-40B4-BE49-F238E27FC236}">
                  <a16:creationId xmlns:a16="http://schemas.microsoft.com/office/drawing/2014/main" id="{00000000-0008-0000-0200-00003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341" name="Button 317" hidden="1">
              <a:extLst xmlns:a="http://schemas.openxmlformats.org/drawingml/2006/main">
                <a:ext uri="{63B3BB69-23CF-44E3-9099-C40C66FF867C}">
                  <a14:compatExt spid="_x0000_s1341"/>
                </a:ext>
                <a:ext uri="{FF2B5EF4-FFF2-40B4-BE49-F238E27FC236}">
                  <a16:creationId xmlns:a16="http://schemas.microsoft.com/office/drawing/2014/main" id="{00000000-0008-0000-0200-00003D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342" name="Button 318" hidden="1">
              <a:extLst xmlns:a="http://schemas.openxmlformats.org/drawingml/2006/main">
                <a:ext uri="{63B3BB69-23CF-44E3-9099-C40C66FF867C}">
                  <a14:compatExt spid="_x0000_s1342"/>
                </a:ext>
                <a:ext uri="{FF2B5EF4-FFF2-40B4-BE49-F238E27FC236}">
                  <a16:creationId xmlns:a16="http://schemas.microsoft.com/office/drawing/2014/main" id="{00000000-0008-0000-0200-00003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372" name="Button 348" hidden="1">
              <a:extLst xmlns:a="http://schemas.openxmlformats.org/drawingml/2006/main">
                <a:ext uri="{63B3BB69-23CF-44E3-9099-C40C66FF867C}">
                  <a14:compatExt spid="_x0000_s1372"/>
                </a:ext>
                <a:ext uri="{FF2B5EF4-FFF2-40B4-BE49-F238E27FC236}">
                  <a16:creationId xmlns:a16="http://schemas.microsoft.com/office/drawing/2014/main" id="{00000000-0008-0000-0200-00005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387" name="Button 363" hidden="1">
              <a:extLst xmlns:a="http://schemas.openxmlformats.org/drawingml/2006/main">
                <a:ext uri="{63B3BB69-23CF-44E3-9099-C40C66FF867C}">
                  <a14:compatExt spid="_x0000_s1387"/>
                </a:ext>
                <a:ext uri="{FF2B5EF4-FFF2-40B4-BE49-F238E27FC236}">
                  <a16:creationId xmlns:a16="http://schemas.microsoft.com/office/drawing/2014/main" id="{00000000-0008-0000-0200-00006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44</xdr:row>
          <xdr:rowOff>0</xdr:rowOff>
        </xdr:from>
        <xdr:to>
          <xdr:col>18</xdr:col>
          <xdr:colOff>0</xdr:colOff>
          <xdr:row>44</xdr:row>
          <xdr:rowOff>0</xdr:rowOff>
        </xdr:to>
        <xdr:sp macro="" textlink="">
          <xdr:nvSpPr>
            <xdr:cNvPr id="1402" name="Button 378" hidden="1">
              <a:extLst xmlns:a="http://schemas.openxmlformats.org/drawingml/2006/main">
                <a:ext uri="{63B3BB69-23CF-44E3-9099-C40C66FF867C}">
                  <a14:compatExt spid="_x0000_s1402"/>
                </a:ext>
                <a:ext uri="{FF2B5EF4-FFF2-40B4-BE49-F238E27FC236}">
                  <a16:creationId xmlns:a16="http://schemas.microsoft.com/office/drawing/2014/main" id="{00000000-0008-0000-0200-00007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22" name="Button 398" hidden="1">
              <a:extLst xmlns:a="http://schemas.openxmlformats.org/drawingml/2006/main">
                <a:ext uri="{63B3BB69-23CF-44E3-9099-C40C66FF867C}">
                  <a14:compatExt spid="_x0000_s1422"/>
                </a:ext>
                <a:ext uri="{FF2B5EF4-FFF2-40B4-BE49-F238E27FC236}">
                  <a16:creationId xmlns:a16="http://schemas.microsoft.com/office/drawing/2014/main" id="{00000000-0008-0000-0200-00008E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44" name="Button 420" hidden="1">
              <a:extLst xmlns:a="http://schemas.openxmlformats.org/drawingml/2006/main">
                <a:ext uri="{63B3BB69-23CF-44E3-9099-C40C66FF867C}">
                  <a14:compatExt spid="_x0000_s1444"/>
                </a:ext>
                <a:ext uri="{FF2B5EF4-FFF2-40B4-BE49-F238E27FC236}">
                  <a16:creationId xmlns:a16="http://schemas.microsoft.com/office/drawing/2014/main" id="{00000000-0008-0000-0200-0000A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59" name="Button 435" hidden="1">
              <a:extLst xmlns:a="http://schemas.openxmlformats.org/drawingml/2006/main">
                <a:ext uri="{63B3BB69-23CF-44E3-9099-C40C66FF867C}">
                  <a14:compatExt spid="_x0000_s1459"/>
                </a:ext>
                <a:ext uri="{FF2B5EF4-FFF2-40B4-BE49-F238E27FC236}">
                  <a16:creationId xmlns:a16="http://schemas.microsoft.com/office/drawing/2014/main" id="{00000000-0008-0000-0200-0000B3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76" name="Button 452" hidden="1">
              <a:extLst xmlns:a="http://schemas.openxmlformats.org/drawingml/2006/main">
                <a:ext uri="{63B3BB69-23CF-44E3-9099-C40C66FF867C}">
                  <a14:compatExt spid="_x0000_s1476"/>
                </a:ext>
                <a:ext uri="{FF2B5EF4-FFF2-40B4-BE49-F238E27FC236}">
                  <a16:creationId xmlns:a16="http://schemas.microsoft.com/office/drawing/2014/main" id="{00000000-0008-0000-0200-0000C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2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200025</xdr:colOff>
          <xdr:row>10</xdr:row>
          <xdr:rowOff>0</xdr:rowOff>
        </xdr:from>
        <xdr:to>
          <xdr:col>18</xdr:col>
          <xdr:colOff>0</xdr:colOff>
          <xdr:row>10</xdr:row>
          <xdr:rowOff>0</xdr:rowOff>
        </xdr:to>
        <xdr:sp macro="" textlink="">
          <xdr:nvSpPr>
            <xdr:cNvPr id="1499" name="Button 475" hidden="1">
              <a:extLst xmlns:a="http://schemas.openxmlformats.org/drawingml/2006/main">
                <a:ext uri="{63B3BB69-23CF-44E3-9099-C40C66FF867C}">
                  <a14:compatExt spid="_x0000_s1499"/>
                </a:ext>
                <a:ext uri="{FF2B5EF4-FFF2-40B4-BE49-F238E27FC236}">
                  <a16:creationId xmlns:a16="http://schemas.microsoft.com/office/drawing/2014/main" id="{00000000-0008-0000-0200-0000DB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15</xdr:col>
          <xdr:colOff>180975</xdr:colOff>
          <xdr:row>58</xdr:row>
          <xdr:rowOff>9525</xdr:rowOff>
        </xdr:from>
        <xdr:to>
          <xdr:col>18</xdr:col>
          <xdr:colOff>0</xdr:colOff>
          <xdr:row>58</xdr:row>
          <xdr:rowOff>276225</xdr:rowOff>
        </xdr:to>
        <xdr:sp macro="" textlink="">
          <xdr:nvSpPr>
            <xdr:cNvPr id="1727" name="Button 703" hidden="1">
              <a:extLst xmlns:a="http://schemas.openxmlformats.org/drawingml/2006/main">
                <a:ext uri="{63B3BB69-23CF-44E3-9099-C40C66FF867C}">
                  <a14:compatExt spid="_x0000_s1727"/>
                </a:ext>
                <a:ext uri="{FF2B5EF4-FFF2-40B4-BE49-F238E27FC236}">
                  <a16:creationId xmlns:a16="http://schemas.microsoft.com/office/drawing/2014/main" id="{00000000-0008-0000-0200-0000B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64</xdr:row>
          <xdr:rowOff>38100</xdr:rowOff>
        </xdr:from>
        <xdr:to>
          <xdr:col>3</xdr:col>
          <xdr:colOff>200025</xdr:colOff>
          <xdr:row>65</xdr:row>
          <xdr:rowOff>123825</xdr:rowOff>
        </xdr:to>
        <xdr:sp macro="" textlink="">
          <xdr:nvSpPr>
            <xdr:cNvPr id="1731" name="Button 707" hidden="1">
              <a:extLst xmlns:a="http://schemas.openxmlformats.org/drawingml/2006/main">
                <a:ext uri="{63B3BB69-23CF-44E3-9099-C40C66FF867C}">
                  <a14:compatExt spid="_x0000_s1731"/>
                </a:ext>
                <a:ext uri="{FF2B5EF4-FFF2-40B4-BE49-F238E27FC236}">
                  <a16:creationId xmlns:a16="http://schemas.microsoft.com/office/drawing/2014/main" id="{00000000-0008-0000-0200-0000C3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78</xdr:row>
          <xdr:rowOff>57150</xdr:rowOff>
        </xdr:from>
        <xdr:to>
          <xdr:col>3</xdr:col>
          <xdr:colOff>209550</xdr:colOff>
          <xdr:row>79</xdr:row>
          <xdr:rowOff>123825</xdr:rowOff>
        </xdr:to>
        <xdr:sp macro="" textlink="">
          <xdr:nvSpPr>
            <xdr:cNvPr id="1732" name="Button 708" hidden="1">
              <a:extLst xmlns:a="http://schemas.openxmlformats.org/drawingml/2006/main">
                <a:ext uri="{63B3BB69-23CF-44E3-9099-C40C66FF867C}">
                  <a14:compatExt spid="_x0000_s1732"/>
                </a:ext>
                <a:ext uri="{FF2B5EF4-FFF2-40B4-BE49-F238E27FC236}">
                  <a16:creationId xmlns:a16="http://schemas.microsoft.com/office/drawing/2014/main" id="{00000000-0008-0000-0200-0000C4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219075</xdr:colOff>
          <xdr:row>96</xdr:row>
          <xdr:rowOff>47625</xdr:rowOff>
        </xdr:from>
        <xdr:to>
          <xdr:col>3</xdr:col>
          <xdr:colOff>285750</xdr:colOff>
          <xdr:row>97</xdr:row>
          <xdr:rowOff>133350</xdr:rowOff>
        </xdr:to>
        <xdr:sp macro="" textlink="">
          <xdr:nvSpPr>
            <xdr:cNvPr id="1733" name="Button 709" hidden="1">
              <a:extLst xmlns:a="http://schemas.openxmlformats.org/drawingml/2006/main">
                <a:ext uri="{63B3BB69-23CF-44E3-9099-C40C66FF867C}">
                  <a14:compatExt spid="_x0000_s1733"/>
                </a:ext>
                <a:ext uri="{FF2B5EF4-FFF2-40B4-BE49-F238E27FC236}">
                  <a16:creationId xmlns:a16="http://schemas.microsoft.com/office/drawing/2014/main" id="{00000000-0008-0000-0200-0000C5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190500</xdr:colOff>
          <xdr:row>108</xdr:row>
          <xdr:rowOff>57150</xdr:rowOff>
        </xdr:from>
        <xdr:to>
          <xdr:col>3</xdr:col>
          <xdr:colOff>257175</xdr:colOff>
          <xdr:row>109</xdr:row>
          <xdr:rowOff>133350</xdr:rowOff>
        </xdr:to>
        <xdr:sp macro="" textlink="">
          <xdr:nvSpPr>
            <xdr:cNvPr id="1734" name="Button 710" hidden="1">
              <a:extLst xmlns:a="http://schemas.openxmlformats.org/drawingml/2006/main">
                <a:ext uri="{63B3BB69-23CF-44E3-9099-C40C66FF867C}">
                  <a14:compatExt spid="_x0000_s1734"/>
                </a:ext>
                <a:ext uri="{FF2B5EF4-FFF2-40B4-BE49-F238E27FC236}">
                  <a16:creationId xmlns:a16="http://schemas.microsoft.com/office/drawing/2014/main" id="{00000000-0008-0000-0200-0000C6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135</xdr:row>
          <xdr:rowOff>47625</xdr:rowOff>
        </xdr:from>
        <xdr:to>
          <xdr:col>3</xdr:col>
          <xdr:colOff>266700</xdr:colOff>
          <xdr:row>136</xdr:row>
          <xdr:rowOff>123825</xdr:rowOff>
        </xdr:to>
        <xdr:sp macro="" textlink="">
          <xdr:nvSpPr>
            <xdr:cNvPr id="1735" name="Button 711" hidden="1">
              <a:extLst xmlns:a="http://schemas.openxmlformats.org/drawingml/2006/main">
                <a:ext uri="{63B3BB69-23CF-44E3-9099-C40C66FF867C}">
                  <a14:compatExt spid="_x0000_s1735"/>
                </a:ext>
                <a:ext uri="{FF2B5EF4-FFF2-40B4-BE49-F238E27FC236}">
                  <a16:creationId xmlns:a16="http://schemas.microsoft.com/office/drawing/2014/main" id="{00000000-0008-0000-0200-0000C7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209550</xdr:colOff>
          <xdr:row>149</xdr:row>
          <xdr:rowOff>57150</xdr:rowOff>
        </xdr:from>
        <xdr:to>
          <xdr:col>3</xdr:col>
          <xdr:colOff>276225</xdr:colOff>
          <xdr:row>149</xdr:row>
          <xdr:rowOff>333375</xdr:rowOff>
        </xdr:to>
        <xdr:sp macro="" textlink="">
          <xdr:nvSpPr>
            <xdr:cNvPr id="1736" name="Button 712" hidden="1">
              <a:extLst xmlns:a="http://schemas.openxmlformats.org/drawingml/2006/main">
                <a:ext uri="{63B3BB69-23CF-44E3-9099-C40C66FF867C}">
                  <a14:compatExt spid="_x0000_s1736"/>
                </a:ext>
                <a:ext uri="{FF2B5EF4-FFF2-40B4-BE49-F238E27FC236}">
                  <a16:creationId xmlns:a16="http://schemas.microsoft.com/office/drawing/2014/main" id="{00000000-0008-0000-0200-0000C8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190500</xdr:colOff>
          <xdr:row>161</xdr:row>
          <xdr:rowOff>47625</xdr:rowOff>
        </xdr:from>
        <xdr:to>
          <xdr:col>3</xdr:col>
          <xdr:colOff>247650</xdr:colOff>
          <xdr:row>161</xdr:row>
          <xdr:rowOff>333375</xdr:rowOff>
        </xdr:to>
        <xdr:sp macro="" textlink="">
          <xdr:nvSpPr>
            <xdr:cNvPr id="1737" name="Button 713" hidden="1">
              <a:extLst xmlns:a="http://schemas.openxmlformats.org/drawingml/2006/main">
                <a:ext uri="{63B3BB69-23CF-44E3-9099-C40C66FF867C}">
                  <a14:compatExt spid="_x0000_s1737"/>
                </a:ext>
                <a:ext uri="{FF2B5EF4-FFF2-40B4-BE49-F238E27FC236}">
                  <a16:creationId xmlns:a16="http://schemas.microsoft.com/office/drawing/2014/main" id="{00000000-0008-0000-0200-0000C9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95250</xdr:colOff>
          <xdr:row>9</xdr:row>
          <xdr:rowOff>57150</xdr:rowOff>
        </xdr:from>
        <xdr:to>
          <xdr:col>2</xdr:col>
          <xdr:colOff>266700</xdr:colOff>
          <xdr:row>9</xdr:row>
          <xdr:rowOff>314325</xdr:rowOff>
        </xdr:to>
        <xdr:sp macro="" textlink="">
          <xdr:nvSpPr>
            <xdr:cNvPr id="1738" name="Button 714" hidden="1">
              <a:extLst xmlns:a="http://schemas.openxmlformats.org/drawingml/2006/main">
                <a:ext uri="{63B3BB69-23CF-44E3-9099-C40C66FF867C}">
                  <a14:compatExt spid="_x0000_s1738"/>
                </a:ext>
                <a:ext uri="{FF2B5EF4-FFF2-40B4-BE49-F238E27FC236}">
                  <a16:creationId xmlns:a16="http://schemas.microsoft.com/office/drawing/2014/main" id="{00000000-0008-0000-0200-0000C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Sworn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352425</xdr:colOff>
          <xdr:row>9</xdr:row>
          <xdr:rowOff>47625</xdr:rowOff>
        </xdr:from>
        <xdr:to>
          <xdr:col>4</xdr:col>
          <xdr:colOff>152400</xdr:colOff>
          <xdr:row>9</xdr:row>
          <xdr:rowOff>304800</xdr:rowOff>
        </xdr:to>
        <xdr:sp macro="" textlink="">
          <xdr:nvSpPr>
            <xdr:cNvPr id="1754" name="Button 730" hidden="1">
              <a:extLst xmlns:a="http://schemas.openxmlformats.org/drawingml/2006/main">
                <a:ext uri="{63B3BB69-23CF-44E3-9099-C40C66FF867C}">
                  <a14:compatExt spid="_x0000_s1754"/>
                </a:ext>
                <a:ext uri="{FF2B5EF4-FFF2-40B4-BE49-F238E27FC236}">
                  <a16:creationId xmlns:a16="http://schemas.microsoft.com/office/drawing/2014/main" id="{00000000-0008-0000-0200-0000D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Civilian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209550</xdr:colOff>
          <xdr:row>9</xdr:row>
          <xdr:rowOff>47625</xdr:rowOff>
        </xdr:from>
        <xdr:to>
          <xdr:col>7</xdr:col>
          <xdr:colOff>419100</xdr:colOff>
          <xdr:row>9</xdr:row>
          <xdr:rowOff>304800</xdr:rowOff>
        </xdr:to>
        <xdr:sp macro="" textlink="">
          <xdr:nvSpPr>
            <xdr:cNvPr id="1755" name="Button 731" hidden="1">
              <a:extLst xmlns:a="http://schemas.openxmlformats.org/drawingml/2006/main">
                <a:ext uri="{63B3BB69-23CF-44E3-9099-C40C66FF867C}">
                  <a14:compatExt spid="_x0000_s1755"/>
                </a:ext>
                <a:ext uri="{FF2B5EF4-FFF2-40B4-BE49-F238E27FC236}">
                  <a16:creationId xmlns:a16="http://schemas.microsoft.com/office/drawing/2014/main" id="{00000000-0008-0000-0200-0000D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Delete Selected Position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114300</xdr:colOff>
          <xdr:row>48</xdr:row>
          <xdr:rowOff>161925</xdr:rowOff>
        </xdr:from>
        <xdr:to>
          <xdr:col>2</xdr:col>
          <xdr:colOff>57150</xdr:colOff>
          <xdr:row>49</xdr:row>
          <xdr:rowOff>276225</xdr:rowOff>
        </xdr:to>
        <xdr:sp macro="" textlink="">
          <xdr:nvSpPr>
            <xdr:cNvPr id="1785" name="Button 761" hidden="1">
              <a:extLst xmlns:a="http://schemas.openxmlformats.org/drawingml/2006/main">
                <a:ext uri="{63B3BB69-23CF-44E3-9099-C40C66FF867C}">
                  <a14:compatExt spid="_x0000_s1785"/>
                </a:ext>
                <a:ext uri="{FF2B5EF4-FFF2-40B4-BE49-F238E27FC236}">
                  <a16:creationId xmlns:a16="http://schemas.microsoft.com/office/drawing/2014/main" id="{00000000-0008-0000-0200-0000F9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238125</xdr:colOff>
          <xdr:row>48</xdr:row>
          <xdr:rowOff>161925</xdr:rowOff>
        </xdr:from>
        <xdr:to>
          <xdr:col>3</xdr:col>
          <xdr:colOff>200025</xdr:colOff>
          <xdr:row>49</xdr:row>
          <xdr:rowOff>285750</xdr:rowOff>
        </xdr:to>
        <xdr:sp macro="" textlink="">
          <xdr:nvSpPr>
            <xdr:cNvPr id="1786" name="Button 762" hidden="1">
              <a:extLst xmlns:a="http://schemas.openxmlformats.org/drawingml/2006/main">
                <a:ext uri="{63B3BB69-23CF-44E3-9099-C40C66FF867C}">
                  <a14:compatExt spid="_x0000_s1786"/>
                </a:ext>
                <a:ext uri="{FF2B5EF4-FFF2-40B4-BE49-F238E27FC236}">
                  <a16:creationId xmlns:a16="http://schemas.microsoft.com/office/drawing/2014/main" id="{00000000-0008-0000-0200-0000FA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95250</xdr:colOff>
          <xdr:row>64</xdr:row>
          <xdr:rowOff>47625</xdr:rowOff>
        </xdr:from>
        <xdr:to>
          <xdr:col>2</xdr:col>
          <xdr:colOff>133350</xdr:colOff>
          <xdr:row>65</xdr:row>
          <xdr:rowOff>114300</xdr:rowOff>
        </xdr:to>
        <xdr:sp macro="" textlink="">
          <xdr:nvSpPr>
            <xdr:cNvPr id="1787" name="Button 763" hidden="1">
              <a:extLst xmlns:a="http://schemas.openxmlformats.org/drawingml/2006/main">
                <a:ext uri="{63B3BB69-23CF-44E3-9099-C40C66FF867C}">
                  <a14:compatExt spid="_x0000_s1787"/>
                </a:ext>
                <a:ext uri="{FF2B5EF4-FFF2-40B4-BE49-F238E27FC236}">
                  <a16:creationId xmlns:a16="http://schemas.microsoft.com/office/drawing/2014/main" id="{00000000-0008-0000-0200-0000FB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1" i="1"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76200</xdr:colOff>
          <xdr:row>78</xdr:row>
          <xdr:rowOff>57150</xdr:rowOff>
        </xdr:from>
        <xdr:to>
          <xdr:col>2</xdr:col>
          <xdr:colOff>123825</xdr:colOff>
          <xdr:row>79</xdr:row>
          <xdr:rowOff>133350</xdr:rowOff>
        </xdr:to>
        <xdr:sp macro="" textlink="">
          <xdr:nvSpPr>
            <xdr:cNvPr id="1788" name="Button 764" hidden="1">
              <a:extLst xmlns:a="http://schemas.openxmlformats.org/drawingml/2006/main">
                <a:ext uri="{63B3BB69-23CF-44E3-9099-C40C66FF867C}">
                  <a14:compatExt spid="_x0000_s1788"/>
                </a:ext>
                <a:ext uri="{FF2B5EF4-FFF2-40B4-BE49-F238E27FC236}">
                  <a16:creationId xmlns:a16="http://schemas.microsoft.com/office/drawing/2014/main" id="{00000000-0008-0000-0200-0000FC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96</xdr:row>
          <xdr:rowOff>47625</xdr:rowOff>
        </xdr:from>
        <xdr:to>
          <xdr:col>2</xdr:col>
          <xdr:colOff>142875</xdr:colOff>
          <xdr:row>97</xdr:row>
          <xdr:rowOff>142875</xdr:rowOff>
        </xdr:to>
        <xdr:sp macro="" textlink="">
          <xdr:nvSpPr>
            <xdr:cNvPr id="1790" name="Button 766" hidden="1">
              <a:extLst xmlns:a="http://schemas.openxmlformats.org/drawingml/2006/main">
                <a:ext uri="{63B3BB69-23CF-44E3-9099-C40C66FF867C}">
                  <a14:compatExt spid="_x0000_s1790"/>
                </a:ext>
                <a:ext uri="{FF2B5EF4-FFF2-40B4-BE49-F238E27FC236}">
                  <a16:creationId xmlns:a16="http://schemas.microsoft.com/office/drawing/2014/main" id="{00000000-0008-0000-0200-0000FE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19050</xdr:colOff>
          <xdr:row>108</xdr:row>
          <xdr:rowOff>57150</xdr:rowOff>
        </xdr:from>
        <xdr:to>
          <xdr:col>2</xdr:col>
          <xdr:colOff>133350</xdr:colOff>
          <xdr:row>109</xdr:row>
          <xdr:rowOff>133350</xdr:rowOff>
        </xdr:to>
        <xdr:sp macro="" textlink="">
          <xdr:nvSpPr>
            <xdr:cNvPr id="1791" name="Button 767" hidden="1">
              <a:extLst xmlns:a="http://schemas.openxmlformats.org/drawingml/2006/main">
                <a:ext uri="{63B3BB69-23CF-44E3-9099-C40C66FF867C}">
                  <a14:compatExt spid="_x0000_s1791"/>
                </a:ext>
                <a:ext uri="{FF2B5EF4-FFF2-40B4-BE49-F238E27FC236}">
                  <a16:creationId xmlns:a16="http://schemas.microsoft.com/office/drawing/2014/main" id="{00000000-0008-0000-0200-0000FF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Fee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120</xdr:row>
          <xdr:rowOff>142875</xdr:rowOff>
        </xdr:from>
        <xdr:to>
          <xdr:col>2</xdr:col>
          <xdr:colOff>104775</xdr:colOff>
          <xdr:row>121</xdr:row>
          <xdr:rowOff>0</xdr:rowOff>
        </xdr:to>
        <xdr:sp macro="" textlink="">
          <xdr:nvSpPr>
            <xdr:cNvPr id="1792" name="Button 768" hidden="1">
              <a:extLst xmlns:a="http://schemas.openxmlformats.org/drawingml/2006/main">
                <a:ext uri="{63B3BB69-23CF-44E3-9099-C40C66FF867C}">
                  <a14:compatExt spid="_x0000_s1792"/>
                </a:ext>
                <a:ext uri="{FF2B5EF4-FFF2-40B4-BE49-F238E27FC236}">
                  <a16:creationId xmlns:a16="http://schemas.microsoft.com/office/drawing/2014/main" id="{00000000-0008-0000-0200-000000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238125</xdr:colOff>
          <xdr:row>120</xdr:row>
          <xdr:rowOff>142875</xdr:rowOff>
        </xdr:from>
        <xdr:to>
          <xdr:col>3</xdr:col>
          <xdr:colOff>247650</xdr:colOff>
          <xdr:row>121</xdr:row>
          <xdr:rowOff>0</xdr:rowOff>
        </xdr:to>
        <xdr:sp macro="" textlink="">
          <xdr:nvSpPr>
            <xdr:cNvPr id="1793" name="Button 769" hidden="1">
              <a:extLst xmlns:a="http://schemas.openxmlformats.org/drawingml/2006/main">
                <a:ext uri="{63B3BB69-23CF-44E3-9099-C40C66FF867C}">
                  <a14:compatExt spid="_x0000_s1793"/>
                </a:ext>
                <a:ext uri="{FF2B5EF4-FFF2-40B4-BE49-F238E27FC236}">
                  <a16:creationId xmlns:a16="http://schemas.microsoft.com/office/drawing/2014/main" id="{00000000-0008-0000-0200-000001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9525</xdr:colOff>
          <xdr:row>135</xdr:row>
          <xdr:rowOff>57150</xdr:rowOff>
        </xdr:from>
        <xdr:to>
          <xdr:col>2</xdr:col>
          <xdr:colOff>123825</xdr:colOff>
          <xdr:row>136</xdr:row>
          <xdr:rowOff>114300</xdr:rowOff>
        </xdr:to>
        <xdr:sp macro="" textlink="">
          <xdr:nvSpPr>
            <xdr:cNvPr id="1794" name="Button 770" hidden="1">
              <a:extLst xmlns:a="http://schemas.openxmlformats.org/drawingml/2006/main">
                <a:ext uri="{63B3BB69-23CF-44E3-9099-C40C66FF867C}">
                  <a14:compatExt spid="_x0000_s1794"/>
                </a:ext>
                <a:ext uri="{FF2B5EF4-FFF2-40B4-BE49-F238E27FC236}">
                  <a16:creationId xmlns:a16="http://schemas.microsoft.com/office/drawing/2014/main" id="{00000000-0008-0000-0200-000002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149</xdr:row>
          <xdr:rowOff>57150</xdr:rowOff>
        </xdr:from>
        <xdr:to>
          <xdr:col>2</xdr:col>
          <xdr:colOff>152400</xdr:colOff>
          <xdr:row>149</xdr:row>
          <xdr:rowOff>333375</xdr:rowOff>
        </xdr:to>
        <xdr:sp macro="" textlink="">
          <xdr:nvSpPr>
            <xdr:cNvPr id="1795" name="Button 771" hidden="1">
              <a:extLst xmlns:a="http://schemas.openxmlformats.org/drawingml/2006/main">
                <a:ext uri="{63B3BB69-23CF-44E3-9099-C40C66FF867C}">
                  <a14:compatExt spid="_x0000_s1795"/>
                </a:ext>
                <a:ext uri="{FF2B5EF4-FFF2-40B4-BE49-F238E27FC236}">
                  <a16:creationId xmlns:a16="http://schemas.microsoft.com/office/drawing/2014/main" id="{00000000-0008-0000-0200-000003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Other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161</xdr:row>
          <xdr:rowOff>47625</xdr:rowOff>
        </xdr:from>
        <xdr:to>
          <xdr:col>2</xdr:col>
          <xdr:colOff>142875</xdr:colOff>
          <xdr:row>161</xdr:row>
          <xdr:rowOff>342900</xdr:rowOff>
        </xdr:to>
        <xdr:sp macro="" textlink="">
          <xdr:nvSpPr>
            <xdr:cNvPr id="1796" name="Button 772" hidden="1">
              <a:extLst xmlns:a="http://schemas.openxmlformats.org/drawingml/2006/main">
                <a:ext uri="{63B3BB69-23CF-44E3-9099-C40C66FF867C}">
                  <a14:compatExt spid="_x0000_s1796"/>
                </a:ext>
                <a:ext uri="{FF2B5EF4-FFF2-40B4-BE49-F238E27FC236}">
                  <a16:creationId xmlns:a16="http://schemas.microsoft.com/office/drawing/2014/main" id="{00000000-0008-0000-0200-00000407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2529" name="Button 1" hidden="1">
              <a:extLst xmlns:a="http://schemas.openxmlformats.org/drawingml/2006/main">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2530" name="Button 2" hidden="1">
              <a:extLst xmlns:a="http://schemas.openxmlformats.org/drawingml/2006/main">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2531" name="Button 3" hidden="1">
              <a:extLst xmlns:a="http://schemas.openxmlformats.org/drawingml/2006/main">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2532" name="Button 4" hidden="1">
              <a:extLst xmlns:a="http://schemas.openxmlformats.org/drawingml/2006/main">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2533" name="Button 5" hidden="1">
              <a:extLst xmlns:a="http://schemas.openxmlformats.org/drawingml/2006/main">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2534" name="Button 6" hidden="1">
              <a:extLst xmlns:a="http://schemas.openxmlformats.org/drawingml/2006/main">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2535" name="Button 7" hidden="1">
              <a:extLst xmlns:a="http://schemas.openxmlformats.org/drawingml/2006/main">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2536" name="Button 8" hidden="1">
              <a:extLst xmlns:a="http://schemas.openxmlformats.org/drawingml/2006/main">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2537" name="Button 9" hidden="1">
              <a:extLst xmlns:a="http://schemas.openxmlformats.org/drawingml/2006/main">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2538" name="Button 10" hidden="1">
              <a:extLst xmlns:a="http://schemas.openxmlformats.org/drawingml/2006/main">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2539" name="Button 11" hidden="1">
              <a:extLst xmlns:a="http://schemas.openxmlformats.org/drawingml/2006/main">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2540" name="Button 12" hidden="1">
              <a:extLst xmlns:a="http://schemas.openxmlformats.org/drawingml/2006/main">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2541" name="Button 13" hidden="1">
              <a:extLst xmlns:a="http://schemas.openxmlformats.org/drawingml/2006/main">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2542" name="Button 14" hidden="1">
              <a:extLst xmlns:a="http://schemas.openxmlformats.org/drawingml/2006/main">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2543" name="Button 15" hidden="1">
              <a:extLst xmlns:a="http://schemas.openxmlformats.org/drawingml/2006/main">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2544" name="Button 16" hidden="1">
              <a:extLst xmlns:a="http://schemas.openxmlformats.org/drawingml/2006/main">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2545" name="Button 17" hidden="1">
              <a:extLst xmlns:a="http://schemas.openxmlformats.org/drawingml/2006/main">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2546" name="Button 18" hidden="1">
              <a:extLst xmlns:a="http://schemas.openxmlformats.org/drawingml/2006/main">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2547" name="Button 19" hidden="1">
              <a:extLst xmlns:a="http://schemas.openxmlformats.org/drawingml/2006/main">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2548" name="Button 20" hidden="1">
              <a:extLst xmlns:a="http://schemas.openxmlformats.org/drawingml/2006/main">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2549" name="Button 21" hidden="1">
              <a:extLst xmlns:a="http://schemas.openxmlformats.org/drawingml/2006/main">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2550" name="Button 22" hidden="1">
              <a:extLst xmlns:a="http://schemas.openxmlformats.org/drawingml/2006/main">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2551" name="Button 23" hidden="1">
              <a:extLst xmlns:a="http://schemas.openxmlformats.org/drawingml/2006/main">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2552" name="Button 24" hidden="1">
              <a:extLst xmlns:a="http://schemas.openxmlformats.org/drawingml/2006/main">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2553" name="Button 25" hidden="1">
              <a:extLst xmlns:a="http://schemas.openxmlformats.org/drawingml/2006/main">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2554" name="Button 26" hidden="1">
              <a:extLst xmlns:a="http://schemas.openxmlformats.org/drawingml/2006/main">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3553" name="Button 1" hidden="1">
              <a:extLst xmlns:a="http://schemas.openxmlformats.org/drawingml/2006/main">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3554" name="Button 2" hidden="1">
              <a:extLst xmlns:a="http://schemas.openxmlformats.org/drawingml/2006/main">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3555" name="Button 3" hidden="1">
              <a:extLst xmlns:a="http://schemas.openxmlformats.org/drawingml/2006/main">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3556" name="Button 4" hidden="1">
              <a:extLst xmlns:a="http://schemas.openxmlformats.org/drawingml/2006/main">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3557" name="Button 5" hidden="1">
              <a:extLst xmlns:a="http://schemas.openxmlformats.org/drawingml/2006/main">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3558" name="Button 6" hidden="1">
              <a:extLst xmlns:a="http://schemas.openxmlformats.org/drawingml/2006/main">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3559" name="Button 7" hidden="1">
              <a:extLst xmlns:a="http://schemas.openxmlformats.org/drawingml/2006/main">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3560" name="Button 8" hidden="1">
              <a:extLst xmlns:a="http://schemas.openxmlformats.org/drawingml/2006/main">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3561" name="Button 9" hidden="1">
              <a:extLst xmlns:a="http://schemas.openxmlformats.org/drawingml/2006/main">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3562" name="Button 10" hidden="1">
              <a:extLst xmlns:a="http://schemas.openxmlformats.org/drawingml/2006/main">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3563" name="Button 11" hidden="1">
              <a:extLst xmlns:a="http://schemas.openxmlformats.org/drawingml/2006/main">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3564" name="Button 12" hidden="1">
              <a:extLst xmlns:a="http://schemas.openxmlformats.org/drawingml/2006/main">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3565" name="Button 13" hidden="1">
              <a:extLst xmlns:a="http://schemas.openxmlformats.org/drawingml/2006/main">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3566" name="Button 14" hidden="1">
              <a:extLst xmlns:a="http://schemas.openxmlformats.org/drawingml/2006/main">
                <a:ext uri="{63B3BB69-23CF-44E3-9099-C40C66FF867C}">
                  <a14:compatExt spid="_x0000_s23566"/>
                </a:ext>
                <a:ext uri="{FF2B5EF4-FFF2-40B4-BE49-F238E27FC236}">
                  <a16:creationId xmlns:a16="http://schemas.microsoft.com/office/drawing/2014/main" id="{00000000-0008-0000-0400-00000E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3567" name="Button 15" hidden="1">
              <a:extLst xmlns:a="http://schemas.openxmlformats.org/drawingml/2006/main">
                <a:ext uri="{63B3BB69-23CF-44E3-9099-C40C66FF867C}">
                  <a14:compatExt spid="_x0000_s23567"/>
                </a:ext>
                <a:ext uri="{FF2B5EF4-FFF2-40B4-BE49-F238E27FC236}">
                  <a16:creationId xmlns:a16="http://schemas.microsoft.com/office/drawing/2014/main" id="{00000000-0008-0000-0400-00000F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3568" name="Button 16" hidden="1">
              <a:extLst xmlns:a="http://schemas.openxmlformats.org/drawingml/2006/main">
                <a:ext uri="{63B3BB69-23CF-44E3-9099-C40C66FF867C}">
                  <a14:compatExt spid="_x0000_s23568"/>
                </a:ext>
                <a:ext uri="{FF2B5EF4-FFF2-40B4-BE49-F238E27FC236}">
                  <a16:creationId xmlns:a16="http://schemas.microsoft.com/office/drawing/2014/main" id="{00000000-0008-0000-0400-000010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3569" name="Button 17" hidden="1">
              <a:extLst xmlns:a="http://schemas.openxmlformats.org/drawingml/2006/main">
                <a:ext uri="{63B3BB69-23CF-44E3-9099-C40C66FF867C}">
                  <a14:compatExt spid="_x0000_s23569"/>
                </a:ext>
                <a:ext uri="{FF2B5EF4-FFF2-40B4-BE49-F238E27FC236}">
                  <a16:creationId xmlns:a16="http://schemas.microsoft.com/office/drawing/2014/main" id="{00000000-0008-0000-0400-000011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3570" name="Button 18" hidden="1">
              <a:extLst xmlns:a="http://schemas.openxmlformats.org/drawingml/2006/main">
                <a:ext uri="{63B3BB69-23CF-44E3-9099-C40C66FF867C}">
                  <a14:compatExt spid="_x0000_s23570"/>
                </a:ext>
                <a:ext uri="{FF2B5EF4-FFF2-40B4-BE49-F238E27FC236}">
                  <a16:creationId xmlns:a16="http://schemas.microsoft.com/office/drawing/2014/main" id="{00000000-0008-0000-0400-000012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3571" name="Button 19" hidden="1">
              <a:extLst xmlns:a="http://schemas.openxmlformats.org/drawingml/2006/main">
                <a:ext uri="{63B3BB69-23CF-44E3-9099-C40C66FF867C}">
                  <a14:compatExt spid="_x0000_s23571"/>
                </a:ext>
                <a:ext uri="{FF2B5EF4-FFF2-40B4-BE49-F238E27FC236}">
                  <a16:creationId xmlns:a16="http://schemas.microsoft.com/office/drawing/2014/main" id="{00000000-0008-0000-0400-000013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3572" name="Button 20" hidden="1">
              <a:extLst xmlns:a="http://schemas.openxmlformats.org/drawingml/2006/main">
                <a:ext uri="{63B3BB69-23CF-44E3-9099-C40C66FF867C}">
                  <a14:compatExt spid="_x0000_s23572"/>
                </a:ext>
                <a:ext uri="{FF2B5EF4-FFF2-40B4-BE49-F238E27FC236}">
                  <a16:creationId xmlns:a16="http://schemas.microsoft.com/office/drawing/2014/main" id="{00000000-0008-0000-0400-000014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3573" name="Button 21" hidden="1">
              <a:extLst xmlns:a="http://schemas.openxmlformats.org/drawingml/2006/main">
                <a:ext uri="{63B3BB69-23CF-44E3-9099-C40C66FF867C}">
                  <a14:compatExt spid="_x0000_s23573"/>
                </a:ext>
                <a:ext uri="{FF2B5EF4-FFF2-40B4-BE49-F238E27FC236}">
                  <a16:creationId xmlns:a16="http://schemas.microsoft.com/office/drawing/2014/main" id="{00000000-0008-0000-0400-000015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3574" name="Button 22" hidden="1">
              <a:extLst xmlns:a="http://schemas.openxmlformats.org/drawingml/2006/main">
                <a:ext uri="{63B3BB69-23CF-44E3-9099-C40C66FF867C}">
                  <a14:compatExt spid="_x0000_s23574"/>
                </a:ext>
                <a:ext uri="{FF2B5EF4-FFF2-40B4-BE49-F238E27FC236}">
                  <a16:creationId xmlns:a16="http://schemas.microsoft.com/office/drawing/2014/main" id="{00000000-0008-0000-0400-000016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3575" name="Button 23" hidden="1">
              <a:extLst xmlns:a="http://schemas.openxmlformats.org/drawingml/2006/main">
                <a:ext uri="{63B3BB69-23CF-44E3-9099-C40C66FF867C}">
                  <a14:compatExt spid="_x0000_s23575"/>
                </a:ext>
                <a:ext uri="{FF2B5EF4-FFF2-40B4-BE49-F238E27FC236}">
                  <a16:creationId xmlns:a16="http://schemas.microsoft.com/office/drawing/2014/main" id="{00000000-0008-0000-0400-000017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3576" name="Button 24" hidden="1">
              <a:extLst xmlns:a="http://schemas.openxmlformats.org/drawingml/2006/main">
                <a:ext uri="{63B3BB69-23CF-44E3-9099-C40C66FF867C}">
                  <a14:compatExt spid="_x0000_s23576"/>
                </a:ext>
                <a:ext uri="{FF2B5EF4-FFF2-40B4-BE49-F238E27FC236}">
                  <a16:creationId xmlns:a16="http://schemas.microsoft.com/office/drawing/2014/main" id="{00000000-0008-0000-0400-000018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3577" name="Button 25" hidden="1">
              <a:extLst xmlns:a="http://schemas.openxmlformats.org/drawingml/2006/main">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3578" name="Button 26" hidden="1">
              <a:extLst xmlns:a="http://schemas.openxmlformats.org/drawingml/2006/main">
                <a:ext uri="{63B3BB69-23CF-44E3-9099-C40C66FF867C}">
                  <a14:compatExt spid="_x0000_s23578"/>
                </a:ext>
                <a:ext uri="{FF2B5EF4-FFF2-40B4-BE49-F238E27FC236}">
                  <a16:creationId xmlns:a16="http://schemas.microsoft.com/office/drawing/2014/main" id="{00000000-0008-0000-0400-00001A5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4577" name="Button 1" hidden="1">
              <a:extLst xmlns:a="http://schemas.openxmlformats.org/drawingml/2006/main">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4578" name="Button 2" hidden="1">
              <a:extLst xmlns:a="http://schemas.openxmlformats.org/drawingml/2006/main">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4579" name="Button 3" hidden="1">
              <a:extLst xmlns:a="http://schemas.openxmlformats.org/drawingml/2006/main">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4580" name="Button 4" hidden="1">
              <a:extLst xmlns:a="http://schemas.openxmlformats.org/drawingml/2006/main">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4581" name="Button 5" hidden="1">
              <a:extLst xmlns:a="http://schemas.openxmlformats.org/drawingml/2006/main">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4582" name="Button 6" hidden="1">
              <a:extLst xmlns:a="http://schemas.openxmlformats.org/drawingml/2006/main">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4583" name="Button 7" hidden="1">
              <a:extLst xmlns:a="http://schemas.openxmlformats.org/drawingml/2006/main">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4584" name="Button 8" hidden="1">
              <a:extLst xmlns:a="http://schemas.openxmlformats.org/drawingml/2006/main">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4585" name="Button 9" hidden="1">
              <a:extLst xmlns:a="http://schemas.openxmlformats.org/drawingml/2006/main">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4586" name="Button 10" hidden="1">
              <a:extLst xmlns:a="http://schemas.openxmlformats.org/drawingml/2006/main">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4587" name="Button 11" hidden="1">
              <a:extLst xmlns:a="http://schemas.openxmlformats.org/drawingml/2006/main">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4588" name="Button 12" hidden="1">
              <a:extLst xmlns:a="http://schemas.openxmlformats.org/drawingml/2006/main">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4589" name="Button 13" hidden="1">
              <a:extLst xmlns:a="http://schemas.openxmlformats.org/drawingml/2006/main">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4590" name="Button 14" hidden="1">
              <a:extLst xmlns:a="http://schemas.openxmlformats.org/drawingml/2006/main">
                <a:ext uri="{63B3BB69-23CF-44E3-9099-C40C66FF867C}">
                  <a14:compatExt spid="_x0000_s24590"/>
                </a:ext>
                <a:ext uri="{FF2B5EF4-FFF2-40B4-BE49-F238E27FC236}">
                  <a16:creationId xmlns:a16="http://schemas.microsoft.com/office/drawing/2014/main" id="{00000000-0008-0000-0500-00000E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4591" name="Button 15" hidden="1">
              <a:extLst xmlns:a="http://schemas.openxmlformats.org/drawingml/2006/main">
                <a:ext uri="{63B3BB69-23CF-44E3-9099-C40C66FF867C}">
                  <a14:compatExt spid="_x0000_s24591"/>
                </a:ext>
                <a:ext uri="{FF2B5EF4-FFF2-40B4-BE49-F238E27FC236}">
                  <a16:creationId xmlns:a16="http://schemas.microsoft.com/office/drawing/2014/main" id="{00000000-0008-0000-0500-00000F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4592" name="Button 16" hidden="1">
              <a:extLst xmlns:a="http://schemas.openxmlformats.org/drawingml/2006/main">
                <a:ext uri="{63B3BB69-23CF-44E3-9099-C40C66FF867C}">
                  <a14:compatExt spid="_x0000_s24592"/>
                </a:ext>
                <a:ext uri="{FF2B5EF4-FFF2-40B4-BE49-F238E27FC236}">
                  <a16:creationId xmlns:a16="http://schemas.microsoft.com/office/drawing/2014/main" id="{00000000-0008-0000-0500-000010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4593" name="Button 17" hidden="1">
              <a:extLst xmlns:a="http://schemas.openxmlformats.org/drawingml/2006/main">
                <a:ext uri="{63B3BB69-23CF-44E3-9099-C40C66FF867C}">
                  <a14:compatExt spid="_x0000_s24593"/>
                </a:ext>
                <a:ext uri="{FF2B5EF4-FFF2-40B4-BE49-F238E27FC236}">
                  <a16:creationId xmlns:a16="http://schemas.microsoft.com/office/drawing/2014/main" id="{00000000-0008-0000-0500-000011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4594" name="Button 18" hidden="1">
              <a:extLst xmlns:a="http://schemas.openxmlformats.org/drawingml/2006/main">
                <a:ext uri="{63B3BB69-23CF-44E3-9099-C40C66FF867C}">
                  <a14:compatExt spid="_x0000_s24594"/>
                </a:ext>
                <a:ext uri="{FF2B5EF4-FFF2-40B4-BE49-F238E27FC236}">
                  <a16:creationId xmlns:a16="http://schemas.microsoft.com/office/drawing/2014/main" id="{00000000-0008-0000-0500-000012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4595" name="Button 19" hidden="1">
              <a:extLst xmlns:a="http://schemas.openxmlformats.org/drawingml/2006/main">
                <a:ext uri="{63B3BB69-23CF-44E3-9099-C40C66FF867C}">
                  <a14:compatExt spid="_x0000_s24595"/>
                </a:ext>
                <a:ext uri="{FF2B5EF4-FFF2-40B4-BE49-F238E27FC236}">
                  <a16:creationId xmlns:a16="http://schemas.microsoft.com/office/drawing/2014/main" id="{00000000-0008-0000-0500-000013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4596" name="Button 20" hidden="1">
              <a:extLst xmlns:a="http://schemas.openxmlformats.org/drawingml/2006/main">
                <a:ext uri="{63B3BB69-23CF-44E3-9099-C40C66FF867C}">
                  <a14:compatExt spid="_x0000_s24596"/>
                </a:ext>
                <a:ext uri="{FF2B5EF4-FFF2-40B4-BE49-F238E27FC236}">
                  <a16:creationId xmlns:a16="http://schemas.microsoft.com/office/drawing/2014/main" id="{00000000-0008-0000-0500-000014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4597" name="Button 21" hidden="1">
              <a:extLst xmlns:a="http://schemas.openxmlformats.org/drawingml/2006/main">
                <a:ext uri="{63B3BB69-23CF-44E3-9099-C40C66FF867C}">
                  <a14:compatExt spid="_x0000_s24597"/>
                </a:ext>
                <a:ext uri="{FF2B5EF4-FFF2-40B4-BE49-F238E27FC236}">
                  <a16:creationId xmlns:a16="http://schemas.microsoft.com/office/drawing/2014/main" id="{00000000-0008-0000-0500-000015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4598" name="Button 22" hidden="1">
              <a:extLst xmlns:a="http://schemas.openxmlformats.org/drawingml/2006/main">
                <a:ext uri="{63B3BB69-23CF-44E3-9099-C40C66FF867C}">
                  <a14:compatExt spid="_x0000_s24598"/>
                </a:ext>
                <a:ext uri="{FF2B5EF4-FFF2-40B4-BE49-F238E27FC236}">
                  <a16:creationId xmlns:a16="http://schemas.microsoft.com/office/drawing/2014/main" id="{00000000-0008-0000-0500-000016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4599" name="Button 23" hidden="1">
              <a:extLst xmlns:a="http://schemas.openxmlformats.org/drawingml/2006/main">
                <a:ext uri="{63B3BB69-23CF-44E3-9099-C40C66FF867C}">
                  <a14:compatExt spid="_x0000_s24599"/>
                </a:ext>
                <a:ext uri="{FF2B5EF4-FFF2-40B4-BE49-F238E27FC236}">
                  <a16:creationId xmlns:a16="http://schemas.microsoft.com/office/drawing/2014/main" id="{00000000-0008-0000-0500-000017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4600" name="Button 24" hidden="1">
              <a:extLst xmlns:a="http://schemas.openxmlformats.org/drawingml/2006/main">
                <a:ext uri="{63B3BB69-23CF-44E3-9099-C40C66FF867C}">
                  <a14:compatExt spid="_x0000_s24600"/>
                </a:ext>
                <a:ext uri="{FF2B5EF4-FFF2-40B4-BE49-F238E27FC236}">
                  <a16:creationId xmlns:a16="http://schemas.microsoft.com/office/drawing/2014/main" id="{00000000-0008-0000-0500-000018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4601" name="Button 25" hidden="1">
              <a:extLst xmlns:a="http://schemas.openxmlformats.org/drawingml/2006/main">
                <a:ext uri="{63B3BB69-23CF-44E3-9099-C40C66FF867C}">
                  <a14:compatExt spid="_x0000_s24601"/>
                </a:ext>
                <a:ext uri="{FF2B5EF4-FFF2-40B4-BE49-F238E27FC236}">
                  <a16:creationId xmlns:a16="http://schemas.microsoft.com/office/drawing/2014/main" id="{00000000-0008-0000-0500-000019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4602" name="Button 26" hidden="1">
              <a:extLst xmlns:a="http://schemas.openxmlformats.org/drawingml/2006/main">
                <a:ext uri="{63B3BB69-23CF-44E3-9099-C40C66FF867C}">
                  <a14:compatExt spid="_x0000_s24602"/>
                </a:ext>
                <a:ext uri="{FF2B5EF4-FFF2-40B4-BE49-F238E27FC236}">
                  <a16:creationId xmlns:a16="http://schemas.microsoft.com/office/drawing/2014/main" id="{00000000-0008-0000-0500-00001A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28575</xdr:colOff>
          <xdr:row>66</xdr:row>
          <xdr:rowOff>66675</xdr:rowOff>
        </xdr:from>
        <xdr:to>
          <xdr:col>1</xdr:col>
          <xdr:colOff>66675</xdr:colOff>
          <xdr:row>67</xdr:row>
          <xdr:rowOff>123825</xdr:rowOff>
        </xdr:to>
        <xdr:sp macro="" textlink="">
          <xdr:nvSpPr>
            <xdr:cNvPr id="24672" name="Button 96" hidden="1">
              <a:extLst xmlns:a="http://schemas.openxmlformats.org/drawingml/2006/main">
                <a:ext uri="{63B3BB69-23CF-44E3-9099-C40C66FF867C}">
                  <a14:compatExt spid="_x0000_s24672"/>
                </a:ext>
                <a:ext uri="{FF2B5EF4-FFF2-40B4-BE49-F238E27FC236}">
                  <a16:creationId xmlns:a16="http://schemas.microsoft.com/office/drawing/2014/main" id="{00000000-0008-0000-0500-000060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Construction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133350</xdr:colOff>
          <xdr:row>66</xdr:row>
          <xdr:rowOff>66675</xdr:rowOff>
        </xdr:from>
        <xdr:to>
          <xdr:col>1</xdr:col>
          <xdr:colOff>1485900</xdr:colOff>
          <xdr:row>67</xdr:row>
          <xdr:rowOff>123825</xdr:rowOff>
        </xdr:to>
        <xdr:sp macro="" textlink="">
          <xdr:nvSpPr>
            <xdr:cNvPr id="24673" name="Button 97" hidden="1">
              <a:extLst xmlns:a="http://schemas.openxmlformats.org/drawingml/2006/main">
                <a:ext uri="{63B3BB69-23CF-44E3-9099-C40C66FF867C}">
                  <a14:compatExt spid="_x0000_s24673"/>
                </a:ext>
                <a:ext uri="{FF2B5EF4-FFF2-40B4-BE49-F238E27FC236}">
                  <a16:creationId xmlns:a16="http://schemas.microsoft.com/office/drawing/2014/main" id="{00000000-0008-0000-0500-000061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190500</xdr:colOff>
          <xdr:row>71</xdr:row>
          <xdr:rowOff>19050</xdr:rowOff>
        </xdr:from>
        <xdr:to>
          <xdr:col>10</xdr:col>
          <xdr:colOff>733425</xdr:colOff>
          <xdr:row>71</xdr:row>
          <xdr:rowOff>257175</xdr:rowOff>
        </xdr:to>
        <xdr:sp macro="" textlink="">
          <xdr:nvSpPr>
            <xdr:cNvPr id="24674" name="Button 98" hidden="1">
              <a:extLst xmlns:a="http://schemas.openxmlformats.org/drawingml/2006/main">
                <a:ext uri="{63B3BB69-23CF-44E3-9099-C40C66FF867C}">
                  <a14:compatExt spid="_x0000_s24674"/>
                </a:ext>
                <a:ext uri="{FF2B5EF4-FFF2-40B4-BE49-F238E27FC236}">
                  <a16:creationId xmlns:a16="http://schemas.microsoft.com/office/drawing/2014/main" id="{00000000-0008-0000-0500-0000626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6625" name="Button 1" hidden="1">
              <a:extLst xmlns:a="http://schemas.openxmlformats.org/drawingml/2006/main">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6626" name="Button 2" hidden="1">
              <a:extLst xmlns:a="http://schemas.openxmlformats.org/drawingml/2006/main">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6627" name="Button 3" hidden="1">
              <a:extLst xmlns:a="http://schemas.openxmlformats.org/drawingml/2006/main">
                <a:ext uri="{63B3BB69-23CF-44E3-9099-C40C66FF867C}">
                  <a14:compatExt spid="_x0000_s26627"/>
                </a:ext>
                <a:ext uri="{FF2B5EF4-FFF2-40B4-BE49-F238E27FC236}">
                  <a16:creationId xmlns:a16="http://schemas.microsoft.com/office/drawing/2014/main" id="{00000000-0008-0000-0600-000003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6628" name="Button 4" hidden="1">
              <a:extLst xmlns:a="http://schemas.openxmlformats.org/drawingml/2006/main">
                <a:ext uri="{63B3BB69-23CF-44E3-9099-C40C66FF867C}">
                  <a14:compatExt spid="_x0000_s26628"/>
                </a:ext>
                <a:ext uri="{FF2B5EF4-FFF2-40B4-BE49-F238E27FC236}">
                  <a16:creationId xmlns:a16="http://schemas.microsoft.com/office/drawing/2014/main" id="{00000000-0008-0000-0600-000004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6629" name="Button 5" hidden="1">
              <a:extLst xmlns:a="http://schemas.openxmlformats.org/drawingml/2006/main">
                <a:ext uri="{63B3BB69-23CF-44E3-9099-C40C66FF867C}">
                  <a14:compatExt spid="_x0000_s26629"/>
                </a:ext>
                <a:ext uri="{FF2B5EF4-FFF2-40B4-BE49-F238E27FC236}">
                  <a16:creationId xmlns:a16="http://schemas.microsoft.com/office/drawing/2014/main" id="{00000000-0008-0000-0600-000005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6630" name="Button 6" hidden="1">
              <a:extLst xmlns:a="http://schemas.openxmlformats.org/drawingml/2006/main">
                <a:ext uri="{63B3BB69-23CF-44E3-9099-C40C66FF867C}">
                  <a14:compatExt spid="_x0000_s26630"/>
                </a:ext>
                <a:ext uri="{FF2B5EF4-FFF2-40B4-BE49-F238E27FC236}">
                  <a16:creationId xmlns:a16="http://schemas.microsoft.com/office/drawing/2014/main" id="{00000000-0008-0000-0600-000006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6631" name="Button 7" hidden="1">
              <a:extLst xmlns:a="http://schemas.openxmlformats.org/drawingml/2006/main">
                <a:ext uri="{63B3BB69-23CF-44E3-9099-C40C66FF867C}">
                  <a14:compatExt spid="_x0000_s26631"/>
                </a:ext>
                <a:ext uri="{FF2B5EF4-FFF2-40B4-BE49-F238E27FC236}">
                  <a16:creationId xmlns:a16="http://schemas.microsoft.com/office/drawing/2014/main" id="{00000000-0008-0000-0600-000007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6632" name="Button 8" hidden="1">
              <a:extLst xmlns:a="http://schemas.openxmlformats.org/drawingml/2006/main">
                <a:ext uri="{63B3BB69-23CF-44E3-9099-C40C66FF867C}">
                  <a14:compatExt spid="_x0000_s26632"/>
                </a:ext>
                <a:ext uri="{FF2B5EF4-FFF2-40B4-BE49-F238E27FC236}">
                  <a16:creationId xmlns:a16="http://schemas.microsoft.com/office/drawing/2014/main" id="{00000000-0008-0000-0600-000008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6633" name="Button 9" hidden="1">
              <a:extLst xmlns:a="http://schemas.openxmlformats.org/drawingml/2006/main">
                <a:ext uri="{63B3BB69-23CF-44E3-9099-C40C66FF867C}">
                  <a14:compatExt spid="_x0000_s26633"/>
                </a:ext>
                <a:ext uri="{FF2B5EF4-FFF2-40B4-BE49-F238E27FC236}">
                  <a16:creationId xmlns:a16="http://schemas.microsoft.com/office/drawing/2014/main" id="{00000000-0008-0000-0600-000009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6634" name="Button 10" hidden="1">
              <a:extLst xmlns:a="http://schemas.openxmlformats.org/drawingml/2006/main">
                <a:ext uri="{63B3BB69-23CF-44E3-9099-C40C66FF867C}">
                  <a14:compatExt spid="_x0000_s26634"/>
                </a:ext>
                <a:ext uri="{FF2B5EF4-FFF2-40B4-BE49-F238E27FC236}">
                  <a16:creationId xmlns:a16="http://schemas.microsoft.com/office/drawing/2014/main" id="{00000000-0008-0000-0600-00000A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6635" name="Button 11" hidden="1">
              <a:extLst xmlns:a="http://schemas.openxmlformats.org/drawingml/2006/main">
                <a:ext uri="{63B3BB69-23CF-44E3-9099-C40C66FF867C}">
                  <a14:compatExt spid="_x0000_s26635"/>
                </a:ext>
                <a:ext uri="{FF2B5EF4-FFF2-40B4-BE49-F238E27FC236}">
                  <a16:creationId xmlns:a16="http://schemas.microsoft.com/office/drawing/2014/main" id="{00000000-0008-0000-0600-00000B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6636" name="Button 12" hidden="1">
              <a:extLst xmlns:a="http://schemas.openxmlformats.org/drawingml/2006/main">
                <a:ext uri="{63B3BB69-23CF-44E3-9099-C40C66FF867C}">
                  <a14:compatExt spid="_x0000_s26636"/>
                </a:ext>
                <a:ext uri="{FF2B5EF4-FFF2-40B4-BE49-F238E27FC236}">
                  <a16:creationId xmlns:a16="http://schemas.microsoft.com/office/drawing/2014/main" id="{00000000-0008-0000-0600-00000C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6637" name="Button 13" hidden="1">
              <a:extLst xmlns:a="http://schemas.openxmlformats.org/drawingml/2006/main">
                <a:ext uri="{63B3BB69-23CF-44E3-9099-C40C66FF867C}">
                  <a14:compatExt spid="_x0000_s26637"/>
                </a:ext>
                <a:ext uri="{FF2B5EF4-FFF2-40B4-BE49-F238E27FC236}">
                  <a16:creationId xmlns:a16="http://schemas.microsoft.com/office/drawing/2014/main" id="{00000000-0008-0000-0600-00000D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6638" name="Button 14" hidden="1">
              <a:extLst xmlns:a="http://schemas.openxmlformats.org/drawingml/2006/main">
                <a:ext uri="{63B3BB69-23CF-44E3-9099-C40C66FF867C}">
                  <a14:compatExt spid="_x0000_s26638"/>
                </a:ext>
                <a:ext uri="{FF2B5EF4-FFF2-40B4-BE49-F238E27FC236}">
                  <a16:creationId xmlns:a16="http://schemas.microsoft.com/office/drawing/2014/main" id="{00000000-0008-0000-0600-00000E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6639" name="Button 15" hidden="1">
              <a:extLst xmlns:a="http://schemas.openxmlformats.org/drawingml/2006/main">
                <a:ext uri="{63B3BB69-23CF-44E3-9099-C40C66FF867C}">
                  <a14:compatExt spid="_x0000_s26639"/>
                </a:ext>
                <a:ext uri="{FF2B5EF4-FFF2-40B4-BE49-F238E27FC236}">
                  <a16:creationId xmlns:a16="http://schemas.microsoft.com/office/drawing/2014/main" id="{00000000-0008-0000-0600-00000F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6640" name="Button 16" hidden="1">
              <a:extLst xmlns:a="http://schemas.openxmlformats.org/drawingml/2006/main">
                <a:ext uri="{63B3BB69-23CF-44E3-9099-C40C66FF867C}">
                  <a14:compatExt spid="_x0000_s26640"/>
                </a:ext>
                <a:ext uri="{FF2B5EF4-FFF2-40B4-BE49-F238E27FC236}">
                  <a16:creationId xmlns:a16="http://schemas.microsoft.com/office/drawing/2014/main" id="{00000000-0008-0000-0600-000010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6641" name="Button 17" hidden="1">
              <a:extLst xmlns:a="http://schemas.openxmlformats.org/drawingml/2006/main">
                <a:ext uri="{63B3BB69-23CF-44E3-9099-C40C66FF867C}">
                  <a14:compatExt spid="_x0000_s26641"/>
                </a:ext>
                <a:ext uri="{FF2B5EF4-FFF2-40B4-BE49-F238E27FC236}">
                  <a16:creationId xmlns:a16="http://schemas.microsoft.com/office/drawing/2014/main" id="{00000000-0008-0000-0600-000011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6642" name="Button 18" hidden="1">
              <a:extLst xmlns:a="http://schemas.openxmlformats.org/drawingml/2006/main">
                <a:ext uri="{63B3BB69-23CF-44E3-9099-C40C66FF867C}">
                  <a14:compatExt spid="_x0000_s26642"/>
                </a:ext>
                <a:ext uri="{FF2B5EF4-FFF2-40B4-BE49-F238E27FC236}">
                  <a16:creationId xmlns:a16="http://schemas.microsoft.com/office/drawing/2014/main" id="{00000000-0008-0000-0600-000012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6643" name="Button 19" hidden="1">
              <a:extLst xmlns:a="http://schemas.openxmlformats.org/drawingml/2006/main">
                <a:ext uri="{63B3BB69-23CF-44E3-9099-C40C66FF867C}">
                  <a14:compatExt spid="_x0000_s26643"/>
                </a:ext>
                <a:ext uri="{FF2B5EF4-FFF2-40B4-BE49-F238E27FC236}">
                  <a16:creationId xmlns:a16="http://schemas.microsoft.com/office/drawing/2014/main" id="{00000000-0008-0000-0600-000013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6644" name="Button 20" hidden="1">
              <a:extLst xmlns:a="http://schemas.openxmlformats.org/drawingml/2006/main">
                <a:ext uri="{63B3BB69-23CF-44E3-9099-C40C66FF867C}">
                  <a14:compatExt spid="_x0000_s26644"/>
                </a:ext>
                <a:ext uri="{FF2B5EF4-FFF2-40B4-BE49-F238E27FC236}">
                  <a16:creationId xmlns:a16="http://schemas.microsoft.com/office/drawing/2014/main" id="{00000000-0008-0000-0600-000014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6645" name="Button 21" hidden="1">
              <a:extLst xmlns:a="http://schemas.openxmlformats.org/drawingml/2006/main">
                <a:ext uri="{63B3BB69-23CF-44E3-9099-C40C66FF867C}">
                  <a14:compatExt spid="_x0000_s26645"/>
                </a:ext>
                <a:ext uri="{FF2B5EF4-FFF2-40B4-BE49-F238E27FC236}">
                  <a16:creationId xmlns:a16="http://schemas.microsoft.com/office/drawing/2014/main" id="{00000000-0008-0000-0600-000015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6646" name="Button 22" hidden="1">
              <a:extLst xmlns:a="http://schemas.openxmlformats.org/drawingml/2006/main">
                <a:ext uri="{63B3BB69-23CF-44E3-9099-C40C66FF867C}">
                  <a14:compatExt spid="_x0000_s26646"/>
                </a:ext>
                <a:ext uri="{FF2B5EF4-FFF2-40B4-BE49-F238E27FC236}">
                  <a16:creationId xmlns:a16="http://schemas.microsoft.com/office/drawing/2014/main" id="{00000000-0008-0000-0600-000016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6647" name="Button 23" hidden="1">
              <a:extLst xmlns:a="http://schemas.openxmlformats.org/drawingml/2006/main">
                <a:ext uri="{63B3BB69-23CF-44E3-9099-C40C66FF867C}">
                  <a14:compatExt spid="_x0000_s26647"/>
                </a:ext>
                <a:ext uri="{FF2B5EF4-FFF2-40B4-BE49-F238E27FC236}">
                  <a16:creationId xmlns:a16="http://schemas.microsoft.com/office/drawing/2014/main" id="{00000000-0008-0000-0600-000017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6648" name="Button 24" hidden="1">
              <a:extLst xmlns:a="http://schemas.openxmlformats.org/drawingml/2006/main">
                <a:ext uri="{63B3BB69-23CF-44E3-9099-C40C66FF867C}">
                  <a14:compatExt spid="_x0000_s26648"/>
                </a:ext>
                <a:ext uri="{FF2B5EF4-FFF2-40B4-BE49-F238E27FC236}">
                  <a16:creationId xmlns:a16="http://schemas.microsoft.com/office/drawing/2014/main" id="{00000000-0008-0000-0600-000018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6649" name="Button 25" hidden="1">
              <a:extLst xmlns:a="http://schemas.openxmlformats.org/drawingml/2006/main">
                <a:ext uri="{63B3BB69-23CF-44E3-9099-C40C66FF867C}">
                  <a14:compatExt spid="_x0000_s26649"/>
                </a:ext>
                <a:ext uri="{FF2B5EF4-FFF2-40B4-BE49-F238E27FC236}">
                  <a16:creationId xmlns:a16="http://schemas.microsoft.com/office/drawing/2014/main" id="{00000000-0008-0000-0600-000019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6650" name="Button 26" hidden="1">
              <a:extLst xmlns:a="http://schemas.openxmlformats.org/drawingml/2006/main">
                <a:ext uri="{63B3BB69-23CF-44E3-9099-C40C66FF867C}">
                  <a14:compatExt spid="_x0000_s26650"/>
                </a:ext>
                <a:ext uri="{FF2B5EF4-FFF2-40B4-BE49-F238E27FC236}">
                  <a16:creationId xmlns:a16="http://schemas.microsoft.com/office/drawing/2014/main" id="{00000000-0008-0000-0600-00001A6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30721" name="Button 1" hidden="1">
              <a:extLst xmlns:a="http://schemas.openxmlformats.org/drawingml/2006/main">
                <a:ext uri="{63B3BB69-23CF-44E3-9099-C40C66FF867C}">
                  <a14:compatExt spid="_x0000_s30721"/>
                </a:ext>
                <a:ext uri="{FF2B5EF4-FFF2-40B4-BE49-F238E27FC236}">
                  <a16:creationId xmlns:a16="http://schemas.microsoft.com/office/drawing/2014/main" id="{00000000-0008-0000-0700-000001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30722" name="Button 2" hidden="1">
              <a:extLst xmlns:a="http://schemas.openxmlformats.org/drawingml/2006/main">
                <a:ext uri="{63B3BB69-23CF-44E3-9099-C40C66FF867C}">
                  <a14:compatExt spid="_x0000_s30722"/>
                </a:ext>
                <a:ext uri="{FF2B5EF4-FFF2-40B4-BE49-F238E27FC236}">
                  <a16:creationId xmlns:a16="http://schemas.microsoft.com/office/drawing/2014/main" id="{00000000-0008-0000-0700-000002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30723" name="Button 3" hidden="1">
              <a:extLst xmlns:a="http://schemas.openxmlformats.org/drawingml/2006/main">
                <a:ext uri="{63B3BB69-23CF-44E3-9099-C40C66FF867C}">
                  <a14:compatExt spid="_x0000_s30723"/>
                </a:ext>
                <a:ext uri="{FF2B5EF4-FFF2-40B4-BE49-F238E27FC236}">
                  <a16:creationId xmlns:a16="http://schemas.microsoft.com/office/drawing/2014/main" id="{00000000-0008-0000-0700-000003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30724" name="Button 4" hidden="1">
              <a:extLst xmlns:a="http://schemas.openxmlformats.org/drawingml/2006/main">
                <a:ext uri="{63B3BB69-23CF-44E3-9099-C40C66FF867C}">
                  <a14:compatExt spid="_x0000_s30724"/>
                </a:ext>
                <a:ext uri="{FF2B5EF4-FFF2-40B4-BE49-F238E27FC236}">
                  <a16:creationId xmlns:a16="http://schemas.microsoft.com/office/drawing/2014/main" id="{00000000-0008-0000-0700-000004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30725" name="Button 5" hidden="1">
              <a:extLst xmlns:a="http://schemas.openxmlformats.org/drawingml/2006/main">
                <a:ext uri="{63B3BB69-23CF-44E3-9099-C40C66FF867C}">
                  <a14:compatExt spid="_x0000_s30725"/>
                </a:ext>
                <a:ext uri="{FF2B5EF4-FFF2-40B4-BE49-F238E27FC236}">
                  <a16:creationId xmlns:a16="http://schemas.microsoft.com/office/drawing/2014/main" id="{00000000-0008-0000-0700-000005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30726" name="Button 6" hidden="1">
              <a:extLst xmlns:a="http://schemas.openxmlformats.org/drawingml/2006/main">
                <a:ext uri="{63B3BB69-23CF-44E3-9099-C40C66FF867C}">
                  <a14:compatExt spid="_x0000_s30726"/>
                </a:ext>
                <a:ext uri="{FF2B5EF4-FFF2-40B4-BE49-F238E27FC236}">
                  <a16:creationId xmlns:a16="http://schemas.microsoft.com/office/drawing/2014/main" id="{00000000-0008-0000-0700-000006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30727" name="Button 7" hidden="1">
              <a:extLst xmlns:a="http://schemas.openxmlformats.org/drawingml/2006/main">
                <a:ext uri="{63B3BB69-23CF-44E3-9099-C40C66FF867C}">
                  <a14:compatExt spid="_x0000_s30727"/>
                </a:ext>
                <a:ext uri="{FF2B5EF4-FFF2-40B4-BE49-F238E27FC236}">
                  <a16:creationId xmlns:a16="http://schemas.microsoft.com/office/drawing/2014/main" id="{00000000-0008-0000-0700-000007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30728" name="Button 8" hidden="1">
              <a:extLst xmlns:a="http://schemas.openxmlformats.org/drawingml/2006/main">
                <a:ext uri="{63B3BB69-23CF-44E3-9099-C40C66FF867C}">
                  <a14:compatExt spid="_x0000_s30728"/>
                </a:ext>
                <a:ext uri="{FF2B5EF4-FFF2-40B4-BE49-F238E27FC236}">
                  <a16:creationId xmlns:a16="http://schemas.microsoft.com/office/drawing/2014/main" id="{00000000-0008-0000-0700-000008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30729" name="Button 9" hidden="1">
              <a:extLst xmlns:a="http://schemas.openxmlformats.org/drawingml/2006/main">
                <a:ext uri="{63B3BB69-23CF-44E3-9099-C40C66FF867C}">
                  <a14:compatExt spid="_x0000_s30729"/>
                </a:ext>
                <a:ext uri="{FF2B5EF4-FFF2-40B4-BE49-F238E27FC236}">
                  <a16:creationId xmlns:a16="http://schemas.microsoft.com/office/drawing/2014/main" id="{00000000-0008-0000-0700-000009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30730" name="Button 10" hidden="1">
              <a:extLst xmlns:a="http://schemas.openxmlformats.org/drawingml/2006/main">
                <a:ext uri="{63B3BB69-23CF-44E3-9099-C40C66FF867C}">
                  <a14:compatExt spid="_x0000_s30730"/>
                </a:ext>
                <a:ext uri="{FF2B5EF4-FFF2-40B4-BE49-F238E27FC236}">
                  <a16:creationId xmlns:a16="http://schemas.microsoft.com/office/drawing/2014/main" id="{00000000-0008-0000-0700-00000A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30731" name="Button 11" hidden="1">
              <a:extLst xmlns:a="http://schemas.openxmlformats.org/drawingml/2006/main">
                <a:ext uri="{63B3BB69-23CF-44E3-9099-C40C66FF867C}">
                  <a14:compatExt spid="_x0000_s30731"/>
                </a:ext>
                <a:ext uri="{FF2B5EF4-FFF2-40B4-BE49-F238E27FC236}">
                  <a16:creationId xmlns:a16="http://schemas.microsoft.com/office/drawing/2014/main" id="{00000000-0008-0000-0700-00000B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30732" name="Button 12" hidden="1">
              <a:extLst xmlns:a="http://schemas.openxmlformats.org/drawingml/2006/main">
                <a:ext uri="{63B3BB69-23CF-44E3-9099-C40C66FF867C}">
                  <a14:compatExt spid="_x0000_s30732"/>
                </a:ext>
                <a:ext uri="{FF2B5EF4-FFF2-40B4-BE49-F238E27FC236}">
                  <a16:creationId xmlns:a16="http://schemas.microsoft.com/office/drawing/2014/main" id="{00000000-0008-0000-0700-00000C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30733" name="Button 13" hidden="1">
              <a:extLst xmlns:a="http://schemas.openxmlformats.org/drawingml/2006/main">
                <a:ext uri="{63B3BB69-23CF-44E3-9099-C40C66FF867C}">
                  <a14:compatExt spid="_x0000_s30733"/>
                </a:ext>
                <a:ext uri="{FF2B5EF4-FFF2-40B4-BE49-F238E27FC236}">
                  <a16:creationId xmlns:a16="http://schemas.microsoft.com/office/drawing/2014/main" id="{00000000-0008-0000-0700-00000D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30734" name="Button 14" hidden="1">
              <a:extLst xmlns:a="http://schemas.openxmlformats.org/drawingml/2006/main">
                <a:ext uri="{63B3BB69-23CF-44E3-9099-C40C66FF867C}">
                  <a14:compatExt spid="_x0000_s30734"/>
                </a:ext>
                <a:ext uri="{FF2B5EF4-FFF2-40B4-BE49-F238E27FC236}">
                  <a16:creationId xmlns:a16="http://schemas.microsoft.com/office/drawing/2014/main" id="{00000000-0008-0000-0700-00000E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30735" name="Button 15" hidden="1">
              <a:extLst xmlns:a="http://schemas.openxmlformats.org/drawingml/2006/main">
                <a:ext uri="{63B3BB69-23CF-44E3-9099-C40C66FF867C}">
                  <a14:compatExt spid="_x0000_s30735"/>
                </a:ext>
                <a:ext uri="{FF2B5EF4-FFF2-40B4-BE49-F238E27FC236}">
                  <a16:creationId xmlns:a16="http://schemas.microsoft.com/office/drawing/2014/main" id="{00000000-0008-0000-0700-00000F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30736" name="Button 16" hidden="1">
              <a:extLst xmlns:a="http://schemas.openxmlformats.org/drawingml/2006/main">
                <a:ext uri="{63B3BB69-23CF-44E3-9099-C40C66FF867C}">
                  <a14:compatExt spid="_x0000_s30736"/>
                </a:ext>
                <a:ext uri="{FF2B5EF4-FFF2-40B4-BE49-F238E27FC236}">
                  <a16:creationId xmlns:a16="http://schemas.microsoft.com/office/drawing/2014/main" id="{00000000-0008-0000-0700-000010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30737" name="Button 17" hidden="1">
              <a:extLst xmlns:a="http://schemas.openxmlformats.org/drawingml/2006/main">
                <a:ext uri="{63B3BB69-23CF-44E3-9099-C40C66FF867C}">
                  <a14:compatExt spid="_x0000_s30737"/>
                </a:ext>
                <a:ext uri="{FF2B5EF4-FFF2-40B4-BE49-F238E27FC236}">
                  <a16:creationId xmlns:a16="http://schemas.microsoft.com/office/drawing/2014/main" id="{00000000-0008-0000-0700-000011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30738" name="Button 18" hidden="1">
              <a:extLst xmlns:a="http://schemas.openxmlformats.org/drawingml/2006/main">
                <a:ext uri="{63B3BB69-23CF-44E3-9099-C40C66FF867C}">
                  <a14:compatExt spid="_x0000_s30738"/>
                </a:ext>
                <a:ext uri="{FF2B5EF4-FFF2-40B4-BE49-F238E27FC236}">
                  <a16:creationId xmlns:a16="http://schemas.microsoft.com/office/drawing/2014/main" id="{00000000-0008-0000-0700-000012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30739" name="Button 19" hidden="1">
              <a:extLst xmlns:a="http://schemas.openxmlformats.org/drawingml/2006/main">
                <a:ext uri="{63B3BB69-23CF-44E3-9099-C40C66FF867C}">
                  <a14:compatExt spid="_x0000_s30739"/>
                </a:ext>
                <a:ext uri="{FF2B5EF4-FFF2-40B4-BE49-F238E27FC236}">
                  <a16:creationId xmlns:a16="http://schemas.microsoft.com/office/drawing/2014/main" id="{00000000-0008-0000-0700-000013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30740" name="Button 20" hidden="1">
              <a:extLst xmlns:a="http://schemas.openxmlformats.org/drawingml/2006/main">
                <a:ext uri="{63B3BB69-23CF-44E3-9099-C40C66FF867C}">
                  <a14:compatExt spid="_x0000_s30740"/>
                </a:ext>
                <a:ext uri="{FF2B5EF4-FFF2-40B4-BE49-F238E27FC236}">
                  <a16:creationId xmlns:a16="http://schemas.microsoft.com/office/drawing/2014/main" id="{00000000-0008-0000-0700-000014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30741" name="Button 21" hidden="1">
              <a:extLst xmlns:a="http://schemas.openxmlformats.org/drawingml/2006/main">
                <a:ext uri="{63B3BB69-23CF-44E3-9099-C40C66FF867C}">
                  <a14:compatExt spid="_x0000_s30741"/>
                </a:ext>
                <a:ext uri="{FF2B5EF4-FFF2-40B4-BE49-F238E27FC236}">
                  <a16:creationId xmlns:a16="http://schemas.microsoft.com/office/drawing/2014/main" id="{00000000-0008-0000-0700-000015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30742" name="Button 22" hidden="1">
              <a:extLst xmlns:a="http://schemas.openxmlformats.org/drawingml/2006/main">
                <a:ext uri="{63B3BB69-23CF-44E3-9099-C40C66FF867C}">
                  <a14:compatExt spid="_x0000_s30742"/>
                </a:ext>
                <a:ext uri="{FF2B5EF4-FFF2-40B4-BE49-F238E27FC236}">
                  <a16:creationId xmlns:a16="http://schemas.microsoft.com/office/drawing/2014/main" id="{00000000-0008-0000-0700-000016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30743" name="Button 23" hidden="1">
              <a:extLst xmlns:a="http://schemas.openxmlformats.org/drawingml/2006/main">
                <a:ext uri="{63B3BB69-23CF-44E3-9099-C40C66FF867C}">
                  <a14:compatExt spid="_x0000_s30743"/>
                </a:ext>
                <a:ext uri="{FF2B5EF4-FFF2-40B4-BE49-F238E27FC236}">
                  <a16:creationId xmlns:a16="http://schemas.microsoft.com/office/drawing/2014/main" id="{00000000-0008-0000-0700-000017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30744" name="Button 24" hidden="1">
              <a:extLst xmlns:a="http://schemas.openxmlformats.org/drawingml/2006/main">
                <a:ext uri="{63B3BB69-23CF-44E3-9099-C40C66FF867C}">
                  <a14:compatExt spid="_x0000_s30744"/>
                </a:ext>
                <a:ext uri="{FF2B5EF4-FFF2-40B4-BE49-F238E27FC236}">
                  <a16:creationId xmlns:a16="http://schemas.microsoft.com/office/drawing/2014/main" id="{00000000-0008-0000-0700-000018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30745" name="Button 25" hidden="1">
              <a:extLst xmlns:a="http://schemas.openxmlformats.org/drawingml/2006/main">
                <a:ext uri="{63B3BB69-23CF-44E3-9099-C40C66FF867C}">
                  <a14:compatExt spid="_x0000_s30745"/>
                </a:ext>
                <a:ext uri="{FF2B5EF4-FFF2-40B4-BE49-F238E27FC236}">
                  <a16:creationId xmlns:a16="http://schemas.microsoft.com/office/drawing/2014/main" id="{00000000-0008-0000-0700-000019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30746" name="Button 26" hidden="1">
              <a:extLst xmlns:a="http://schemas.openxmlformats.org/drawingml/2006/main">
                <a:ext uri="{63B3BB69-23CF-44E3-9099-C40C66FF867C}">
                  <a14:compatExt spid="_x0000_s30746"/>
                </a:ext>
                <a:ext uri="{FF2B5EF4-FFF2-40B4-BE49-F238E27FC236}">
                  <a16:creationId xmlns:a16="http://schemas.microsoft.com/office/drawing/2014/main" id="{00000000-0008-0000-0700-00001A7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8673" name="Button 1" hidden="1">
              <a:extLst xmlns:a="http://schemas.openxmlformats.org/drawingml/2006/main">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8674" name="Button 2" hidden="1">
              <a:extLst xmlns:a="http://schemas.openxmlformats.org/drawingml/2006/main">
                <a:ext uri="{63B3BB69-23CF-44E3-9099-C40C66FF867C}">
                  <a14:compatExt spid="_x0000_s28674"/>
                </a:ext>
                <a:ext uri="{FF2B5EF4-FFF2-40B4-BE49-F238E27FC236}">
                  <a16:creationId xmlns:a16="http://schemas.microsoft.com/office/drawing/2014/main" id="{00000000-0008-0000-0800-000002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8675" name="Button 3" hidden="1">
              <a:extLst xmlns:a="http://schemas.openxmlformats.org/drawingml/2006/main">
                <a:ext uri="{63B3BB69-23CF-44E3-9099-C40C66FF867C}">
                  <a14:compatExt spid="_x0000_s28675"/>
                </a:ext>
                <a:ext uri="{FF2B5EF4-FFF2-40B4-BE49-F238E27FC236}">
                  <a16:creationId xmlns:a16="http://schemas.microsoft.com/office/drawing/2014/main" id="{00000000-0008-0000-0800-000003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77</xdr:row>
          <xdr:rowOff>66675</xdr:rowOff>
        </xdr:from>
        <xdr:to>
          <xdr:col>1</xdr:col>
          <xdr:colOff>85725</xdr:colOff>
          <xdr:row>78</xdr:row>
          <xdr:rowOff>123825</xdr:rowOff>
        </xdr:to>
        <xdr:sp macro="" textlink="">
          <xdr:nvSpPr>
            <xdr:cNvPr id="28676" name="Button 4" hidden="1">
              <a:extLst xmlns:a="http://schemas.openxmlformats.org/drawingml/2006/main">
                <a:ext uri="{63B3BB69-23CF-44E3-9099-C40C66FF867C}">
                  <a14:compatExt spid="_x0000_s28676"/>
                </a:ext>
                <a:ext uri="{FF2B5EF4-FFF2-40B4-BE49-F238E27FC236}">
                  <a16:creationId xmlns:a16="http://schemas.microsoft.com/office/drawing/2014/main" id="{00000000-0008-0000-0800-000004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94</xdr:row>
          <xdr:rowOff>66675</xdr:rowOff>
        </xdr:from>
        <xdr:to>
          <xdr:col>1</xdr:col>
          <xdr:colOff>85725</xdr:colOff>
          <xdr:row>95</xdr:row>
          <xdr:rowOff>123825</xdr:rowOff>
        </xdr:to>
        <xdr:sp macro="" textlink="">
          <xdr:nvSpPr>
            <xdr:cNvPr id="28677" name="Button 5" hidden="1">
              <a:extLst xmlns:a="http://schemas.openxmlformats.org/drawingml/2006/main">
                <a:ext uri="{63B3BB69-23CF-44E3-9099-C40C66FF867C}">
                  <a14:compatExt spid="_x0000_s28677"/>
                </a:ext>
                <a:ext uri="{FF2B5EF4-FFF2-40B4-BE49-F238E27FC236}">
                  <a16:creationId xmlns:a16="http://schemas.microsoft.com/office/drawing/2014/main" id="{00000000-0008-0000-0800-000005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8678" name="Button 6" hidden="1">
              <a:extLst xmlns:a="http://schemas.openxmlformats.org/drawingml/2006/main">
                <a:ext uri="{63B3BB69-23CF-44E3-9099-C40C66FF867C}">
                  <a14:compatExt spid="_x0000_s28678"/>
                </a:ext>
                <a:ext uri="{FF2B5EF4-FFF2-40B4-BE49-F238E27FC236}">
                  <a16:creationId xmlns:a16="http://schemas.microsoft.com/office/drawing/2014/main" id="{00000000-0008-0000-0800-000006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8679" name="Button 7" hidden="1">
              <a:extLst xmlns:a="http://schemas.openxmlformats.org/drawingml/2006/main">
                <a:ext uri="{63B3BB69-23CF-44E3-9099-C40C66FF867C}">
                  <a14:compatExt spid="_x0000_s28679"/>
                </a:ext>
                <a:ext uri="{FF2B5EF4-FFF2-40B4-BE49-F238E27FC236}">
                  <a16:creationId xmlns:a16="http://schemas.microsoft.com/office/drawing/2014/main" id="{00000000-0008-0000-0800-000007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8680" name="Button 8" hidden="1">
              <a:extLst xmlns:a="http://schemas.openxmlformats.org/drawingml/2006/main">
                <a:ext uri="{63B3BB69-23CF-44E3-9099-C40C66FF867C}">
                  <a14:compatExt spid="_x0000_s28680"/>
                </a:ext>
                <a:ext uri="{FF2B5EF4-FFF2-40B4-BE49-F238E27FC236}">
                  <a16:creationId xmlns:a16="http://schemas.microsoft.com/office/drawing/2014/main" id="{00000000-0008-0000-0800-000008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77</xdr:row>
          <xdr:rowOff>66675</xdr:rowOff>
        </xdr:from>
        <xdr:to>
          <xdr:col>2</xdr:col>
          <xdr:colOff>0</xdr:colOff>
          <xdr:row>78</xdr:row>
          <xdr:rowOff>123825</xdr:rowOff>
        </xdr:to>
        <xdr:sp macro="" textlink="">
          <xdr:nvSpPr>
            <xdr:cNvPr id="28681" name="Button 9" hidden="1">
              <a:extLst xmlns:a="http://schemas.openxmlformats.org/drawingml/2006/main">
                <a:ext uri="{63B3BB69-23CF-44E3-9099-C40C66FF867C}">
                  <a14:compatExt spid="_x0000_s28681"/>
                </a:ext>
                <a:ext uri="{FF2B5EF4-FFF2-40B4-BE49-F238E27FC236}">
                  <a16:creationId xmlns:a16="http://schemas.microsoft.com/office/drawing/2014/main" id="{00000000-0008-0000-0800-000009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94</xdr:row>
          <xdr:rowOff>66675</xdr:rowOff>
        </xdr:from>
        <xdr:to>
          <xdr:col>2</xdr:col>
          <xdr:colOff>0</xdr:colOff>
          <xdr:row>95</xdr:row>
          <xdr:rowOff>123825</xdr:rowOff>
        </xdr:to>
        <xdr:sp macro="" textlink="">
          <xdr:nvSpPr>
            <xdr:cNvPr id="28682" name="Button 10" hidden="1">
              <a:extLst xmlns:a="http://schemas.openxmlformats.org/drawingml/2006/main">
                <a:ext uri="{63B3BB69-23CF-44E3-9099-C40C66FF867C}">
                  <a14:compatExt spid="_x0000_s28682"/>
                </a:ext>
                <a:ext uri="{FF2B5EF4-FFF2-40B4-BE49-F238E27FC236}">
                  <a16:creationId xmlns:a16="http://schemas.microsoft.com/office/drawing/2014/main" id="{00000000-0008-0000-0800-00000A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8683" name="Button 11" hidden="1">
              <a:extLst xmlns:a="http://schemas.openxmlformats.org/drawingml/2006/main">
                <a:ext uri="{63B3BB69-23CF-44E3-9099-C40C66FF867C}">
                  <a14:compatExt spid="_x0000_s28683"/>
                </a:ext>
                <a:ext uri="{FF2B5EF4-FFF2-40B4-BE49-F238E27FC236}">
                  <a16:creationId xmlns:a16="http://schemas.microsoft.com/office/drawing/2014/main" id="{00000000-0008-0000-0800-00000B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8684" name="Button 12" hidden="1">
              <a:extLst xmlns:a="http://schemas.openxmlformats.org/drawingml/2006/main">
                <a:ext uri="{63B3BB69-23CF-44E3-9099-C40C66FF867C}">
                  <a14:compatExt spid="_x0000_s28684"/>
                </a:ext>
                <a:ext uri="{FF2B5EF4-FFF2-40B4-BE49-F238E27FC236}">
                  <a16:creationId xmlns:a16="http://schemas.microsoft.com/office/drawing/2014/main" id="{00000000-0008-0000-0800-00000C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8685" name="Button 13" hidden="1">
              <a:extLst xmlns:a="http://schemas.openxmlformats.org/drawingml/2006/main">
                <a:ext uri="{63B3BB69-23CF-44E3-9099-C40C66FF867C}">
                  <a14:compatExt spid="_x0000_s28685"/>
                </a:ext>
                <a:ext uri="{FF2B5EF4-FFF2-40B4-BE49-F238E27FC236}">
                  <a16:creationId xmlns:a16="http://schemas.microsoft.com/office/drawing/2014/main" id="{00000000-0008-0000-0800-00000D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8686" name="Button 14" hidden="1">
              <a:extLst xmlns:a="http://schemas.openxmlformats.org/drawingml/2006/main">
                <a:ext uri="{63B3BB69-23CF-44E3-9099-C40C66FF867C}">
                  <a14:compatExt spid="_x0000_s28686"/>
                </a:ext>
                <a:ext uri="{FF2B5EF4-FFF2-40B4-BE49-F238E27FC236}">
                  <a16:creationId xmlns:a16="http://schemas.microsoft.com/office/drawing/2014/main" id="{00000000-0008-0000-0800-00000E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105</xdr:row>
          <xdr:rowOff>76200</xdr:rowOff>
        </xdr:from>
        <xdr:to>
          <xdr:col>0</xdr:col>
          <xdr:colOff>1571625</xdr:colOff>
          <xdr:row>106</xdr:row>
          <xdr:rowOff>123825</xdr:rowOff>
        </xdr:to>
        <xdr:sp macro="" textlink="">
          <xdr:nvSpPr>
            <xdr:cNvPr id="28687" name="Button 15" hidden="1">
              <a:extLst xmlns:a="http://schemas.openxmlformats.org/drawingml/2006/main">
                <a:ext uri="{63B3BB69-23CF-44E3-9099-C40C66FF867C}">
                  <a14:compatExt spid="_x0000_s28687"/>
                </a:ext>
                <a:ext uri="{FF2B5EF4-FFF2-40B4-BE49-F238E27FC236}">
                  <a16:creationId xmlns:a16="http://schemas.microsoft.com/office/drawing/2014/main" id="{00000000-0008-0000-0800-00000F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105</xdr:row>
          <xdr:rowOff>76200</xdr:rowOff>
        </xdr:from>
        <xdr:to>
          <xdr:col>1</xdr:col>
          <xdr:colOff>1466850</xdr:colOff>
          <xdr:row>106</xdr:row>
          <xdr:rowOff>123825</xdr:rowOff>
        </xdr:to>
        <xdr:sp macro="" textlink="">
          <xdr:nvSpPr>
            <xdr:cNvPr id="28688" name="Button 16" hidden="1">
              <a:extLst xmlns:a="http://schemas.openxmlformats.org/drawingml/2006/main">
                <a:ext uri="{63B3BB69-23CF-44E3-9099-C40C66FF867C}">
                  <a14:compatExt spid="_x0000_s28688"/>
                </a:ext>
                <a:ext uri="{FF2B5EF4-FFF2-40B4-BE49-F238E27FC236}">
                  <a16:creationId xmlns:a16="http://schemas.microsoft.com/office/drawing/2014/main" id="{00000000-0008-0000-0800-000010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8689" name="Button 17" hidden="1">
              <a:extLst xmlns:a="http://schemas.openxmlformats.org/drawingml/2006/main">
                <a:ext uri="{63B3BB69-23CF-44E3-9099-C40C66FF867C}">
                  <a14:compatExt spid="_x0000_s28689"/>
                </a:ext>
                <a:ext uri="{FF2B5EF4-FFF2-40B4-BE49-F238E27FC236}">
                  <a16:creationId xmlns:a16="http://schemas.microsoft.com/office/drawing/2014/main" id="{00000000-0008-0000-0800-000011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8690" name="Button 18" hidden="1">
              <a:extLst xmlns:a="http://schemas.openxmlformats.org/drawingml/2006/main">
                <a:ext uri="{63B3BB69-23CF-44E3-9099-C40C66FF867C}">
                  <a14:compatExt spid="_x0000_s28690"/>
                </a:ext>
                <a:ext uri="{FF2B5EF4-FFF2-40B4-BE49-F238E27FC236}">
                  <a16:creationId xmlns:a16="http://schemas.microsoft.com/office/drawing/2014/main" id="{00000000-0008-0000-0800-000012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8691" name="Button 19" hidden="1">
              <a:extLst xmlns:a="http://schemas.openxmlformats.org/drawingml/2006/main">
                <a:ext uri="{63B3BB69-23CF-44E3-9099-C40C66FF867C}">
                  <a14:compatExt spid="_x0000_s28691"/>
                </a:ext>
                <a:ext uri="{FF2B5EF4-FFF2-40B4-BE49-F238E27FC236}">
                  <a16:creationId xmlns:a16="http://schemas.microsoft.com/office/drawing/2014/main" id="{00000000-0008-0000-0800-000013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8692" name="Button 20" hidden="1">
              <a:extLst xmlns:a="http://schemas.openxmlformats.org/drawingml/2006/main">
                <a:ext uri="{63B3BB69-23CF-44E3-9099-C40C66FF867C}">
                  <a14:compatExt spid="_x0000_s28692"/>
                </a:ext>
                <a:ext uri="{FF2B5EF4-FFF2-40B4-BE49-F238E27FC236}">
                  <a16:creationId xmlns:a16="http://schemas.microsoft.com/office/drawing/2014/main" id="{00000000-0008-0000-0800-000014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60</xdr:row>
          <xdr:rowOff>19050</xdr:rowOff>
        </xdr:from>
        <xdr:to>
          <xdr:col>11</xdr:col>
          <xdr:colOff>0</xdr:colOff>
          <xdr:row>60</xdr:row>
          <xdr:rowOff>257175</xdr:rowOff>
        </xdr:to>
        <xdr:sp macro="" textlink="">
          <xdr:nvSpPr>
            <xdr:cNvPr id="28693" name="Button 21" hidden="1">
              <a:extLst xmlns:a="http://schemas.openxmlformats.org/drawingml/2006/main">
                <a:ext uri="{63B3BB69-23CF-44E3-9099-C40C66FF867C}">
                  <a14:compatExt spid="_x0000_s28693"/>
                </a:ext>
                <a:ext uri="{FF2B5EF4-FFF2-40B4-BE49-F238E27FC236}">
                  <a16:creationId xmlns:a16="http://schemas.microsoft.com/office/drawing/2014/main" id="{00000000-0008-0000-0800-000015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88</xdr:row>
          <xdr:rowOff>19050</xdr:rowOff>
        </xdr:from>
        <xdr:to>
          <xdr:col>11</xdr:col>
          <xdr:colOff>0</xdr:colOff>
          <xdr:row>88</xdr:row>
          <xdr:rowOff>257175</xdr:rowOff>
        </xdr:to>
        <xdr:sp macro="" textlink="">
          <xdr:nvSpPr>
            <xdr:cNvPr id="28694" name="Button 22" hidden="1">
              <a:extLst xmlns:a="http://schemas.openxmlformats.org/drawingml/2006/main">
                <a:ext uri="{63B3BB69-23CF-44E3-9099-C40C66FF867C}">
                  <a14:compatExt spid="_x0000_s28694"/>
                </a:ext>
                <a:ext uri="{FF2B5EF4-FFF2-40B4-BE49-F238E27FC236}">
                  <a16:creationId xmlns:a16="http://schemas.microsoft.com/office/drawing/2014/main" id="{00000000-0008-0000-0800-000016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99</xdr:row>
          <xdr:rowOff>19050</xdr:rowOff>
        </xdr:from>
        <xdr:to>
          <xdr:col>11</xdr:col>
          <xdr:colOff>0</xdr:colOff>
          <xdr:row>99</xdr:row>
          <xdr:rowOff>257175</xdr:rowOff>
        </xdr:to>
        <xdr:sp macro="" textlink="">
          <xdr:nvSpPr>
            <xdr:cNvPr id="28695" name="Button 23" hidden="1">
              <a:extLst xmlns:a="http://schemas.openxmlformats.org/drawingml/2006/main">
                <a:ext uri="{63B3BB69-23CF-44E3-9099-C40C66FF867C}">
                  <a14:compatExt spid="_x0000_s28695"/>
                </a:ext>
                <a:ext uri="{FF2B5EF4-FFF2-40B4-BE49-F238E27FC236}">
                  <a16:creationId xmlns:a16="http://schemas.microsoft.com/office/drawing/2014/main" id="{00000000-0008-0000-0800-000017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110</xdr:row>
          <xdr:rowOff>19050</xdr:rowOff>
        </xdr:from>
        <xdr:to>
          <xdr:col>11</xdr:col>
          <xdr:colOff>0</xdr:colOff>
          <xdr:row>110</xdr:row>
          <xdr:rowOff>257175</xdr:rowOff>
        </xdr:to>
        <xdr:sp macro="" textlink="">
          <xdr:nvSpPr>
            <xdr:cNvPr id="28696" name="Button 24" hidden="1">
              <a:extLst xmlns:a="http://schemas.openxmlformats.org/drawingml/2006/main">
                <a:ext uri="{63B3BB69-23CF-44E3-9099-C40C66FF867C}">
                  <a14:compatExt spid="_x0000_s28696"/>
                </a:ext>
                <a:ext uri="{FF2B5EF4-FFF2-40B4-BE49-F238E27FC236}">
                  <a16:creationId xmlns:a16="http://schemas.microsoft.com/office/drawing/2014/main" id="{00000000-0008-0000-0800-000018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83</xdr:row>
          <xdr:rowOff>180975</xdr:rowOff>
        </xdr:from>
        <xdr:to>
          <xdr:col>1</xdr:col>
          <xdr:colOff>85725</xdr:colOff>
          <xdr:row>84</xdr:row>
          <xdr:rowOff>238125</xdr:rowOff>
        </xdr:to>
        <xdr:sp macro="" textlink="">
          <xdr:nvSpPr>
            <xdr:cNvPr id="28697" name="Button 25" hidden="1">
              <a:extLst xmlns:a="http://schemas.openxmlformats.org/drawingml/2006/main">
                <a:ext uri="{63B3BB69-23CF-44E3-9099-C40C66FF867C}">
                  <a14:compatExt spid="_x0000_s28697"/>
                </a:ext>
                <a:ext uri="{FF2B5EF4-FFF2-40B4-BE49-F238E27FC236}">
                  <a16:creationId xmlns:a16="http://schemas.microsoft.com/office/drawing/2014/main" id="{00000000-0008-0000-0800-000019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83</xdr:row>
          <xdr:rowOff>180975</xdr:rowOff>
        </xdr:from>
        <xdr:to>
          <xdr:col>2</xdr:col>
          <xdr:colOff>0</xdr:colOff>
          <xdr:row>84</xdr:row>
          <xdr:rowOff>238125</xdr:rowOff>
        </xdr:to>
        <xdr:sp macro="" textlink="">
          <xdr:nvSpPr>
            <xdr:cNvPr id="28698" name="Button 26" hidden="1">
              <a:extLst xmlns:a="http://schemas.openxmlformats.org/drawingml/2006/main">
                <a:ext uri="{63B3BB69-23CF-44E3-9099-C40C66FF867C}">
                  <a14:compatExt spid="_x0000_s28698"/>
                </a:ext>
                <a:ext uri="{FF2B5EF4-FFF2-40B4-BE49-F238E27FC236}">
                  <a16:creationId xmlns:a16="http://schemas.microsoft.com/office/drawing/2014/main" id="{00000000-0008-0000-0800-00001A7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33</xdr:row>
          <xdr:rowOff>180975</xdr:rowOff>
        </xdr:from>
        <xdr:to>
          <xdr:col>1</xdr:col>
          <xdr:colOff>85725</xdr:colOff>
          <xdr:row>34</xdr:row>
          <xdr:rowOff>238125</xdr:rowOff>
        </xdr:to>
        <xdr:sp macro="" textlink="">
          <xdr:nvSpPr>
            <xdr:cNvPr id="27649" name="Button 1" hidden="1">
              <a:extLst xmlns:a="http://schemas.openxmlformats.org/drawingml/2006/main">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44</xdr:row>
          <xdr:rowOff>66675</xdr:rowOff>
        </xdr:from>
        <xdr:to>
          <xdr:col>1</xdr:col>
          <xdr:colOff>85725</xdr:colOff>
          <xdr:row>45</xdr:row>
          <xdr:rowOff>123825</xdr:rowOff>
        </xdr:to>
        <xdr:sp macro="" textlink="">
          <xdr:nvSpPr>
            <xdr:cNvPr id="27650" name="Button 2" hidden="1">
              <a:extLst xmlns:a="http://schemas.openxmlformats.org/drawingml/2006/main">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Equipment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66675</xdr:colOff>
          <xdr:row>55</xdr:row>
          <xdr:rowOff>66675</xdr:rowOff>
        </xdr:from>
        <xdr:to>
          <xdr:col>1</xdr:col>
          <xdr:colOff>104775</xdr:colOff>
          <xdr:row>56</xdr:row>
          <xdr:rowOff>123825</xdr:rowOff>
        </xdr:to>
        <xdr:sp macro="" textlink="">
          <xdr:nvSpPr>
            <xdr:cNvPr id="27651" name="Button 3" hidden="1">
              <a:extLst xmlns:a="http://schemas.openxmlformats.org/drawingml/2006/main">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Supply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78</xdr:row>
          <xdr:rowOff>66675</xdr:rowOff>
        </xdr:from>
        <xdr:to>
          <xdr:col>1</xdr:col>
          <xdr:colOff>85725</xdr:colOff>
          <xdr:row>79</xdr:row>
          <xdr:rowOff>123825</xdr:rowOff>
        </xdr:to>
        <xdr:sp macro="" textlink="">
          <xdr:nvSpPr>
            <xdr:cNvPr id="27652" name="Button 4" hidden="1">
              <a:extLst xmlns:a="http://schemas.openxmlformats.org/drawingml/2006/main">
                <a:ext uri="{63B3BB69-23CF-44E3-9099-C40C66FF867C}">
                  <a14:compatExt spid="_x0000_s27652"/>
                </a:ext>
                <a:ext uri="{FF2B5EF4-FFF2-40B4-BE49-F238E27FC236}">
                  <a16:creationId xmlns:a16="http://schemas.microsoft.com/office/drawing/2014/main" id="{00000000-0008-0000-0900-000004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95</xdr:row>
          <xdr:rowOff>66675</xdr:rowOff>
        </xdr:from>
        <xdr:to>
          <xdr:col>1</xdr:col>
          <xdr:colOff>85725</xdr:colOff>
          <xdr:row>96</xdr:row>
          <xdr:rowOff>123825</xdr:rowOff>
        </xdr:to>
        <xdr:sp macro="" textlink="">
          <xdr:nvSpPr>
            <xdr:cNvPr id="27653" name="Button 5" hidden="1">
              <a:extLst xmlns:a="http://schemas.openxmlformats.org/drawingml/2006/main">
                <a:ext uri="{63B3BB69-23CF-44E3-9099-C40C66FF867C}">
                  <a14:compatExt spid="_x0000_s27653"/>
                </a:ext>
                <a:ext uri="{FF2B5EF4-FFF2-40B4-BE49-F238E27FC236}">
                  <a16:creationId xmlns:a16="http://schemas.microsoft.com/office/drawing/2014/main" id="{00000000-0008-0000-0900-000005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Item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33</xdr:row>
          <xdr:rowOff>180975</xdr:rowOff>
        </xdr:from>
        <xdr:to>
          <xdr:col>2</xdr:col>
          <xdr:colOff>0</xdr:colOff>
          <xdr:row>34</xdr:row>
          <xdr:rowOff>238125</xdr:rowOff>
        </xdr:to>
        <xdr:sp macro="" textlink="">
          <xdr:nvSpPr>
            <xdr:cNvPr id="27654" name="Button 6" hidden="1">
              <a:extLst xmlns:a="http://schemas.openxmlformats.org/drawingml/2006/main">
                <a:ext uri="{63B3BB69-23CF-44E3-9099-C40C66FF867C}">
                  <a14:compatExt spid="_x0000_s27654"/>
                </a:ext>
                <a:ext uri="{FF2B5EF4-FFF2-40B4-BE49-F238E27FC236}">
                  <a16:creationId xmlns:a16="http://schemas.microsoft.com/office/drawing/2014/main" id="{00000000-0008-0000-0900-000006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114300</xdr:colOff>
          <xdr:row>44</xdr:row>
          <xdr:rowOff>66675</xdr:rowOff>
        </xdr:from>
        <xdr:to>
          <xdr:col>1</xdr:col>
          <xdr:colOff>1485900</xdr:colOff>
          <xdr:row>45</xdr:row>
          <xdr:rowOff>123825</xdr:rowOff>
        </xdr:to>
        <xdr:sp macro="" textlink="">
          <xdr:nvSpPr>
            <xdr:cNvPr id="27655" name="Button 7" hidden="1">
              <a:extLst xmlns:a="http://schemas.openxmlformats.org/drawingml/2006/main">
                <a:ext uri="{63B3BB69-23CF-44E3-9099-C40C66FF867C}">
                  <a14:compatExt spid="_x0000_s27655"/>
                </a:ext>
                <a:ext uri="{FF2B5EF4-FFF2-40B4-BE49-F238E27FC236}">
                  <a16:creationId xmlns:a16="http://schemas.microsoft.com/office/drawing/2014/main" id="{00000000-0008-0000-0900-000007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55</xdr:row>
          <xdr:rowOff>66675</xdr:rowOff>
        </xdr:from>
        <xdr:to>
          <xdr:col>1</xdr:col>
          <xdr:colOff>1485900</xdr:colOff>
          <xdr:row>56</xdr:row>
          <xdr:rowOff>123825</xdr:rowOff>
        </xdr:to>
        <xdr:sp macro="" textlink="">
          <xdr:nvSpPr>
            <xdr:cNvPr id="27656" name="Button 8" hidden="1">
              <a:extLst xmlns:a="http://schemas.openxmlformats.org/drawingml/2006/main">
                <a:ext uri="{63B3BB69-23CF-44E3-9099-C40C66FF867C}">
                  <a14:compatExt spid="_x0000_s27656"/>
                </a:ext>
                <a:ext uri="{FF2B5EF4-FFF2-40B4-BE49-F238E27FC236}">
                  <a16:creationId xmlns:a16="http://schemas.microsoft.com/office/drawing/2014/main" id="{00000000-0008-0000-0900-000008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78</xdr:row>
          <xdr:rowOff>66675</xdr:rowOff>
        </xdr:from>
        <xdr:to>
          <xdr:col>2</xdr:col>
          <xdr:colOff>0</xdr:colOff>
          <xdr:row>79</xdr:row>
          <xdr:rowOff>123825</xdr:rowOff>
        </xdr:to>
        <xdr:sp macro="" textlink="">
          <xdr:nvSpPr>
            <xdr:cNvPr id="27657" name="Button 9" hidden="1">
              <a:extLst xmlns:a="http://schemas.openxmlformats.org/drawingml/2006/main">
                <a:ext uri="{63B3BB69-23CF-44E3-9099-C40C66FF867C}">
                  <a14:compatExt spid="_x0000_s27657"/>
                </a:ext>
                <a:ext uri="{FF2B5EF4-FFF2-40B4-BE49-F238E27FC236}">
                  <a16:creationId xmlns:a16="http://schemas.microsoft.com/office/drawing/2014/main" id="{00000000-0008-0000-0900-000009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95</xdr:row>
          <xdr:rowOff>66675</xdr:rowOff>
        </xdr:from>
        <xdr:to>
          <xdr:col>2</xdr:col>
          <xdr:colOff>0</xdr:colOff>
          <xdr:row>96</xdr:row>
          <xdr:rowOff>123825</xdr:rowOff>
        </xdr:to>
        <xdr:sp macro="" textlink="">
          <xdr:nvSpPr>
            <xdr:cNvPr id="27658" name="Button 10" hidden="1">
              <a:extLst xmlns:a="http://schemas.openxmlformats.org/drawingml/2006/main">
                <a:ext uri="{63B3BB69-23CF-44E3-9099-C40C66FF867C}">
                  <a14:compatExt spid="_x0000_s27658"/>
                </a:ext>
                <a:ext uri="{FF2B5EF4-FFF2-40B4-BE49-F238E27FC236}">
                  <a16:creationId xmlns:a16="http://schemas.microsoft.com/office/drawing/2014/main" id="{00000000-0008-0000-0900-00000A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22</xdr:row>
          <xdr:rowOff>104775</xdr:rowOff>
        </xdr:from>
        <xdr:to>
          <xdr:col>1</xdr:col>
          <xdr:colOff>85725</xdr:colOff>
          <xdr:row>23</xdr:row>
          <xdr:rowOff>161925</xdr:rowOff>
        </xdr:to>
        <xdr:sp macro="" textlink="">
          <xdr:nvSpPr>
            <xdr:cNvPr id="27659" name="Button 11" hidden="1">
              <a:extLst xmlns:a="http://schemas.openxmlformats.org/drawingml/2006/main">
                <a:ext uri="{63B3BB69-23CF-44E3-9099-C40C66FF867C}">
                  <a14:compatExt spid="_x0000_s27659"/>
                </a:ext>
                <a:ext uri="{FF2B5EF4-FFF2-40B4-BE49-F238E27FC236}">
                  <a16:creationId xmlns:a16="http://schemas.microsoft.com/office/drawing/2014/main" id="{00000000-0008-0000-0900-00000B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Benefit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22</xdr:row>
          <xdr:rowOff>104775</xdr:rowOff>
        </xdr:from>
        <xdr:to>
          <xdr:col>1</xdr:col>
          <xdr:colOff>1485900</xdr:colOff>
          <xdr:row>23</xdr:row>
          <xdr:rowOff>161925</xdr:rowOff>
        </xdr:to>
        <xdr:sp macro="" textlink="">
          <xdr:nvSpPr>
            <xdr:cNvPr id="27660" name="Button 12" hidden="1">
              <a:extLst xmlns:a="http://schemas.openxmlformats.org/drawingml/2006/main">
                <a:ext uri="{63B3BB69-23CF-44E3-9099-C40C66FF867C}">
                  <a14:compatExt spid="_x0000_s27660"/>
                </a:ext>
                <a:ext uri="{FF2B5EF4-FFF2-40B4-BE49-F238E27FC236}">
                  <a16:creationId xmlns:a16="http://schemas.microsoft.com/office/drawing/2014/main" id="{00000000-0008-0000-0900-00000C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38100</xdr:colOff>
          <xdr:row>11</xdr:row>
          <xdr:rowOff>104775</xdr:rowOff>
        </xdr:from>
        <xdr:to>
          <xdr:col>1</xdr:col>
          <xdr:colOff>76200</xdr:colOff>
          <xdr:row>12</xdr:row>
          <xdr:rowOff>161925</xdr:rowOff>
        </xdr:to>
        <xdr:sp macro="" textlink="">
          <xdr:nvSpPr>
            <xdr:cNvPr id="27661" name="Button 13" hidden="1">
              <a:extLst xmlns:a="http://schemas.openxmlformats.org/drawingml/2006/main">
                <a:ext uri="{63B3BB69-23CF-44E3-9099-C40C66FF867C}">
                  <a14:compatExt spid="_x0000_s27661"/>
                </a:ext>
                <a:ext uri="{FF2B5EF4-FFF2-40B4-BE49-F238E27FC236}">
                  <a16:creationId xmlns:a16="http://schemas.microsoft.com/office/drawing/2014/main" id="{00000000-0008-0000-0900-00000D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Personnel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123825</xdr:colOff>
          <xdr:row>11</xdr:row>
          <xdr:rowOff>104775</xdr:rowOff>
        </xdr:from>
        <xdr:to>
          <xdr:col>1</xdr:col>
          <xdr:colOff>1485900</xdr:colOff>
          <xdr:row>12</xdr:row>
          <xdr:rowOff>161925</xdr:rowOff>
        </xdr:to>
        <xdr:sp macro="" textlink="">
          <xdr:nvSpPr>
            <xdr:cNvPr id="27662" name="Button 14" hidden="1">
              <a:extLst xmlns:a="http://schemas.openxmlformats.org/drawingml/2006/main">
                <a:ext uri="{63B3BB69-23CF-44E3-9099-C40C66FF867C}">
                  <a14:compatExt spid="_x0000_s27662"/>
                </a:ext>
                <a:ext uri="{FF2B5EF4-FFF2-40B4-BE49-F238E27FC236}">
                  <a16:creationId xmlns:a16="http://schemas.microsoft.com/office/drawing/2014/main" id="{00000000-0008-0000-0900-00000E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xdr:colOff>
          <xdr:row>106</xdr:row>
          <xdr:rowOff>76200</xdr:rowOff>
        </xdr:from>
        <xdr:to>
          <xdr:col>0</xdr:col>
          <xdr:colOff>1571625</xdr:colOff>
          <xdr:row>107</xdr:row>
          <xdr:rowOff>123825</xdr:rowOff>
        </xdr:to>
        <xdr:sp macro="" textlink="">
          <xdr:nvSpPr>
            <xdr:cNvPr id="27663" name="Button 15" hidden="1">
              <a:extLst xmlns:a="http://schemas.openxmlformats.org/drawingml/2006/main">
                <a:ext uri="{63B3BB69-23CF-44E3-9099-C40C66FF867C}">
                  <a14:compatExt spid="_x0000_s27663"/>
                </a:ext>
                <a:ext uri="{FF2B5EF4-FFF2-40B4-BE49-F238E27FC236}">
                  <a16:creationId xmlns:a16="http://schemas.microsoft.com/office/drawing/2014/main" id="{00000000-0008-0000-0900-00000F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Indirect Cost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1</xdr:col>
          <xdr:colOff>9525</xdr:colOff>
          <xdr:row>106</xdr:row>
          <xdr:rowOff>76200</xdr:rowOff>
        </xdr:from>
        <xdr:to>
          <xdr:col>1</xdr:col>
          <xdr:colOff>1466850</xdr:colOff>
          <xdr:row>107</xdr:row>
          <xdr:rowOff>123825</xdr:rowOff>
        </xdr:to>
        <xdr:sp macro="" textlink="">
          <xdr:nvSpPr>
            <xdr:cNvPr id="27664" name="Button 16" hidden="1">
              <a:extLst xmlns:a="http://schemas.openxmlformats.org/drawingml/2006/main">
                <a:ext uri="{63B3BB69-23CF-44E3-9099-C40C66FF867C}">
                  <a14:compatExt spid="_x0000_s27664"/>
                </a:ext>
                <a:ext uri="{FF2B5EF4-FFF2-40B4-BE49-F238E27FC236}">
                  <a16:creationId xmlns:a16="http://schemas.microsoft.com/office/drawing/2014/main" id="{00000000-0008-0000-0900-000010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8</xdr:col>
          <xdr:colOff>209550</xdr:colOff>
          <xdr:row>16</xdr:row>
          <xdr:rowOff>19050</xdr:rowOff>
        </xdr:from>
        <xdr:to>
          <xdr:col>10</xdr:col>
          <xdr:colOff>704850</xdr:colOff>
          <xdr:row>16</xdr:row>
          <xdr:rowOff>257175</xdr:rowOff>
        </xdr:to>
        <xdr:sp macro="" textlink="">
          <xdr:nvSpPr>
            <xdr:cNvPr id="27665" name="Button 17" hidden="1">
              <a:extLst xmlns:a="http://schemas.openxmlformats.org/drawingml/2006/main">
                <a:ext uri="{63B3BB69-23CF-44E3-9099-C40C66FF867C}">
                  <a14:compatExt spid="_x0000_s27665"/>
                </a:ext>
                <a:ext uri="{FF2B5EF4-FFF2-40B4-BE49-F238E27FC236}">
                  <a16:creationId xmlns:a16="http://schemas.microsoft.com/office/drawing/2014/main" id="{00000000-0008-0000-0900-000011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 Area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200025</xdr:colOff>
          <xdr:row>27</xdr:row>
          <xdr:rowOff>19050</xdr:rowOff>
        </xdr:from>
        <xdr:to>
          <xdr:col>11</xdr:col>
          <xdr:colOff>0</xdr:colOff>
          <xdr:row>27</xdr:row>
          <xdr:rowOff>257175</xdr:rowOff>
        </xdr:to>
        <xdr:sp macro="" textlink="">
          <xdr:nvSpPr>
            <xdr:cNvPr id="27666" name="Button 18" hidden="1">
              <a:extLst xmlns:a="http://schemas.openxmlformats.org/drawingml/2006/main">
                <a:ext uri="{63B3BB69-23CF-44E3-9099-C40C66FF867C}">
                  <a14:compatExt spid="_x0000_s27666"/>
                </a:ext>
                <a:ext uri="{FF2B5EF4-FFF2-40B4-BE49-F238E27FC236}">
                  <a16:creationId xmlns:a16="http://schemas.microsoft.com/office/drawing/2014/main" id="{00000000-0008-0000-0900-000012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180975</xdr:colOff>
          <xdr:row>38</xdr:row>
          <xdr:rowOff>19050</xdr:rowOff>
        </xdr:from>
        <xdr:to>
          <xdr:col>11</xdr:col>
          <xdr:colOff>0</xdr:colOff>
          <xdr:row>38</xdr:row>
          <xdr:rowOff>257175</xdr:rowOff>
        </xdr:to>
        <xdr:sp macro="" textlink="">
          <xdr:nvSpPr>
            <xdr:cNvPr id="27667" name="Button 19" hidden="1">
              <a:extLst xmlns:a="http://schemas.openxmlformats.org/drawingml/2006/main">
                <a:ext uri="{63B3BB69-23CF-44E3-9099-C40C66FF867C}">
                  <a14:compatExt spid="_x0000_s27667"/>
                </a:ext>
                <a:ext uri="{FF2B5EF4-FFF2-40B4-BE49-F238E27FC236}">
                  <a16:creationId xmlns:a16="http://schemas.microsoft.com/office/drawing/2014/main" id="{00000000-0008-0000-0900-000013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49</xdr:row>
          <xdr:rowOff>19050</xdr:rowOff>
        </xdr:from>
        <xdr:to>
          <xdr:col>11</xdr:col>
          <xdr:colOff>0</xdr:colOff>
          <xdr:row>49</xdr:row>
          <xdr:rowOff>257175</xdr:rowOff>
        </xdr:to>
        <xdr:sp macro="" textlink="">
          <xdr:nvSpPr>
            <xdr:cNvPr id="27668" name="Button 20" hidden="1">
              <a:extLst xmlns:a="http://schemas.openxmlformats.org/drawingml/2006/main">
                <a:ext uri="{63B3BB69-23CF-44E3-9099-C40C66FF867C}">
                  <a14:compatExt spid="_x0000_s27668"/>
                </a:ext>
                <a:ext uri="{FF2B5EF4-FFF2-40B4-BE49-F238E27FC236}">
                  <a16:creationId xmlns:a16="http://schemas.microsoft.com/office/drawing/2014/main" id="{00000000-0008-0000-0900-000014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171450</xdr:colOff>
          <xdr:row>60</xdr:row>
          <xdr:rowOff>19050</xdr:rowOff>
        </xdr:from>
        <xdr:to>
          <xdr:col>10</xdr:col>
          <xdr:colOff>714375</xdr:colOff>
          <xdr:row>60</xdr:row>
          <xdr:rowOff>257175</xdr:rowOff>
        </xdr:to>
        <xdr:sp macro="" textlink="">
          <xdr:nvSpPr>
            <xdr:cNvPr id="27669" name="Button 21" hidden="1">
              <a:extLst xmlns:a="http://schemas.openxmlformats.org/drawingml/2006/main">
                <a:ext uri="{63B3BB69-23CF-44E3-9099-C40C66FF867C}">
                  <a14:compatExt spid="_x0000_s27669"/>
                </a:ext>
                <a:ext uri="{FF2B5EF4-FFF2-40B4-BE49-F238E27FC236}">
                  <a16:creationId xmlns:a16="http://schemas.microsoft.com/office/drawing/2014/main" id="{00000000-0008-0000-0900-000015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89</xdr:row>
          <xdr:rowOff>19050</xdr:rowOff>
        </xdr:from>
        <xdr:to>
          <xdr:col>11</xdr:col>
          <xdr:colOff>0</xdr:colOff>
          <xdr:row>89</xdr:row>
          <xdr:rowOff>257175</xdr:rowOff>
        </xdr:to>
        <xdr:sp macro="" textlink="">
          <xdr:nvSpPr>
            <xdr:cNvPr id="27670" name="Button 22" hidden="1">
              <a:extLst xmlns:a="http://schemas.openxmlformats.org/drawingml/2006/main">
                <a:ext uri="{63B3BB69-23CF-44E3-9099-C40C66FF867C}">
                  <a14:compatExt spid="_x0000_s27670"/>
                </a:ext>
                <a:ext uri="{FF2B5EF4-FFF2-40B4-BE49-F238E27FC236}">
                  <a16:creationId xmlns:a16="http://schemas.microsoft.com/office/drawing/2014/main" id="{00000000-0008-0000-0900-000016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100</xdr:row>
          <xdr:rowOff>19050</xdr:rowOff>
        </xdr:from>
        <xdr:to>
          <xdr:col>11</xdr:col>
          <xdr:colOff>0</xdr:colOff>
          <xdr:row>100</xdr:row>
          <xdr:rowOff>257175</xdr:rowOff>
        </xdr:to>
        <xdr:sp macro="" textlink="">
          <xdr:nvSpPr>
            <xdr:cNvPr id="27671" name="Button 23" hidden="1">
              <a:extLst xmlns:a="http://schemas.openxmlformats.org/drawingml/2006/main">
                <a:ext uri="{63B3BB69-23CF-44E3-9099-C40C66FF867C}">
                  <a14:compatExt spid="_x0000_s27671"/>
                </a:ext>
                <a:ext uri="{FF2B5EF4-FFF2-40B4-BE49-F238E27FC236}">
                  <a16:creationId xmlns:a16="http://schemas.microsoft.com/office/drawing/2014/main" id="{00000000-0008-0000-0900-000017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209550</xdr:colOff>
          <xdr:row>111</xdr:row>
          <xdr:rowOff>19050</xdr:rowOff>
        </xdr:from>
        <xdr:to>
          <xdr:col>11</xdr:col>
          <xdr:colOff>0</xdr:colOff>
          <xdr:row>111</xdr:row>
          <xdr:rowOff>257175</xdr:rowOff>
        </xdr:to>
        <xdr:sp macro="" textlink="">
          <xdr:nvSpPr>
            <xdr:cNvPr id="27672" name="Button 24" hidden="1">
              <a:extLst xmlns:a="http://schemas.openxmlformats.org/drawingml/2006/main">
                <a:ext uri="{63B3BB69-23CF-44E3-9099-C40C66FF867C}">
                  <a14:compatExt spid="_x0000_s27672"/>
                </a:ext>
                <a:ext uri="{FF2B5EF4-FFF2-40B4-BE49-F238E27FC236}">
                  <a16:creationId xmlns:a16="http://schemas.microsoft.com/office/drawing/2014/main" id="{00000000-0008-0000-0900-000018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Additional Narrative Text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84</xdr:row>
          <xdr:rowOff>180975</xdr:rowOff>
        </xdr:from>
        <xdr:to>
          <xdr:col>1</xdr:col>
          <xdr:colOff>85725</xdr:colOff>
          <xdr:row>85</xdr:row>
          <xdr:rowOff>238125</xdr:rowOff>
        </xdr:to>
        <xdr:sp macro="" textlink="">
          <xdr:nvSpPr>
            <xdr:cNvPr id="27673" name="Button 25" hidden="1">
              <a:extLst xmlns:a="http://schemas.openxmlformats.org/drawingml/2006/main">
                <a:ext uri="{63B3BB69-23CF-44E3-9099-C40C66FF867C}">
                  <a14:compatExt spid="_x0000_s27673"/>
                </a:ext>
                <a:ext uri="{FF2B5EF4-FFF2-40B4-BE49-F238E27FC236}">
                  <a16:creationId xmlns:a16="http://schemas.microsoft.com/office/drawing/2014/main" id="{00000000-0008-0000-0900-000019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Travel Expense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152400</xdr:colOff>
          <xdr:row>84</xdr:row>
          <xdr:rowOff>180975</xdr:rowOff>
        </xdr:from>
        <xdr:to>
          <xdr:col>2</xdr:col>
          <xdr:colOff>0</xdr:colOff>
          <xdr:row>85</xdr:row>
          <xdr:rowOff>238125</xdr:rowOff>
        </xdr:to>
        <xdr:sp macro="" textlink="">
          <xdr:nvSpPr>
            <xdr:cNvPr id="27674" name="Button 26" hidden="1">
              <a:extLst xmlns:a="http://schemas.openxmlformats.org/drawingml/2006/main">
                <a:ext uri="{63B3BB69-23CF-44E3-9099-C40C66FF867C}">
                  <a14:compatExt spid="_x0000_s27674"/>
                </a:ext>
                <a:ext uri="{FF2B5EF4-FFF2-40B4-BE49-F238E27FC236}">
                  <a16:creationId xmlns:a16="http://schemas.microsoft.com/office/drawing/2014/main" id="{00000000-0008-0000-0900-00001A6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Delete Selected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2" Type="http://schemas.openxmlformats.org/officeDocument/2006/relationships/ctrlProp" Target="../ctrlProps/ctrlProp229.xml" /><Relationship Id="rId14" Type="http://schemas.openxmlformats.org/officeDocument/2006/relationships/ctrlProp" Target="../ctrlProps/ctrlProp221.xml" /><Relationship Id="rId8" Type="http://schemas.openxmlformats.org/officeDocument/2006/relationships/ctrlProp" Target="../ctrlProps/ctrlProp215.xml" /><Relationship Id="rId12" Type="http://schemas.openxmlformats.org/officeDocument/2006/relationships/ctrlProp" Target="../ctrlProps/ctrlProp219.xml" /><Relationship Id="rId18" Type="http://schemas.openxmlformats.org/officeDocument/2006/relationships/ctrlProp" Target="../ctrlProps/ctrlProp225.xml" /><Relationship Id="rId16" Type="http://schemas.openxmlformats.org/officeDocument/2006/relationships/ctrlProp" Target="../ctrlProps/ctrlProp223.xml" /><Relationship Id="rId4" Type="http://schemas.openxmlformats.org/officeDocument/2006/relationships/ctrlProp" Target="../ctrlProps/ctrlProp211.xml" /><Relationship Id="rId13" Type="http://schemas.openxmlformats.org/officeDocument/2006/relationships/ctrlProp" Target="../ctrlProps/ctrlProp220.xml" /><Relationship Id="rId25" Type="http://schemas.openxmlformats.org/officeDocument/2006/relationships/ctrlProp" Target="../ctrlProps/ctrlProp232.xml" /><Relationship Id="rId6" Type="http://schemas.openxmlformats.org/officeDocument/2006/relationships/ctrlProp" Target="../ctrlProps/ctrlProp213.xml" /><Relationship Id="rId28" Type="http://schemas.openxmlformats.org/officeDocument/2006/relationships/ctrlProp" Target="../ctrlProps/ctrlProp235.xml" /><Relationship Id="rId26" Type="http://schemas.openxmlformats.org/officeDocument/2006/relationships/ctrlProp" Target="../ctrlProps/ctrlProp233.xml" /><Relationship Id="rId15" Type="http://schemas.openxmlformats.org/officeDocument/2006/relationships/ctrlProp" Target="../ctrlProps/ctrlProp222.xml" /><Relationship Id="rId7" Type="http://schemas.openxmlformats.org/officeDocument/2006/relationships/ctrlProp" Target="../ctrlProps/ctrlProp214.xml" /><Relationship Id="rId5" Type="http://schemas.openxmlformats.org/officeDocument/2006/relationships/ctrlProp" Target="../ctrlProps/ctrlProp212.xml" /><Relationship Id="rId24" Type="http://schemas.openxmlformats.org/officeDocument/2006/relationships/ctrlProp" Target="../ctrlProps/ctrlProp231.xml" /><Relationship Id="rId17" Type="http://schemas.openxmlformats.org/officeDocument/2006/relationships/ctrlProp" Target="../ctrlProps/ctrlProp224.xml" /><Relationship Id="rId9" Type="http://schemas.openxmlformats.org/officeDocument/2006/relationships/ctrlProp" Target="../ctrlProps/ctrlProp216.xml" /><Relationship Id="rId11" Type="http://schemas.openxmlformats.org/officeDocument/2006/relationships/ctrlProp" Target="../ctrlProps/ctrlProp218.xml" /><Relationship Id="rId27" Type="http://schemas.openxmlformats.org/officeDocument/2006/relationships/ctrlProp" Target="../ctrlProps/ctrlProp234.xml" /><Relationship Id="rId20" Type="http://schemas.openxmlformats.org/officeDocument/2006/relationships/ctrlProp" Target="../ctrlProps/ctrlProp227.xml" /><Relationship Id="rId10" Type="http://schemas.openxmlformats.org/officeDocument/2006/relationships/ctrlProp" Target="../ctrlProps/ctrlProp217.xml" /><Relationship Id="rId21" Type="http://schemas.openxmlformats.org/officeDocument/2006/relationships/ctrlProp" Target="../ctrlProps/ctrlProp228.xml" /><Relationship Id="rId19" Type="http://schemas.openxmlformats.org/officeDocument/2006/relationships/ctrlProp" Target="../ctrlProps/ctrlProp226.xml" /><Relationship Id="rId29" Type="http://schemas.openxmlformats.org/officeDocument/2006/relationships/ctrlProp" Target="../ctrlProps/ctrlProp236.xml" /><Relationship Id="rId23" Type="http://schemas.openxmlformats.org/officeDocument/2006/relationships/ctrlProp" Target="../ctrlProps/ctrlProp230.xml" /><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9.xml" /><Relationship Id="rId3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22" Type="http://schemas.openxmlformats.org/officeDocument/2006/relationships/ctrlProp" Target="../ctrlProps/ctrlProp255.xml" /><Relationship Id="rId14" Type="http://schemas.openxmlformats.org/officeDocument/2006/relationships/ctrlProp" Target="../ctrlProps/ctrlProp247.xml" /><Relationship Id="rId8" Type="http://schemas.openxmlformats.org/officeDocument/2006/relationships/ctrlProp" Target="../ctrlProps/ctrlProp241.xml" /><Relationship Id="rId12" Type="http://schemas.openxmlformats.org/officeDocument/2006/relationships/ctrlProp" Target="../ctrlProps/ctrlProp245.xml" /><Relationship Id="rId18" Type="http://schemas.openxmlformats.org/officeDocument/2006/relationships/ctrlProp" Target="../ctrlProps/ctrlProp251.xml" /><Relationship Id="rId16" Type="http://schemas.openxmlformats.org/officeDocument/2006/relationships/ctrlProp" Target="../ctrlProps/ctrlProp249.xml" /><Relationship Id="rId4" Type="http://schemas.openxmlformats.org/officeDocument/2006/relationships/ctrlProp" Target="../ctrlProps/ctrlProp237.xml" /><Relationship Id="rId13" Type="http://schemas.openxmlformats.org/officeDocument/2006/relationships/ctrlProp" Target="../ctrlProps/ctrlProp246.xml" /><Relationship Id="rId25" Type="http://schemas.openxmlformats.org/officeDocument/2006/relationships/ctrlProp" Target="../ctrlProps/ctrlProp258.xml" /><Relationship Id="rId6" Type="http://schemas.openxmlformats.org/officeDocument/2006/relationships/ctrlProp" Target="../ctrlProps/ctrlProp239.xml" /><Relationship Id="rId28" Type="http://schemas.openxmlformats.org/officeDocument/2006/relationships/ctrlProp" Target="../ctrlProps/ctrlProp261.xml" /><Relationship Id="rId26" Type="http://schemas.openxmlformats.org/officeDocument/2006/relationships/ctrlProp" Target="../ctrlProps/ctrlProp259.xml" /><Relationship Id="rId15" Type="http://schemas.openxmlformats.org/officeDocument/2006/relationships/ctrlProp" Target="../ctrlProps/ctrlProp248.xml" /><Relationship Id="rId7" Type="http://schemas.openxmlformats.org/officeDocument/2006/relationships/ctrlProp" Target="../ctrlProps/ctrlProp240.xml" /><Relationship Id="rId5" Type="http://schemas.openxmlformats.org/officeDocument/2006/relationships/ctrlProp" Target="../ctrlProps/ctrlProp238.xml" /><Relationship Id="rId24" Type="http://schemas.openxmlformats.org/officeDocument/2006/relationships/ctrlProp" Target="../ctrlProps/ctrlProp257.xml" /><Relationship Id="rId17" Type="http://schemas.openxmlformats.org/officeDocument/2006/relationships/ctrlProp" Target="../ctrlProps/ctrlProp250.xml" /><Relationship Id="rId9" Type="http://schemas.openxmlformats.org/officeDocument/2006/relationships/ctrlProp" Target="../ctrlProps/ctrlProp242.xml" /><Relationship Id="rId11" Type="http://schemas.openxmlformats.org/officeDocument/2006/relationships/ctrlProp" Target="../ctrlProps/ctrlProp244.xml" /><Relationship Id="rId27" Type="http://schemas.openxmlformats.org/officeDocument/2006/relationships/ctrlProp" Target="../ctrlProps/ctrlProp260.xml" /><Relationship Id="rId20" Type="http://schemas.openxmlformats.org/officeDocument/2006/relationships/ctrlProp" Target="../ctrlProps/ctrlProp253.xml" /><Relationship Id="rId10" Type="http://schemas.openxmlformats.org/officeDocument/2006/relationships/ctrlProp" Target="../ctrlProps/ctrlProp243.xml" /><Relationship Id="rId21" Type="http://schemas.openxmlformats.org/officeDocument/2006/relationships/ctrlProp" Target="../ctrlProps/ctrlProp254.xml" /><Relationship Id="rId19" Type="http://schemas.openxmlformats.org/officeDocument/2006/relationships/ctrlProp" Target="../ctrlProps/ctrlProp252.xml" /><Relationship Id="rId29" Type="http://schemas.openxmlformats.org/officeDocument/2006/relationships/ctrlProp" Target="../ctrlProps/ctrlProp262.xml" /><Relationship Id="rId23" Type="http://schemas.openxmlformats.org/officeDocument/2006/relationships/ctrlProp" Target="../ctrlProps/ctrlProp256.xml" /><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0.xml" /><Relationship Id="rId3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22" Type="http://schemas.openxmlformats.org/officeDocument/2006/relationships/ctrlProp" Target="../ctrlProps/ctrlProp281.xml" /><Relationship Id="rId14" Type="http://schemas.openxmlformats.org/officeDocument/2006/relationships/ctrlProp" Target="../ctrlProps/ctrlProp273.xml" /><Relationship Id="rId54" Type="http://schemas.openxmlformats.org/officeDocument/2006/relationships/ctrlProp" Target="../ctrlProps/ctrlProp313.xml" /><Relationship Id="rId8" Type="http://schemas.openxmlformats.org/officeDocument/2006/relationships/ctrlProp" Target="../ctrlProps/ctrlProp267.xml" /><Relationship Id="rId37" Type="http://schemas.openxmlformats.org/officeDocument/2006/relationships/ctrlProp" Target="../ctrlProps/ctrlProp296.xml" /><Relationship Id="rId12" Type="http://schemas.openxmlformats.org/officeDocument/2006/relationships/ctrlProp" Target="../ctrlProps/ctrlProp271.xml" /><Relationship Id="rId36" Type="http://schemas.openxmlformats.org/officeDocument/2006/relationships/ctrlProp" Target="../ctrlProps/ctrlProp295.xml" /><Relationship Id="rId18" Type="http://schemas.openxmlformats.org/officeDocument/2006/relationships/ctrlProp" Target="../ctrlProps/ctrlProp277.xml" /><Relationship Id="rId16" Type="http://schemas.openxmlformats.org/officeDocument/2006/relationships/ctrlProp" Target="../ctrlProps/ctrlProp275.xml" /><Relationship Id="rId4" Type="http://schemas.openxmlformats.org/officeDocument/2006/relationships/ctrlProp" Target="../ctrlProps/ctrlProp263.xml" /><Relationship Id="rId50" Type="http://schemas.openxmlformats.org/officeDocument/2006/relationships/ctrlProp" Target="../ctrlProps/ctrlProp309.xml" /><Relationship Id="rId55" Type="http://schemas.openxmlformats.org/officeDocument/2006/relationships/ctrlProp" Target="../ctrlProps/ctrlProp314.xml" /><Relationship Id="rId13" Type="http://schemas.openxmlformats.org/officeDocument/2006/relationships/ctrlProp" Target="../ctrlProps/ctrlProp272.xml" /><Relationship Id="rId25" Type="http://schemas.openxmlformats.org/officeDocument/2006/relationships/ctrlProp" Target="../ctrlProps/ctrlProp284.xml" /><Relationship Id="rId6" Type="http://schemas.openxmlformats.org/officeDocument/2006/relationships/ctrlProp" Target="../ctrlProps/ctrlProp265.xml" /><Relationship Id="rId28" Type="http://schemas.openxmlformats.org/officeDocument/2006/relationships/ctrlProp" Target="../ctrlProps/ctrlProp287.xml" /><Relationship Id="rId26" Type="http://schemas.openxmlformats.org/officeDocument/2006/relationships/ctrlProp" Target="../ctrlProps/ctrlProp285.xml" /><Relationship Id="rId43" Type="http://schemas.openxmlformats.org/officeDocument/2006/relationships/ctrlProp" Target="../ctrlProps/ctrlProp302.xml" /><Relationship Id="rId39" Type="http://schemas.openxmlformats.org/officeDocument/2006/relationships/ctrlProp" Target="../ctrlProps/ctrlProp298.xml" /><Relationship Id="rId34" Type="http://schemas.openxmlformats.org/officeDocument/2006/relationships/ctrlProp" Target="../ctrlProps/ctrlProp293.xml" /><Relationship Id="rId31" Type="http://schemas.openxmlformats.org/officeDocument/2006/relationships/ctrlProp" Target="../ctrlProps/ctrlProp290.xml" /><Relationship Id="rId11" Type="http://schemas.openxmlformats.org/officeDocument/2006/relationships/ctrlProp" Target="../ctrlProps/ctrlProp270.xml" /><Relationship Id="rId15" Type="http://schemas.openxmlformats.org/officeDocument/2006/relationships/ctrlProp" Target="../ctrlProps/ctrlProp274.xml" /><Relationship Id="rId5" Type="http://schemas.openxmlformats.org/officeDocument/2006/relationships/ctrlProp" Target="../ctrlProps/ctrlProp264.xml" /><Relationship Id="rId24" Type="http://schemas.openxmlformats.org/officeDocument/2006/relationships/ctrlProp" Target="../ctrlProps/ctrlProp283.xml" /><Relationship Id="rId17" Type="http://schemas.openxmlformats.org/officeDocument/2006/relationships/ctrlProp" Target="../ctrlProps/ctrlProp276.xml" /><Relationship Id="rId9" Type="http://schemas.openxmlformats.org/officeDocument/2006/relationships/ctrlProp" Target="../ctrlProps/ctrlProp268.xml" /><Relationship Id="rId32" Type="http://schemas.openxmlformats.org/officeDocument/2006/relationships/ctrlProp" Target="../ctrlProps/ctrlProp291.xml" /><Relationship Id="rId38" Type="http://schemas.openxmlformats.org/officeDocument/2006/relationships/ctrlProp" Target="../ctrlProps/ctrlProp297.xml" /><Relationship Id="rId41" Type="http://schemas.openxmlformats.org/officeDocument/2006/relationships/ctrlProp" Target="../ctrlProps/ctrlProp300.xml" /><Relationship Id="rId48" Type="http://schemas.openxmlformats.org/officeDocument/2006/relationships/ctrlProp" Target="../ctrlProps/ctrlProp307.xml" /><Relationship Id="rId33" Type="http://schemas.openxmlformats.org/officeDocument/2006/relationships/ctrlProp" Target="../ctrlProps/ctrlProp292.xml" /><Relationship Id="rId29" Type="http://schemas.openxmlformats.org/officeDocument/2006/relationships/ctrlProp" Target="../ctrlProps/ctrlProp288.xml" /><Relationship Id="rId51" Type="http://schemas.openxmlformats.org/officeDocument/2006/relationships/ctrlProp" Target="../ctrlProps/ctrlProp310.xml" /><Relationship Id="rId27" Type="http://schemas.openxmlformats.org/officeDocument/2006/relationships/ctrlProp" Target="../ctrlProps/ctrlProp286.xml" /><Relationship Id="rId20" Type="http://schemas.openxmlformats.org/officeDocument/2006/relationships/ctrlProp" Target="../ctrlProps/ctrlProp279.xml" /><Relationship Id="rId53" Type="http://schemas.openxmlformats.org/officeDocument/2006/relationships/ctrlProp" Target="../ctrlProps/ctrlProp312.xml" /><Relationship Id="rId10" Type="http://schemas.openxmlformats.org/officeDocument/2006/relationships/ctrlProp" Target="../ctrlProps/ctrlProp269.xml" /><Relationship Id="rId46" Type="http://schemas.openxmlformats.org/officeDocument/2006/relationships/ctrlProp" Target="../ctrlProps/ctrlProp305.xml" /><Relationship Id="rId35" Type="http://schemas.openxmlformats.org/officeDocument/2006/relationships/ctrlProp" Target="../ctrlProps/ctrlProp294.xml" /><Relationship Id="rId52" Type="http://schemas.openxmlformats.org/officeDocument/2006/relationships/ctrlProp" Target="../ctrlProps/ctrlProp311.xml" /><Relationship Id="rId49" Type="http://schemas.openxmlformats.org/officeDocument/2006/relationships/ctrlProp" Target="../ctrlProps/ctrlProp308.xml" /><Relationship Id="rId7" Type="http://schemas.openxmlformats.org/officeDocument/2006/relationships/ctrlProp" Target="../ctrlProps/ctrlProp266.xml" /><Relationship Id="rId21" Type="http://schemas.openxmlformats.org/officeDocument/2006/relationships/ctrlProp" Target="../ctrlProps/ctrlProp280.xml" /><Relationship Id="rId40" Type="http://schemas.openxmlformats.org/officeDocument/2006/relationships/ctrlProp" Target="../ctrlProps/ctrlProp299.xml" /><Relationship Id="rId44" Type="http://schemas.openxmlformats.org/officeDocument/2006/relationships/ctrlProp" Target="../ctrlProps/ctrlProp303.xml" /><Relationship Id="rId30" Type="http://schemas.openxmlformats.org/officeDocument/2006/relationships/ctrlProp" Target="../ctrlProps/ctrlProp289.xml" /><Relationship Id="rId47" Type="http://schemas.openxmlformats.org/officeDocument/2006/relationships/ctrlProp" Target="../ctrlProps/ctrlProp306.xml" /><Relationship Id="rId45" Type="http://schemas.openxmlformats.org/officeDocument/2006/relationships/ctrlProp" Target="../ctrlProps/ctrlProp304.xml" /><Relationship Id="rId19" Type="http://schemas.openxmlformats.org/officeDocument/2006/relationships/ctrlProp" Target="../ctrlProps/ctrlProp278.xml" /><Relationship Id="rId42" Type="http://schemas.openxmlformats.org/officeDocument/2006/relationships/ctrlProp" Target="../ctrlProps/ctrlProp301.xml" /><Relationship Id="rId23" Type="http://schemas.openxmlformats.org/officeDocument/2006/relationships/ctrlProp" Target="../ctrlProps/ctrlProp282.xml" /><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1.xml" /><Relationship Id="rId5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3.xml" /><Relationship Id="rId9" Type="http://schemas.openxmlformats.org/officeDocument/2006/relationships/ctrlProp" Target="../ctrlProps/ctrlProp7.xml" /><Relationship Id="rId6" Type="http://schemas.openxmlformats.org/officeDocument/2006/relationships/ctrlProp" Target="../ctrlProps/ctrlProp4.xml" /><Relationship Id="rId4" Type="http://schemas.openxmlformats.org/officeDocument/2006/relationships/ctrlProp" Target="../ctrlProps/ctrlProp2.xml" /><Relationship Id="rId7" Type="http://schemas.openxmlformats.org/officeDocument/2006/relationships/ctrlProp" Target="../ctrlProps/ctrlProp5.xml" /><Relationship Id="rId8"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2" Type="http://schemas.openxmlformats.org/officeDocument/2006/relationships/ctrlProp" Target="../ctrlProps/ctrlProp26.xml" /><Relationship Id="rId14" Type="http://schemas.openxmlformats.org/officeDocument/2006/relationships/ctrlProp" Target="../ctrlProps/ctrlProp18.xml" /><Relationship Id="rId8" Type="http://schemas.openxmlformats.org/officeDocument/2006/relationships/ctrlProp" Target="../ctrlProps/ctrlProp12.xml" /><Relationship Id="rId12" Type="http://schemas.openxmlformats.org/officeDocument/2006/relationships/ctrlProp" Target="../ctrlProps/ctrlProp16.xml" /><Relationship Id="rId44" Type="http://schemas.openxmlformats.org/officeDocument/2006/relationships/ctrlProp" Target="../ctrlProps/ctrlProp48.xml" /><Relationship Id="rId18" Type="http://schemas.openxmlformats.org/officeDocument/2006/relationships/ctrlProp" Target="../ctrlProps/ctrlProp22.xml" /><Relationship Id="rId16" Type="http://schemas.openxmlformats.org/officeDocument/2006/relationships/ctrlProp" Target="../ctrlProps/ctrlProp20.xml" /><Relationship Id="rId4" Type="http://schemas.openxmlformats.org/officeDocument/2006/relationships/ctrlProp" Target="../ctrlProps/ctrlProp8.xml" /><Relationship Id="rId13" Type="http://schemas.openxmlformats.org/officeDocument/2006/relationships/ctrlProp" Target="../ctrlProps/ctrlProp17.xml" /><Relationship Id="rId25" Type="http://schemas.openxmlformats.org/officeDocument/2006/relationships/ctrlProp" Target="../ctrlProps/ctrlProp29.xml" /><Relationship Id="rId6" Type="http://schemas.openxmlformats.org/officeDocument/2006/relationships/ctrlProp" Target="../ctrlProps/ctrlProp10.xml" /><Relationship Id="rId28" Type="http://schemas.openxmlformats.org/officeDocument/2006/relationships/ctrlProp" Target="../ctrlProps/ctrlProp32.xml" /><Relationship Id="rId26" Type="http://schemas.openxmlformats.org/officeDocument/2006/relationships/ctrlProp" Target="../ctrlProps/ctrlProp30.xml" /><Relationship Id="rId43" Type="http://schemas.openxmlformats.org/officeDocument/2006/relationships/ctrlProp" Target="../ctrlProps/ctrlProp47.xml" /><Relationship Id="rId39" Type="http://schemas.openxmlformats.org/officeDocument/2006/relationships/ctrlProp" Target="../ctrlProps/ctrlProp43.xml" /><Relationship Id="rId34" Type="http://schemas.openxmlformats.org/officeDocument/2006/relationships/ctrlProp" Target="../ctrlProps/ctrlProp38.xml" /><Relationship Id="rId31" Type="http://schemas.openxmlformats.org/officeDocument/2006/relationships/ctrlProp" Target="../ctrlProps/ctrlProp35.xml" /><Relationship Id="rId7" Type="http://schemas.openxmlformats.org/officeDocument/2006/relationships/ctrlProp" Target="../ctrlProps/ctrlProp11.xml" /><Relationship Id="rId15" Type="http://schemas.openxmlformats.org/officeDocument/2006/relationships/ctrlProp" Target="../ctrlProps/ctrlProp19.xml" /><Relationship Id="rId5" Type="http://schemas.openxmlformats.org/officeDocument/2006/relationships/ctrlProp" Target="../ctrlProps/ctrlProp9.xml" /><Relationship Id="rId24" Type="http://schemas.openxmlformats.org/officeDocument/2006/relationships/ctrlProp" Target="../ctrlProps/ctrlProp28.xml" /><Relationship Id="rId17" Type="http://schemas.openxmlformats.org/officeDocument/2006/relationships/ctrlProp" Target="../ctrlProps/ctrlProp21.xml" /><Relationship Id="rId9" Type="http://schemas.openxmlformats.org/officeDocument/2006/relationships/ctrlProp" Target="../ctrlProps/ctrlProp13.xml" /><Relationship Id="rId32" Type="http://schemas.openxmlformats.org/officeDocument/2006/relationships/ctrlProp" Target="../ctrlProps/ctrlProp36.xml" /><Relationship Id="rId38" Type="http://schemas.openxmlformats.org/officeDocument/2006/relationships/ctrlProp" Target="../ctrlProps/ctrlProp42.xml" /><Relationship Id="rId41" Type="http://schemas.openxmlformats.org/officeDocument/2006/relationships/ctrlProp" Target="../ctrlProps/ctrlProp45.xml" /><Relationship Id="rId11" Type="http://schemas.openxmlformats.org/officeDocument/2006/relationships/ctrlProp" Target="../ctrlProps/ctrlProp15.xml" /><Relationship Id="rId33" Type="http://schemas.openxmlformats.org/officeDocument/2006/relationships/ctrlProp" Target="../ctrlProps/ctrlProp37.xml" /><Relationship Id="rId29" Type="http://schemas.openxmlformats.org/officeDocument/2006/relationships/ctrlProp" Target="../ctrlProps/ctrlProp33.xml" /><Relationship Id="rId27" Type="http://schemas.openxmlformats.org/officeDocument/2006/relationships/ctrlProp" Target="../ctrlProps/ctrlProp31.xml" /><Relationship Id="rId20" Type="http://schemas.openxmlformats.org/officeDocument/2006/relationships/ctrlProp" Target="../ctrlProps/ctrlProp24.xml" /><Relationship Id="rId36" Type="http://schemas.openxmlformats.org/officeDocument/2006/relationships/ctrlProp" Target="../ctrlProps/ctrlProp40.xml" /><Relationship Id="rId10" Type="http://schemas.openxmlformats.org/officeDocument/2006/relationships/ctrlProp" Target="../ctrlProps/ctrlProp14.xml" /><Relationship Id="rId46" Type="http://schemas.openxmlformats.org/officeDocument/2006/relationships/ctrlProp" Target="../ctrlProps/ctrlProp50.xml" /><Relationship Id="rId35" Type="http://schemas.openxmlformats.org/officeDocument/2006/relationships/ctrlProp" Target="../ctrlProps/ctrlProp39.xml" /><Relationship Id="rId37" Type="http://schemas.openxmlformats.org/officeDocument/2006/relationships/ctrlProp" Target="../ctrlProps/ctrlProp41.xml" /><Relationship Id="rId21" Type="http://schemas.openxmlformats.org/officeDocument/2006/relationships/ctrlProp" Target="../ctrlProps/ctrlProp25.xml" /><Relationship Id="rId40" Type="http://schemas.openxmlformats.org/officeDocument/2006/relationships/ctrlProp" Target="../ctrlProps/ctrlProp44.xml" /><Relationship Id="rId30" Type="http://schemas.openxmlformats.org/officeDocument/2006/relationships/ctrlProp" Target="../ctrlProps/ctrlProp34.xml" /><Relationship Id="rId47" Type="http://schemas.openxmlformats.org/officeDocument/2006/relationships/ctrlProp" Target="../ctrlProps/ctrlProp51.xml" /><Relationship Id="rId45" Type="http://schemas.openxmlformats.org/officeDocument/2006/relationships/ctrlProp" Target="../ctrlProps/ctrlProp49.xml" /><Relationship Id="rId19" Type="http://schemas.openxmlformats.org/officeDocument/2006/relationships/ctrlProp" Target="../ctrlProps/ctrlProp23.xml" /><Relationship Id="rId42" Type="http://schemas.openxmlformats.org/officeDocument/2006/relationships/ctrlProp" Target="../ctrlProps/ctrlProp46.xml" /><Relationship Id="rId23" Type="http://schemas.openxmlformats.org/officeDocument/2006/relationships/ctrlProp" Target="../ctrlProps/ctrlProp27.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2" Type="http://schemas.openxmlformats.org/officeDocument/2006/relationships/ctrlProp" Target="../ctrlProps/ctrlProp70.xml" /><Relationship Id="rId14" Type="http://schemas.openxmlformats.org/officeDocument/2006/relationships/ctrlProp" Target="../ctrlProps/ctrlProp62.xml" /><Relationship Id="rId8" Type="http://schemas.openxmlformats.org/officeDocument/2006/relationships/ctrlProp" Target="../ctrlProps/ctrlProp56.xml" /><Relationship Id="rId12" Type="http://schemas.openxmlformats.org/officeDocument/2006/relationships/ctrlProp" Target="../ctrlProps/ctrlProp60.xml" /><Relationship Id="rId18" Type="http://schemas.openxmlformats.org/officeDocument/2006/relationships/ctrlProp" Target="../ctrlProps/ctrlProp66.xml" /><Relationship Id="rId16" Type="http://schemas.openxmlformats.org/officeDocument/2006/relationships/ctrlProp" Target="../ctrlProps/ctrlProp64.xml" /><Relationship Id="rId4" Type="http://schemas.openxmlformats.org/officeDocument/2006/relationships/ctrlProp" Target="../ctrlProps/ctrlProp52.xml" /><Relationship Id="rId13" Type="http://schemas.openxmlformats.org/officeDocument/2006/relationships/ctrlProp" Target="../ctrlProps/ctrlProp61.xml" /><Relationship Id="rId25" Type="http://schemas.openxmlformats.org/officeDocument/2006/relationships/ctrlProp" Target="../ctrlProps/ctrlProp73.xml" /><Relationship Id="rId6" Type="http://schemas.openxmlformats.org/officeDocument/2006/relationships/ctrlProp" Target="../ctrlProps/ctrlProp54.xml" /><Relationship Id="rId28" Type="http://schemas.openxmlformats.org/officeDocument/2006/relationships/ctrlProp" Target="../ctrlProps/ctrlProp76.xml" /><Relationship Id="rId26" Type="http://schemas.openxmlformats.org/officeDocument/2006/relationships/ctrlProp" Target="../ctrlProps/ctrlProp74.xml" /><Relationship Id="rId15" Type="http://schemas.openxmlformats.org/officeDocument/2006/relationships/ctrlProp" Target="../ctrlProps/ctrlProp63.xml" /><Relationship Id="rId7" Type="http://schemas.openxmlformats.org/officeDocument/2006/relationships/ctrlProp" Target="../ctrlProps/ctrlProp55.xml" /><Relationship Id="rId5" Type="http://schemas.openxmlformats.org/officeDocument/2006/relationships/ctrlProp" Target="../ctrlProps/ctrlProp53.xml" /><Relationship Id="rId24" Type="http://schemas.openxmlformats.org/officeDocument/2006/relationships/ctrlProp" Target="../ctrlProps/ctrlProp72.xml" /><Relationship Id="rId17" Type="http://schemas.openxmlformats.org/officeDocument/2006/relationships/ctrlProp" Target="../ctrlProps/ctrlProp65.xml" /><Relationship Id="rId9" Type="http://schemas.openxmlformats.org/officeDocument/2006/relationships/ctrlProp" Target="../ctrlProps/ctrlProp57.xml" /><Relationship Id="rId11" Type="http://schemas.openxmlformats.org/officeDocument/2006/relationships/ctrlProp" Target="../ctrlProps/ctrlProp59.xml" /><Relationship Id="rId27" Type="http://schemas.openxmlformats.org/officeDocument/2006/relationships/ctrlProp" Target="../ctrlProps/ctrlProp75.xml" /><Relationship Id="rId20" Type="http://schemas.openxmlformats.org/officeDocument/2006/relationships/ctrlProp" Target="../ctrlProps/ctrlProp68.xml" /><Relationship Id="rId10" Type="http://schemas.openxmlformats.org/officeDocument/2006/relationships/ctrlProp" Target="../ctrlProps/ctrlProp58.xml" /><Relationship Id="rId21" Type="http://schemas.openxmlformats.org/officeDocument/2006/relationships/ctrlProp" Target="../ctrlProps/ctrlProp69.xml" /><Relationship Id="rId19" Type="http://schemas.openxmlformats.org/officeDocument/2006/relationships/ctrlProp" Target="../ctrlProps/ctrlProp67.xml" /><Relationship Id="rId29" Type="http://schemas.openxmlformats.org/officeDocument/2006/relationships/ctrlProp" Target="../ctrlProps/ctrlProp77.xml" /><Relationship Id="rId23" Type="http://schemas.openxmlformats.org/officeDocument/2006/relationships/ctrlProp" Target="../ctrlProps/ctrlProp71.xml" /><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2" Type="http://schemas.openxmlformats.org/officeDocument/2006/relationships/ctrlProp" Target="../ctrlProps/ctrlProp96.xml" /><Relationship Id="rId14" Type="http://schemas.openxmlformats.org/officeDocument/2006/relationships/ctrlProp" Target="../ctrlProps/ctrlProp88.xml" /><Relationship Id="rId8" Type="http://schemas.openxmlformats.org/officeDocument/2006/relationships/ctrlProp" Target="../ctrlProps/ctrlProp82.xml" /><Relationship Id="rId12" Type="http://schemas.openxmlformats.org/officeDocument/2006/relationships/ctrlProp" Target="../ctrlProps/ctrlProp86.xml" /><Relationship Id="rId18" Type="http://schemas.openxmlformats.org/officeDocument/2006/relationships/ctrlProp" Target="../ctrlProps/ctrlProp92.xml" /><Relationship Id="rId16" Type="http://schemas.openxmlformats.org/officeDocument/2006/relationships/ctrlProp" Target="../ctrlProps/ctrlProp90.xml" /><Relationship Id="rId4" Type="http://schemas.openxmlformats.org/officeDocument/2006/relationships/ctrlProp" Target="../ctrlProps/ctrlProp78.xml" /><Relationship Id="rId13" Type="http://schemas.openxmlformats.org/officeDocument/2006/relationships/ctrlProp" Target="../ctrlProps/ctrlProp87.xml" /><Relationship Id="rId25" Type="http://schemas.openxmlformats.org/officeDocument/2006/relationships/ctrlProp" Target="../ctrlProps/ctrlProp99.xml" /><Relationship Id="rId6" Type="http://schemas.openxmlformats.org/officeDocument/2006/relationships/ctrlProp" Target="../ctrlProps/ctrlProp80.xml" /><Relationship Id="rId28" Type="http://schemas.openxmlformats.org/officeDocument/2006/relationships/ctrlProp" Target="../ctrlProps/ctrlProp102.xml" /><Relationship Id="rId26" Type="http://schemas.openxmlformats.org/officeDocument/2006/relationships/ctrlProp" Target="../ctrlProps/ctrlProp100.xml" /><Relationship Id="rId15" Type="http://schemas.openxmlformats.org/officeDocument/2006/relationships/ctrlProp" Target="../ctrlProps/ctrlProp89.xml" /><Relationship Id="rId7" Type="http://schemas.openxmlformats.org/officeDocument/2006/relationships/ctrlProp" Target="../ctrlProps/ctrlProp81.xml" /><Relationship Id="rId5" Type="http://schemas.openxmlformats.org/officeDocument/2006/relationships/ctrlProp" Target="../ctrlProps/ctrlProp79.xml" /><Relationship Id="rId24" Type="http://schemas.openxmlformats.org/officeDocument/2006/relationships/ctrlProp" Target="../ctrlProps/ctrlProp98.xml" /><Relationship Id="rId17" Type="http://schemas.openxmlformats.org/officeDocument/2006/relationships/ctrlProp" Target="../ctrlProps/ctrlProp91.xml" /><Relationship Id="rId9" Type="http://schemas.openxmlformats.org/officeDocument/2006/relationships/ctrlProp" Target="../ctrlProps/ctrlProp83.xml" /><Relationship Id="rId11" Type="http://schemas.openxmlformats.org/officeDocument/2006/relationships/ctrlProp" Target="../ctrlProps/ctrlProp85.xml" /><Relationship Id="rId27" Type="http://schemas.openxmlformats.org/officeDocument/2006/relationships/ctrlProp" Target="../ctrlProps/ctrlProp101.xml" /><Relationship Id="rId20" Type="http://schemas.openxmlformats.org/officeDocument/2006/relationships/ctrlProp" Target="../ctrlProps/ctrlProp94.xml" /><Relationship Id="rId10" Type="http://schemas.openxmlformats.org/officeDocument/2006/relationships/ctrlProp" Target="../ctrlProps/ctrlProp84.xml" /><Relationship Id="rId21" Type="http://schemas.openxmlformats.org/officeDocument/2006/relationships/ctrlProp" Target="../ctrlProps/ctrlProp95.xml" /><Relationship Id="rId19" Type="http://schemas.openxmlformats.org/officeDocument/2006/relationships/ctrlProp" Target="../ctrlProps/ctrlProp93.xml" /><Relationship Id="rId29" Type="http://schemas.openxmlformats.org/officeDocument/2006/relationships/ctrlProp" Target="../ctrlProps/ctrlProp103.xml" /><Relationship Id="rId23" Type="http://schemas.openxmlformats.org/officeDocument/2006/relationships/ctrlProp" Target="../ctrlProps/ctrlProp97.xml" /><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3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2" Type="http://schemas.openxmlformats.org/officeDocument/2006/relationships/ctrlProp" Target="../ctrlProps/ctrlProp122.xml" /><Relationship Id="rId14" Type="http://schemas.openxmlformats.org/officeDocument/2006/relationships/ctrlProp" Target="../ctrlProps/ctrlProp114.xml" /><Relationship Id="rId8" Type="http://schemas.openxmlformats.org/officeDocument/2006/relationships/ctrlProp" Target="../ctrlProps/ctrlProp108.xml" /><Relationship Id="rId12" Type="http://schemas.openxmlformats.org/officeDocument/2006/relationships/ctrlProp" Target="../ctrlProps/ctrlProp112.xml" /><Relationship Id="rId13" Type="http://schemas.openxmlformats.org/officeDocument/2006/relationships/ctrlProp" Target="../ctrlProps/ctrlProp113.xml" /><Relationship Id="rId18" Type="http://schemas.openxmlformats.org/officeDocument/2006/relationships/ctrlProp" Target="../ctrlProps/ctrlProp118.xml" /><Relationship Id="rId16" Type="http://schemas.openxmlformats.org/officeDocument/2006/relationships/ctrlProp" Target="../ctrlProps/ctrlProp116.xml" /><Relationship Id="rId4" Type="http://schemas.openxmlformats.org/officeDocument/2006/relationships/ctrlProp" Target="../ctrlProps/ctrlProp104.xml" /><Relationship Id="rId32" Type="http://schemas.openxmlformats.org/officeDocument/2006/relationships/ctrlProp" Target="../ctrlProps/ctrlProp132.xml" /><Relationship Id="rId25" Type="http://schemas.openxmlformats.org/officeDocument/2006/relationships/ctrlProp" Target="../ctrlProps/ctrlProp125.xml" /><Relationship Id="rId6" Type="http://schemas.openxmlformats.org/officeDocument/2006/relationships/ctrlProp" Target="../ctrlProps/ctrlProp106.xml" /><Relationship Id="rId28" Type="http://schemas.openxmlformats.org/officeDocument/2006/relationships/ctrlProp" Target="../ctrlProps/ctrlProp128.xml" /><Relationship Id="rId26" Type="http://schemas.openxmlformats.org/officeDocument/2006/relationships/ctrlProp" Target="../ctrlProps/ctrlProp126.xml" /><Relationship Id="rId15" Type="http://schemas.openxmlformats.org/officeDocument/2006/relationships/ctrlProp" Target="../ctrlProps/ctrlProp115.xml" /><Relationship Id="rId31" Type="http://schemas.openxmlformats.org/officeDocument/2006/relationships/ctrlProp" Target="../ctrlProps/ctrlProp131.xml" /><Relationship Id="rId7" Type="http://schemas.openxmlformats.org/officeDocument/2006/relationships/ctrlProp" Target="../ctrlProps/ctrlProp107.xml" /><Relationship Id="rId5" Type="http://schemas.openxmlformats.org/officeDocument/2006/relationships/ctrlProp" Target="../ctrlProps/ctrlProp105.xml" /><Relationship Id="rId24" Type="http://schemas.openxmlformats.org/officeDocument/2006/relationships/ctrlProp" Target="../ctrlProps/ctrlProp124.xml" /><Relationship Id="rId17" Type="http://schemas.openxmlformats.org/officeDocument/2006/relationships/ctrlProp" Target="../ctrlProps/ctrlProp117.xml" /><Relationship Id="rId9" Type="http://schemas.openxmlformats.org/officeDocument/2006/relationships/ctrlProp" Target="../ctrlProps/ctrlProp109.xml" /><Relationship Id="rId11" Type="http://schemas.openxmlformats.org/officeDocument/2006/relationships/ctrlProp" Target="../ctrlProps/ctrlProp111.xml" /><Relationship Id="rId27" Type="http://schemas.openxmlformats.org/officeDocument/2006/relationships/ctrlProp" Target="../ctrlProps/ctrlProp127.xml" /><Relationship Id="rId20" Type="http://schemas.openxmlformats.org/officeDocument/2006/relationships/ctrlProp" Target="../ctrlProps/ctrlProp120.xml" /><Relationship Id="rId10" Type="http://schemas.openxmlformats.org/officeDocument/2006/relationships/ctrlProp" Target="../ctrlProps/ctrlProp110.xml" /><Relationship Id="rId21" Type="http://schemas.openxmlformats.org/officeDocument/2006/relationships/ctrlProp" Target="../ctrlProps/ctrlProp121.xml" /><Relationship Id="rId30" Type="http://schemas.openxmlformats.org/officeDocument/2006/relationships/ctrlProp" Target="../ctrlProps/ctrlProp130.xml" /><Relationship Id="rId19" Type="http://schemas.openxmlformats.org/officeDocument/2006/relationships/ctrlProp" Target="../ctrlProps/ctrlProp119.xml" /><Relationship Id="rId29" Type="http://schemas.openxmlformats.org/officeDocument/2006/relationships/ctrlProp" Target="../ctrlProps/ctrlProp129.xml" /><Relationship Id="rId23" Type="http://schemas.openxmlformats.org/officeDocument/2006/relationships/ctrlProp" Target="../ctrlProps/ctrlProp123.xml" /><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3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2" Type="http://schemas.openxmlformats.org/officeDocument/2006/relationships/ctrlProp" Target="../ctrlProps/ctrlProp151.xml" /><Relationship Id="rId14" Type="http://schemas.openxmlformats.org/officeDocument/2006/relationships/ctrlProp" Target="../ctrlProps/ctrlProp143.xml" /><Relationship Id="rId8" Type="http://schemas.openxmlformats.org/officeDocument/2006/relationships/ctrlProp" Target="../ctrlProps/ctrlProp137.xml" /><Relationship Id="rId12" Type="http://schemas.openxmlformats.org/officeDocument/2006/relationships/ctrlProp" Target="../ctrlProps/ctrlProp141.xml" /><Relationship Id="rId18" Type="http://schemas.openxmlformats.org/officeDocument/2006/relationships/ctrlProp" Target="../ctrlProps/ctrlProp147.xml" /><Relationship Id="rId16" Type="http://schemas.openxmlformats.org/officeDocument/2006/relationships/ctrlProp" Target="../ctrlProps/ctrlProp145.xml" /><Relationship Id="rId4" Type="http://schemas.openxmlformats.org/officeDocument/2006/relationships/ctrlProp" Target="../ctrlProps/ctrlProp133.xml" /><Relationship Id="rId13" Type="http://schemas.openxmlformats.org/officeDocument/2006/relationships/ctrlProp" Target="../ctrlProps/ctrlProp142.xml" /><Relationship Id="rId25" Type="http://schemas.openxmlformats.org/officeDocument/2006/relationships/ctrlProp" Target="../ctrlProps/ctrlProp154.xml" /><Relationship Id="rId6" Type="http://schemas.openxmlformats.org/officeDocument/2006/relationships/ctrlProp" Target="../ctrlProps/ctrlProp135.xml" /><Relationship Id="rId28" Type="http://schemas.openxmlformats.org/officeDocument/2006/relationships/ctrlProp" Target="../ctrlProps/ctrlProp157.xml" /><Relationship Id="rId26" Type="http://schemas.openxmlformats.org/officeDocument/2006/relationships/ctrlProp" Target="../ctrlProps/ctrlProp155.xml" /><Relationship Id="rId15" Type="http://schemas.openxmlformats.org/officeDocument/2006/relationships/ctrlProp" Target="../ctrlProps/ctrlProp144.xml" /><Relationship Id="rId7" Type="http://schemas.openxmlformats.org/officeDocument/2006/relationships/ctrlProp" Target="../ctrlProps/ctrlProp136.xml" /><Relationship Id="rId5" Type="http://schemas.openxmlformats.org/officeDocument/2006/relationships/ctrlProp" Target="../ctrlProps/ctrlProp134.xml" /><Relationship Id="rId24" Type="http://schemas.openxmlformats.org/officeDocument/2006/relationships/ctrlProp" Target="../ctrlProps/ctrlProp153.xml" /><Relationship Id="rId17" Type="http://schemas.openxmlformats.org/officeDocument/2006/relationships/ctrlProp" Target="../ctrlProps/ctrlProp146.xml" /><Relationship Id="rId9" Type="http://schemas.openxmlformats.org/officeDocument/2006/relationships/ctrlProp" Target="../ctrlProps/ctrlProp138.xml" /><Relationship Id="rId11" Type="http://schemas.openxmlformats.org/officeDocument/2006/relationships/ctrlProp" Target="../ctrlProps/ctrlProp140.xml" /><Relationship Id="rId27" Type="http://schemas.openxmlformats.org/officeDocument/2006/relationships/ctrlProp" Target="../ctrlProps/ctrlProp156.xml" /><Relationship Id="rId20" Type="http://schemas.openxmlformats.org/officeDocument/2006/relationships/ctrlProp" Target="../ctrlProps/ctrlProp149.xml" /><Relationship Id="rId10" Type="http://schemas.openxmlformats.org/officeDocument/2006/relationships/ctrlProp" Target="../ctrlProps/ctrlProp139.xml" /><Relationship Id="rId21" Type="http://schemas.openxmlformats.org/officeDocument/2006/relationships/ctrlProp" Target="../ctrlProps/ctrlProp150.xml" /><Relationship Id="rId19" Type="http://schemas.openxmlformats.org/officeDocument/2006/relationships/ctrlProp" Target="../ctrlProps/ctrlProp148.xml" /><Relationship Id="rId29" Type="http://schemas.openxmlformats.org/officeDocument/2006/relationships/ctrlProp" Target="../ctrlProps/ctrlProp158.xml" /><Relationship Id="rId23" Type="http://schemas.openxmlformats.org/officeDocument/2006/relationships/ctrlProp" Target="../ctrlProps/ctrlProp152.xml" /><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3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22" Type="http://schemas.openxmlformats.org/officeDocument/2006/relationships/ctrlProp" Target="../ctrlProps/ctrlProp177.xml" /><Relationship Id="rId14" Type="http://schemas.openxmlformats.org/officeDocument/2006/relationships/ctrlProp" Target="../ctrlProps/ctrlProp169.xml" /><Relationship Id="rId8" Type="http://schemas.openxmlformats.org/officeDocument/2006/relationships/ctrlProp" Target="../ctrlProps/ctrlProp163.xml" /><Relationship Id="rId12" Type="http://schemas.openxmlformats.org/officeDocument/2006/relationships/ctrlProp" Target="../ctrlProps/ctrlProp167.xml" /><Relationship Id="rId18" Type="http://schemas.openxmlformats.org/officeDocument/2006/relationships/ctrlProp" Target="../ctrlProps/ctrlProp173.xml" /><Relationship Id="rId16" Type="http://schemas.openxmlformats.org/officeDocument/2006/relationships/ctrlProp" Target="../ctrlProps/ctrlProp171.xml" /><Relationship Id="rId4" Type="http://schemas.openxmlformats.org/officeDocument/2006/relationships/ctrlProp" Target="../ctrlProps/ctrlProp159.xml" /><Relationship Id="rId13" Type="http://schemas.openxmlformats.org/officeDocument/2006/relationships/ctrlProp" Target="../ctrlProps/ctrlProp168.xml" /><Relationship Id="rId25" Type="http://schemas.openxmlformats.org/officeDocument/2006/relationships/ctrlProp" Target="../ctrlProps/ctrlProp180.xml" /><Relationship Id="rId6" Type="http://schemas.openxmlformats.org/officeDocument/2006/relationships/ctrlProp" Target="../ctrlProps/ctrlProp161.xml" /><Relationship Id="rId28" Type="http://schemas.openxmlformats.org/officeDocument/2006/relationships/ctrlProp" Target="../ctrlProps/ctrlProp183.xml" /><Relationship Id="rId26" Type="http://schemas.openxmlformats.org/officeDocument/2006/relationships/ctrlProp" Target="../ctrlProps/ctrlProp181.xml" /><Relationship Id="rId15" Type="http://schemas.openxmlformats.org/officeDocument/2006/relationships/ctrlProp" Target="../ctrlProps/ctrlProp170.xml" /><Relationship Id="rId7" Type="http://schemas.openxmlformats.org/officeDocument/2006/relationships/ctrlProp" Target="../ctrlProps/ctrlProp162.xml" /><Relationship Id="rId5" Type="http://schemas.openxmlformats.org/officeDocument/2006/relationships/ctrlProp" Target="../ctrlProps/ctrlProp160.xml" /><Relationship Id="rId24" Type="http://schemas.openxmlformats.org/officeDocument/2006/relationships/ctrlProp" Target="../ctrlProps/ctrlProp179.xml" /><Relationship Id="rId17" Type="http://schemas.openxmlformats.org/officeDocument/2006/relationships/ctrlProp" Target="../ctrlProps/ctrlProp172.xml" /><Relationship Id="rId9" Type="http://schemas.openxmlformats.org/officeDocument/2006/relationships/ctrlProp" Target="../ctrlProps/ctrlProp164.xml" /><Relationship Id="rId11" Type="http://schemas.openxmlformats.org/officeDocument/2006/relationships/ctrlProp" Target="../ctrlProps/ctrlProp166.xml" /><Relationship Id="rId27" Type="http://schemas.openxmlformats.org/officeDocument/2006/relationships/ctrlProp" Target="../ctrlProps/ctrlProp182.xml" /><Relationship Id="rId20" Type="http://schemas.openxmlformats.org/officeDocument/2006/relationships/ctrlProp" Target="../ctrlProps/ctrlProp175.xml" /><Relationship Id="rId10" Type="http://schemas.openxmlformats.org/officeDocument/2006/relationships/ctrlProp" Target="../ctrlProps/ctrlProp165.xml" /><Relationship Id="rId21" Type="http://schemas.openxmlformats.org/officeDocument/2006/relationships/ctrlProp" Target="../ctrlProps/ctrlProp176.xml" /><Relationship Id="rId19" Type="http://schemas.openxmlformats.org/officeDocument/2006/relationships/ctrlProp" Target="../ctrlProps/ctrlProp174.xml" /><Relationship Id="rId29" Type="http://schemas.openxmlformats.org/officeDocument/2006/relationships/ctrlProp" Target="../ctrlProps/ctrlProp184.xml" /><Relationship Id="rId23" Type="http://schemas.openxmlformats.org/officeDocument/2006/relationships/ctrlProp" Target="../ctrlProps/ctrlProp178.xml" /><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3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2" Type="http://schemas.openxmlformats.org/officeDocument/2006/relationships/ctrlProp" Target="../ctrlProps/ctrlProp203.xml" /><Relationship Id="rId14" Type="http://schemas.openxmlformats.org/officeDocument/2006/relationships/ctrlProp" Target="../ctrlProps/ctrlProp195.xml" /><Relationship Id="rId8" Type="http://schemas.openxmlformats.org/officeDocument/2006/relationships/ctrlProp" Target="../ctrlProps/ctrlProp189.xml" /><Relationship Id="rId12" Type="http://schemas.openxmlformats.org/officeDocument/2006/relationships/ctrlProp" Target="../ctrlProps/ctrlProp193.xml" /><Relationship Id="rId18" Type="http://schemas.openxmlformats.org/officeDocument/2006/relationships/ctrlProp" Target="../ctrlProps/ctrlProp199.xml" /><Relationship Id="rId16" Type="http://schemas.openxmlformats.org/officeDocument/2006/relationships/ctrlProp" Target="../ctrlProps/ctrlProp197.xml" /><Relationship Id="rId4" Type="http://schemas.openxmlformats.org/officeDocument/2006/relationships/ctrlProp" Target="../ctrlProps/ctrlProp185.xml" /><Relationship Id="rId13" Type="http://schemas.openxmlformats.org/officeDocument/2006/relationships/ctrlProp" Target="../ctrlProps/ctrlProp194.xml" /><Relationship Id="rId25" Type="http://schemas.openxmlformats.org/officeDocument/2006/relationships/ctrlProp" Target="../ctrlProps/ctrlProp206.xml" /><Relationship Id="rId6" Type="http://schemas.openxmlformats.org/officeDocument/2006/relationships/ctrlProp" Target="../ctrlProps/ctrlProp187.xml" /><Relationship Id="rId28" Type="http://schemas.openxmlformats.org/officeDocument/2006/relationships/ctrlProp" Target="../ctrlProps/ctrlProp209.xml" /><Relationship Id="rId26" Type="http://schemas.openxmlformats.org/officeDocument/2006/relationships/ctrlProp" Target="../ctrlProps/ctrlProp207.xml" /><Relationship Id="rId15" Type="http://schemas.openxmlformats.org/officeDocument/2006/relationships/ctrlProp" Target="../ctrlProps/ctrlProp196.xml" /><Relationship Id="rId7" Type="http://schemas.openxmlformats.org/officeDocument/2006/relationships/ctrlProp" Target="../ctrlProps/ctrlProp188.xml" /><Relationship Id="rId5" Type="http://schemas.openxmlformats.org/officeDocument/2006/relationships/ctrlProp" Target="../ctrlProps/ctrlProp186.xml" /><Relationship Id="rId24" Type="http://schemas.openxmlformats.org/officeDocument/2006/relationships/ctrlProp" Target="../ctrlProps/ctrlProp205.xml" /><Relationship Id="rId17" Type="http://schemas.openxmlformats.org/officeDocument/2006/relationships/ctrlProp" Target="../ctrlProps/ctrlProp198.xml" /><Relationship Id="rId9" Type="http://schemas.openxmlformats.org/officeDocument/2006/relationships/ctrlProp" Target="../ctrlProps/ctrlProp190.xml" /><Relationship Id="rId11" Type="http://schemas.openxmlformats.org/officeDocument/2006/relationships/ctrlProp" Target="../ctrlProps/ctrlProp192.xml" /><Relationship Id="rId27" Type="http://schemas.openxmlformats.org/officeDocument/2006/relationships/ctrlProp" Target="../ctrlProps/ctrlProp208.xml" /><Relationship Id="rId20" Type="http://schemas.openxmlformats.org/officeDocument/2006/relationships/ctrlProp" Target="../ctrlProps/ctrlProp201.xml" /><Relationship Id="rId10" Type="http://schemas.openxmlformats.org/officeDocument/2006/relationships/ctrlProp" Target="../ctrlProps/ctrlProp191.xml" /><Relationship Id="rId21" Type="http://schemas.openxmlformats.org/officeDocument/2006/relationships/ctrlProp" Target="../ctrlProps/ctrlProp202.xml" /><Relationship Id="rId19" Type="http://schemas.openxmlformats.org/officeDocument/2006/relationships/ctrlProp" Target="../ctrlProps/ctrlProp200.xml" /><Relationship Id="rId29" Type="http://schemas.openxmlformats.org/officeDocument/2006/relationships/ctrlProp" Target="../ctrlProps/ctrlProp210.xml" /><Relationship Id="rId23" Type="http://schemas.openxmlformats.org/officeDocument/2006/relationships/ctrlProp" Target="../ctrlProps/ctrlProp204.xml" /><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8.xml" /><Relationship Id="rId30"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3"/>
  <sheetViews>
    <sheetView tabSelected="1" zoomScale="80" zoomScaleNormal="80" workbookViewId="0" topLeftCell="A1">
      <selection activeCell="O3" sqref="O3"/>
    </sheetView>
  </sheetViews>
  <sheetFormatPr defaultColWidth="9.140625" defaultRowHeight="15"/>
  <cols>
    <col min="1" max="1" width="18.8515625" style="0" customWidth="1"/>
    <col min="2" max="2" width="9.140625" style="0" customWidth="1"/>
    <col min="10" max="10" width="15.28125" style="0" customWidth="1"/>
    <col min="11" max="11" width="13.57421875" style="0" customWidth="1"/>
  </cols>
  <sheetData>
    <row r="1" spans="1:11" ht="31.5">
      <c r="A1" s="365" t="s">
        <v>317</v>
      </c>
      <c r="B1" s="365"/>
      <c r="C1" s="365"/>
      <c r="D1" s="365"/>
      <c r="E1" s="365"/>
      <c r="F1" s="365"/>
      <c r="G1" s="365"/>
      <c r="H1" s="365"/>
      <c r="I1" s="365"/>
      <c r="J1" s="365"/>
      <c r="K1" s="365"/>
    </row>
    <row r="2" spans="1:11" ht="21">
      <c r="A2" s="366" t="s">
        <v>63</v>
      </c>
      <c r="B2" s="366"/>
      <c r="C2" s="366"/>
      <c r="D2" s="366"/>
      <c r="E2" s="366"/>
      <c r="F2" s="366"/>
      <c r="G2" s="366"/>
      <c r="H2" s="366"/>
      <c r="I2" s="366"/>
      <c r="J2" s="366"/>
      <c r="K2" s="366"/>
    </row>
    <row r="3" spans="1:11" s="46" customFormat="1" ht="235.5" customHeight="1">
      <c r="A3" s="367" t="s">
        <v>106</v>
      </c>
      <c r="B3" s="368"/>
      <c r="C3" s="368"/>
      <c r="D3" s="368"/>
      <c r="E3" s="368"/>
      <c r="F3" s="368"/>
      <c r="G3" s="368"/>
      <c r="H3" s="368"/>
      <c r="I3" s="368"/>
      <c r="J3" s="368"/>
      <c r="K3" s="369"/>
    </row>
    <row r="4" spans="1:11" s="46" customFormat="1" ht="195" customHeight="1">
      <c r="A4" s="372"/>
      <c r="B4" s="373"/>
      <c r="C4" s="373"/>
      <c r="D4" s="373"/>
      <c r="E4" s="373"/>
      <c r="F4" s="70"/>
      <c r="G4" s="370" t="s">
        <v>110</v>
      </c>
      <c r="H4" s="370"/>
      <c r="I4" s="370"/>
      <c r="J4" s="370"/>
      <c r="K4" s="371"/>
    </row>
    <row r="5" spans="1:11" ht="15">
      <c r="A5" s="383" t="s">
        <v>1</v>
      </c>
      <c r="B5" s="383"/>
      <c r="C5" s="383"/>
      <c r="D5" s="383"/>
      <c r="E5" s="383"/>
      <c r="F5" s="364"/>
      <c r="G5" s="364"/>
      <c r="H5" s="364"/>
      <c r="I5" s="364"/>
      <c r="J5" s="364"/>
      <c r="K5" s="364"/>
    </row>
    <row r="6" spans="1:12" ht="37.5" customHeight="1">
      <c r="A6" s="361" t="s">
        <v>2</v>
      </c>
      <c r="B6" s="361"/>
      <c r="C6" s="361"/>
      <c r="D6" s="361"/>
      <c r="E6" s="361"/>
      <c r="F6" s="361"/>
      <c r="G6" s="361"/>
      <c r="H6" s="361"/>
      <c r="I6" s="361"/>
      <c r="J6" s="361"/>
      <c r="K6" s="361"/>
      <c r="L6" s="1"/>
    </row>
    <row r="7" spans="1:12" ht="15">
      <c r="A7" s="364" t="s">
        <v>81</v>
      </c>
      <c r="B7" s="364"/>
      <c r="C7" s="364"/>
      <c r="D7" s="364"/>
      <c r="E7" s="364"/>
      <c r="F7" s="364"/>
      <c r="G7" s="364"/>
      <c r="H7" s="364"/>
      <c r="I7" s="364"/>
      <c r="J7" s="364"/>
      <c r="K7" s="364"/>
      <c r="L7" s="1"/>
    </row>
    <row r="8" spans="1:12" ht="217.5" customHeight="1">
      <c r="A8" s="374" t="s">
        <v>318</v>
      </c>
      <c r="B8" s="375"/>
      <c r="C8" s="375"/>
      <c r="D8" s="375"/>
      <c r="E8" s="375"/>
      <c r="F8" s="375"/>
      <c r="G8" s="375"/>
      <c r="H8" s="375"/>
      <c r="I8" s="375"/>
      <c r="J8" s="375"/>
      <c r="K8" s="376"/>
      <c r="L8" s="1"/>
    </row>
    <row r="9" spans="1:12" s="127" customFormat="1" ht="156.75" customHeight="1">
      <c r="A9" s="377"/>
      <c r="B9" s="378"/>
      <c r="C9" s="378"/>
      <c r="D9" s="378"/>
      <c r="E9" s="378"/>
      <c r="F9" s="378"/>
      <c r="G9" s="378"/>
      <c r="H9" s="378"/>
      <c r="I9" s="378"/>
      <c r="J9" s="378"/>
      <c r="K9" s="379"/>
      <c r="L9" s="1"/>
    </row>
    <row r="10" spans="1:11" ht="15">
      <c r="A10" s="364" t="s">
        <v>99</v>
      </c>
      <c r="B10" s="364"/>
      <c r="C10" s="383"/>
      <c r="D10" s="383"/>
      <c r="E10" s="383"/>
      <c r="F10" s="383"/>
      <c r="G10" s="383"/>
      <c r="H10" s="364"/>
      <c r="I10" s="364"/>
      <c r="J10" s="383"/>
      <c r="K10" s="383"/>
    </row>
    <row r="11" spans="1:11" ht="13.5" customHeight="1">
      <c r="A11" s="7" t="s">
        <v>58</v>
      </c>
      <c r="B11" s="58" t="s">
        <v>57</v>
      </c>
      <c r="C11" s="59"/>
      <c r="D11" s="59"/>
      <c r="E11" s="59"/>
      <c r="F11" s="59"/>
      <c r="G11" s="59"/>
      <c r="H11" s="59"/>
      <c r="I11" s="59"/>
      <c r="J11" s="63" t="s">
        <v>42</v>
      </c>
      <c r="K11" s="62" t="s">
        <v>90</v>
      </c>
    </row>
    <row r="12" spans="1:11" s="127" customFormat="1" ht="24" customHeight="1" hidden="1">
      <c r="A12" s="128" t="s">
        <v>136</v>
      </c>
      <c r="B12" s="380" t="s">
        <v>137</v>
      </c>
      <c r="C12" s="381"/>
      <c r="D12" s="381"/>
      <c r="E12" s="381"/>
      <c r="F12" s="381"/>
      <c r="G12" s="381"/>
      <c r="H12" s="381"/>
      <c r="I12" s="382"/>
      <c r="J12" s="129"/>
      <c r="K12" s="130"/>
    </row>
    <row r="13" spans="1:11" ht="15">
      <c r="A13" s="8">
        <v>1</v>
      </c>
      <c r="B13" s="384" t="s">
        <v>109</v>
      </c>
      <c r="C13" s="385"/>
      <c r="D13" s="385"/>
      <c r="E13" s="385"/>
      <c r="F13" s="385"/>
      <c r="G13" s="385"/>
      <c r="H13" s="385"/>
      <c r="I13" s="385"/>
      <c r="J13" s="60" t="s">
        <v>43</v>
      </c>
      <c r="K13" s="64" t="s">
        <v>91</v>
      </c>
    </row>
    <row r="14" spans="1:18" ht="15" customHeight="1">
      <c r="A14" s="9">
        <v>2</v>
      </c>
      <c r="B14" s="380" t="s">
        <v>140</v>
      </c>
      <c r="C14" s="381"/>
      <c r="D14" s="381"/>
      <c r="E14" s="381"/>
      <c r="F14" s="381"/>
      <c r="G14" s="381"/>
      <c r="H14" s="381"/>
      <c r="I14" s="382"/>
      <c r="J14" s="61" t="s">
        <v>59</v>
      </c>
      <c r="K14" s="65" t="s">
        <v>92</v>
      </c>
      <c r="M14" s="3"/>
      <c r="N14" s="3"/>
      <c r="O14" s="3"/>
      <c r="P14" s="3"/>
      <c r="Q14" s="3"/>
      <c r="R14" s="3"/>
    </row>
    <row r="15" spans="1:11" ht="15" customHeight="1">
      <c r="A15" s="8">
        <v>3</v>
      </c>
      <c r="B15" s="380" t="s">
        <v>107</v>
      </c>
      <c r="C15" s="381"/>
      <c r="D15" s="381"/>
      <c r="E15" s="381"/>
      <c r="F15" s="381"/>
      <c r="G15" s="381"/>
      <c r="H15" s="381"/>
      <c r="I15" s="382"/>
      <c r="J15" s="60" t="s">
        <v>59</v>
      </c>
      <c r="K15" s="64" t="s">
        <v>92</v>
      </c>
    </row>
    <row r="16" spans="1:11" ht="14.25" customHeight="1">
      <c r="A16" s="9">
        <v>4</v>
      </c>
      <c r="B16" s="380" t="s">
        <v>215</v>
      </c>
      <c r="C16" s="381"/>
      <c r="D16" s="381"/>
      <c r="E16" s="381"/>
      <c r="F16" s="381"/>
      <c r="G16" s="381"/>
      <c r="H16" s="381"/>
      <c r="I16" s="382"/>
      <c r="J16" s="61" t="s">
        <v>59</v>
      </c>
      <c r="K16" s="65" t="s">
        <v>93</v>
      </c>
    </row>
    <row r="17" spans="1:11" ht="11.25" customHeight="1" hidden="1">
      <c r="A17" s="9">
        <v>5</v>
      </c>
      <c r="B17" s="380" t="s">
        <v>227</v>
      </c>
      <c r="C17" s="381"/>
      <c r="D17" s="381"/>
      <c r="E17" s="381"/>
      <c r="F17" s="381"/>
      <c r="G17" s="381"/>
      <c r="H17" s="381"/>
      <c r="I17" s="382"/>
      <c r="J17" s="61" t="s">
        <v>60</v>
      </c>
      <c r="K17" s="65" t="s">
        <v>94</v>
      </c>
    </row>
    <row r="18" spans="1:11" ht="15">
      <c r="A18" s="8">
        <v>6</v>
      </c>
      <c r="B18" s="380" t="s">
        <v>108</v>
      </c>
      <c r="C18" s="381"/>
      <c r="D18" s="381"/>
      <c r="E18" s="381"/>
      <c r="F18" s="381"/>
      <c r="G18" s="381"/>
      <c r="H18" s="381"/>
      <c r="I18" s="382"/>
      <c r="J18" s="60" t="s">
        <v>61</v>
      </c>
      <c r="K18" s="64" t="s">
        <v>296</v>
      </c>
    </row>
    <row r="19" spans="1:11" ht="15" customHeight="1" hidden="1">
      <c r="A19" s="9">
        <v>7</v>
      </c>
      <c r="B19" s="380" t="s">
        <v>307</v>
      </c>
      <c r="C19" s="381"/>
      <c r="D19" s="381"/>
      <c r="E19" s="381"/>
      <c r="F19" s="381"/>
      <c r="G19" s="381"/>
      <c r="H19" s="381"/>
      <c r="I19" s="382"/>
      <c r="J19" s="61" t="s">
        <v>61</v>
      </c>
      <c r="K19" s="65" t="s">
        <v>305</v>
      </c>
    </row>
    <row r="20" spans="1:11" ht="15" customHeight="1">
      <c r="A20" s="8">
        <v>8</v>
      </c>
      <c r="B20" s="380" t="s">
        <v>214</v>
      </c>
      <c r="C20" s="381"/>
      <c r="D20" s="381"/>
      <c r="E20" s="381"/>
      <c r="F20" s="381"/>
      <c r="G20" s="381"/>
      <c r="H20" s="381"/>
      <c r="I20" s="382"/>
      <c r="J20" s="60" t="s">
        <v>62</v>
      </c>
      <c r="K20" s="64" t="s">
        <v>213</v>
      </c>
    </row>
    <row r="21" spans="1:11" ht="15" customHeight="1">
      <c r="A21" s="9">
        <v>9</v>
      </c>
      <c r="B21" s="380" t="s">
        <v>138</v>
      </c>
      <c r="C21" s="381"/>
      <c r="D21" s="381"/>
      <c r="E21" s="381"/>
      <c r="F21" s="381"/>
      <c r="G21" s="381"/>
      <c r="H21" s="381"/>
      <c r="I21" s="382"/>
      <c r="J21" s="61" t="s">
        <v>62</v>
      </c>
      <c r="K21" s="65" t="s">
        <v>95</v>
      </c>
    </row>
    <row r="22" spans="1:11" s="127" customFormat="1" ht="15" customHeight="1" hidden="1">
      <c r="A22" s="128">
        <v>10</v>
      </c>
      <c r="B22" s="380" t="s">
        <v>298</v>
      </c>
      <c r="C22" s="381"/>
      <c r="D22" s="381"/>
      <c r="E22" s="381"/>
      <c r="F22" s="381"/>
      <c r="G22" s="381"/>
      <c r="H22" s="381"/>
      <c r="I22" s="382"/>
      <c r="J22" s="129" t="s">
        <v>59</v>
      </c>
      <c r="K22" s="130" t="s">
        <v>300</v>
      </c>
    </row>
    <row r="23" spans="1:11" ht="15">
      <c r="A23" s="9"/>
      <c r="B23" s="380" t="s">
        <v>71</v>
      </c>
      <c r="C23" s="381"/>
      <c r="D23" s="381"/>
      <c r="E23" s="381"/>
      <c r="F23" s="381"/>
      <c r="G23" s="381"/>
      <c r="H23" s="381"/>
      <c r="I23" s="382"/>
      <c r="J23" s="61"/>
      <c r="K23" s="65"/>
    </row>
    <row r="24" spans="1:11" ht="15">
      <c r="A24" s="364" t="s">
        <v>84</v>
      </c>
      <c r="B24" s="364"/>
      <c r="C24" s="364"/>
      <c r="D24" s="364"/>
      <c r="E24" s="364"/>
      <c r="F24" s="364"/>
      <c r="G24" s="364"/>
      <c r="H24" s="364"/>
      <c r="I24" s="364"/>
      <c r="J24" s="364"/>
      <c r="K24" s="364"/>
    </row>
    <row r="25" spans="1:12" ht="159" customHeight="1">
      <c r="A25" s="10" t="s">
        <v>0</v>
      </c>
      <c r="B25" s="361" t="s">
        <v>308</v>
      </c>
      <c r="C25" s="361"/>
      <c r="D25" s="361"/>
      <c r="E25" s="361"/>
      <c r="F25" s="361"/>
      <c r="G25" s="361"/>
      <c r="H25" s="361"/>
      <c r="I25" s="361"/>
      <c r="J25" s="361"/>
      <c r="K25" s="361"/>
      <c r="L25" s="6"/>
    </row>
    <row r="26" spans="1:12" ht="111" customHeight="1">
      <c r="A26" s="11" t="s">
        <v>4</v>
      </c>
      <c r="B26" s="363" t="s">
        <v>309</v>
      </c>
      <c r="C26" s="363"/>
      <c r="D26" s="363"/>
      <c r="E26" s="363"/>
      <c r="F26" s="363"/>
      <c r="G26" s="363"/>
      <c r="H26" s="363"/>
      <c r="I26" s="363"/>
      <c r="J26" s="363"/>
      <c r="K26" s="363"/>
      <c r="L26" s="2"/>
    </row>
    <row r="27" spans="1:12" ht="135.75" customHeight="1">
      <c r="A27" s="10" t="s">
        <v>5</v>
      </c>
      <c r="B27" s="361" t="s">
        <v>232</v>
      </c>
      <c r="C27" s="361"/>
      <c r="D27" s="361"/>
      <c r="E27" s="361"/>
      <c r="F27" s="361"/>
      <c r="G27" s="361"/>
      <c r="H27" s="361"/>
      <c r="I27" s="361"/>
      <c r="J27" s="361"/>
      <c r="K27" s="361"/>
      <c r="L27" s="2"/>
    </row>
    <row r="28" spans="1:12" ht="86.25" customHeight="1">
      <c r="A28" s="11" t="s">
        <v>6</v>
      </c>
      <c r="B28" s="363" t="s">
        <v>238</v>
      </c>
      <c r="C28" s="363"/>
      <c r="D28" s="363"/>
      <c r="E28" s="363"/>
      <c r="F28" s="363"/>
      <c r="G28" s="363"/>
      <c r="H28" s="363"/>
      <c r="I28" s="363"/>
      <c r="J28" s="363"/>
      <c r="K28" s="363"/>
      <c r="L28" s="2"/>
    </row>
    <row r="29" spans="1:12" ht="50.25" customHeight="1">
      <c r="A29" s="10" t="s">
        <v>7</v>
      </c>
      <c r="B29" s="361" t="s">
        <v>97</v>
      </c>
      <c r="C29" s="361"/>
      <c r="D29" s="361"/>
      <c r="E29" s="361"/>
      <c r="F29" s="361"/>
      <c r="G29" s="361"/>
      <c r="H29" s="361"/>
      <c r="I29" s="361"/>
      <c r="J29" s="361"/>
      <c r="K29" s="361"/>
      <c r="L29" s="2"/>
    </row>
    <row r="30" spans="1:12" ht="65.25" customHeight="1">
      <c r="A30" s="11" t="s">
        <v>8</v>
      </c>
      <c r="B30" s="363" t="s">
        <v>143</v>
      </c>
      <c r="C30" s="363"/>
      <c r="D30" s="363"/>
      <c r="E30" s="363"/>
      <c r="F30" s="363"/>
      <c r="G30" s="363"/>
      <c r="H30" s="363"/>
      <c r="I30" s="363"/>
      <c r="J30" s="363"/>
      <c r="K30" s="363"/>
      <c r="L30" s="2"/>
    </row>
    <row r="31" spans="1:12" ht="209.25" customHeight="1">
      <c r="A31" s="252" t="s">
        <v>228</v>
      </c>
      <c r="B31" s="362" t="s">
        <v>306</v>
      </c>
      <c r="C31" s="361"/>
      <c r="D31" s="361"/>
      <c r="E31" s="361"/>
      <c r="F31" s="361"/>
      <c r="G31" s="361"/>
      <c r="H31" s="361"/>
      <c r="I31" s="361"/>
      <c r="J31" s="361"/>
      <c r="K31" s="361"/>
      <c r="L31" s="2"/>
    </row>
    <row r="32" spans="1:12" ht="48.75" customHeight="1">
      <c r="A32" s="11" t="s">
        <v>9</v>
      </c>
      <c r="B32" s="363" t="s">
        <v>98</v>
      </c>
      <c r="C32" s="363"/>
      <c r="D32" s="363"/>
      <c r="E32" s="363"/>
      <c r="F32" s="363"/>
      <c r="G32" s="363"/>
      <c r="H32" s="363"/>
      <c r="I32" s="363"/>
      <c r="J32" s="363"/>
      <c r="K32" s="363"/>
      <c r="L32" s="2"/>
    </row>
    <row r="33" spans="1:12" ht="317.25" customHeight="1">
      <c r="A33" s="10" t="s">
        <v>10</v>
      </c>
      <c r="B33" s="361" t="s">
        <v>248</v>
      </c>
      <c r="C33" s="361"/>
      <c r="D33" s="361"/>
      <c r="E33" s="361"/>
      <c r="F33" s="361"/>
      <c r="G33" s="361"/>
      <c r="H33" s="361"/>
      <c r="I33" s="361"/>
      <c r="J33" s="361"/>
      <c r="K33" s="361"/>
      <c r="L33" s="2"/>
    </row>
    <row r="34" ht="51" customHeight="1"/>
  </sheetData>
  <sheetProtection algorithmName="SHA-512" hashValue="sIa1uMOL+b11eRyRRfglvglKwtYSHOBV6r32xSDDgNd5HoGsrP8zSZGJucxkoH5J9OnJsCyaDkRjsRExooYTRA==" saltValue="BbnOB+JHvCbQZuBhjP2k5A==" spinCount="100000" sheet="1" objects="1" scenarios="1"/>
  <mergeCells count="32">
    <mergeCell ref="A8:K9"/>
    <mergeCell ref="B23:I23"/>
    <mergeCell ref="A10:K10"/>
    <mergeCell ref="A5:K5"/>
    <mergeCell ref="B14:I14"/>
    <mergeCell ref="B15:I15"/>
    <mergeCell ref="B17:I17"/>
    <mergeCell ref="B20:I20"/>
    <mergeCell ref="B21:I21"/>
    <mergeCell ref="B18:I18"/>
    <mergeCell ref="B19:I19"/>
    <mergeCell ref="B16:I16"/>
    <mergeCell ref="B12:I12"/>
    <mergeCell ref="B13:I13"/>
    <mergeCell ref="B22:I22"/>
    <mergeCell ref="A1:K1"/>
    <mergeCell ref="A2:K2"/>
    <mergeCell ref="A6:K6"/>
    <mergeCell ref="A3:K3"/>
    <mergeCell ref="A7:K7"/>
    <mergeCell ref="G4:K4"/>
    <mergeCell ref="A4:E4"/>
    <mergeCell ref="B33:K33"/>
    <mergeCell ref="B31:K31"/>
    <mergeCell ref="B32:K32"/>
    <mergeCell ref="B30:K30"/>
    <mergeCell ref="A24:K24"/>
    <mergeCell ref="B29:K29"/>
    <mergeCell ref="B28:K28"/>
    <mergeCell ref="B25:K25"/>
    <mergeCell ref="B26:K26"/>
    <mergeCell ref="B27:K27"/>
  </mergeCells>
  <hyperlinks>
    <hyperlink ref="B13:I13" location="PA1!A1" display="Public safety and community policing"/>
    <hyperlink ref="B14:I14" location="PA2!A1" display="Methamphetamine enforcement"/>
    <hyperlink ref="B15:I15" location="PA3!A1" display="Justice systems, and alcohol and substance abuse"/>
    <hyperlink ref="B16:I16" location="PA4!A1" display="Corrections and correctional alternatives"/>
    <hyperlink ref="B17:I17" location="'PA5'!A1" display="Violence Against Women Tribal Governments Program "/>
    <hyperlink ref="B18:I18" location="'PA6'!A1" display="Children’s Justice Act Partnerships for Indian Communities"/>
    <hyperlink ref="B19:I19" location="'PA7'!A1" display="Comprehensive Tribal Victim Assistance Program "/>
    <hyperlink ref="B23:I23" location="'Budget Summary'!A1" display="Budget Summary"/>
    <hyperlink ref="B21:I21" location="'PA8'!A1" display="Tribal Youth Program"/>
    <hyperlink ref="B20:I20" location="'PA7'!A1" display="Tribal Juvenile Healing To Wellness Courts"/>
    <hyperlink ref="B12:I12" location="Demographics!A1" display="CTAS Demographic Form"/>
    <hyperlink ref="B22:I22" location="'PA10'!A1" display="Addressing Violent Crime in Tribal Communities"/>
  </hyperlinks>
  <printOptions/>
  <pageMargins left="0.7" right="0.7" top="0.75" bottom="0.75" header="0.3" footer="0.3"/>
  <pageSetup horizontalDpi="600" verticalDpi="600" orientation="landscape" r:id="rId3"/>
  <headerFooter differentOddEven="1">
    <oddHeader>&amp;CBudget Sheet Instructions</oddHeader>
    <oddFooter>&amp;C&amp;P</oddFooter>
    <evenHeader>&amp;CBudget Sheet Instructions</evenHeader>
  </headerFooter>
  <rowBreaks count="1" manualBreakCount="1">
    <brk id="9" max="16383" man="1"/>
  </rowBreaks>
  <ignoredErrors>
    <ignoredError sqref="K13:K14 K15:K16 K17 K21" numberStoredAsText="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4098" r:id="rId4" name="Button 2">
              <controlPr defaultSize="0" print="0" autoFill="0" autoPict="0" macro="[0]!PrintInstructionsSheet">
                <anchor moveWithCells="1">
                  <from>
                    <xdr:col>9</xdr:col>
                    <xdr:colOff>180975</xdr:colOff>
                    <xdr:row>7</xdr:row>
                    <xdr:rowOff>1171575</xdr:rowOff>
                  </from>
                  <to>
                    <xdr:col>9</xdr:col>
                    <xdr:colOff>723900</xdr:colOff>
                    <xdr:row>7</xdr:row>
                    <xdr:rowOff>1409700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1322"/>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Instructions'!B20</f>
        <v>Tribal Juvenile Healing To Wellness Courts</v>
      </c>
      <c r="B1" s="630"/>
      <c r="C1" s="630"/>
      <c r="D1" s="630"/>
      <c r="E1" s="630"/>
      <c r="F1" s="630"/>
      <c r="G1" s="13"/>
      <c r="H1" s="627" t="s">
        <v>102</v>
      </c>
      <c r="I1" s="627"/>
      <c r="J1" s="627"/>
      <c r="K1" s="628"/>
      <c r="L1" s="14"/>
      <c r="M1" s="14"/>
      <c r="N1" s="14"/>
    </row>
    <row r="2" spans="1:14" ht="15" customHeight="1">
      <c r="A2" s="636" t="s">
        <v>42</v>
      </c>
      <c r="B2" s="631"/>
      <c r="C2" s="631"/>
      <c r="D2" s="631"/>
      <c r="E2" s="631"/>
      <c r="F2" s="631"/>
      <c r="G2" s="74"/>
      <c r="H2" s="74"/>
      <c r="I2" s="67" t="str">
        <f>'Budget Sheet Instructions'!J20</f>
        <v>OJJDP</v>
      </c>
      <c r="J2" s="66" t="str">
        <f>'Budget Sheet Instructions'!K20</f>
        <v>16.585</v>
      </c>
      <c r="K2" s="15"/>
      <c r="L2" s="14"/>
      <c r="M2" s="14"/>
      <c r="N2" s="14"/>
    </row>
    <row r="3" spans="1:14" ht="15" customHeight="1">
      <c r="A3" s="717"/>
      <c r="B3" s="632"/>
      <c r="C3" s="632"/>
      <c r="D3" s="632"/>
      <c r="E3" s="632"/>
      <c r="F3" s="632"/>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t="s">
        <v>231</v>
      </c>
      <c r="B14" s="710"/>
      <c r="C14" s="122"/>
      <c r="D14" s="79"/>
      <c r="E14" s="79"/>
      <c r="F14" s="541"/>
      <c r="G14" s="711"/>
      <c r="H14" s="54"/>
      <c r="I14" s="47">
        <f>CEILING(C14*D14*F14*H14,1)</f>
        <v>0</v>
      </c>
      <c r="J14" s="78"/>
      <c r="K14" s="47">
        <f aca="true" t="shared" si="0" ref="K14:K15">IF(I14-J14&lt;0,0,I14-J14)</f>
        <v>0</v>
      </c>
      <c r="L14" s="29"/>
      <c r="M14" s="14"/>
      <c r="N14" s="14"/>
    </row>
    <row r="15" spans="1:14" ht="30" customHeight="1" hidden="1">
      <c r="A15" s="712"/>
      <c r="B15" s="712"/>
      <c r="C15" s="125"/>
      <c r="D15" s="88"/>
      <c r="E15" s="88"/>
      <c r="F15" s="713"/>
      <c r="G15" s="714"/>
      <c r="H15" s="83"/>
      <c r="I15" s="47">
        <f>CEILING(D15*F15*H15,1)</f>
        <v>0</v>
      </c>
      <c r="J15" s="82"/>
      <c r="K15" s="47">
        <f t="shared" si="0"/>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 aca="true" t="shared" si="1" ref="I25:I26">CEILING(D25*F25,1)</f>
        <v>0</v>
      </c>
      <c r="J25" s="78"/>
      <c r="K25" s="47">
        <f aca="true" t="shared" si="2" ref="K25:K26">IF(I25-J25&lt;0,0,I25-J25)</f>
        <v>0</v>
      </c>
    </row>
    <row r="26" spans="1:11" ht="30" customHeight="1" hidden="1">
      <c r="A26" s="609"/>
      <c r="B26" s="611"/>
      <c r="C26" s="119"/>
      <c r="D26" s="720"/>
      <c r="E26" s="720"/>
      <c r="F26" s="721"/>
      <c r="G26" s="721"/>
      <c r="H26" s="721"/>
      <c r="I26" s="47">
        <f t="shared" si="1"/>
        <v>0</v>
      </c>
      <c r="J26" s="82"/>
      <c r="K26" s="47">
        <f t="shared" si="2"/>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49" t="s">
        <v>14</v>
      </c>
      <c r="C32" s="651"/>
      <c r="D32" s="649" t="s">
        <v>15</v>
      </c>
      <c r="E32" s="651"/>
      <c r="F32" s="724" t="s">
        <v>3</v>
      </c>
      <c r="G32" s="725"/>
      <c r="H32" s="725"/>
      <c r="I32" s="725"/>
      <c r="J32" s="725"/>
      <c r="K32" s="726"/>
    </row>
    <row r="33" spans="1:11" ht="47.25" customHeight="1">
      <c r="A33" s="7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79"/>
      <c r="G36" s="72"/>
      <c r="H36" s="49"/>
      <c r="I36" s="47">
        <f aca="true" t="shared" si="3" ref="I36:I37">CEILING(F36*G36*H36,1)</f>
        <v>0</v>
      </c>
      <c r="J36" s="78"/>
      <c r="K36" s="47">
        <f aca="true" t="shared" si="4" ref="K36:K37">IF(I36-J36&lt;0,0,I36-J36)</f>
        <v>0</v>
      </c>
    </row>
    <row r="37" spans="1:11" s="19" customFormat="1" ht="45" customHeight="1" hidden="1">
      <c r="A37" s="84"/>
      <c r="B37" s="85"/>
      <c r="C37" s="118"/>
      <c r="D37" s="704"/>
      <c r="E37" s="704"/>
      <c r="F37" s="88"/>
      <c r="G37" s="86"/>
      <c r="H37" s="87"/>
      <c r="I37" s="47">
        <f t="shared" si="3"/>
        <v>0</v>
      </c>
      <c r="J37" s="82"/>
      <c r="K37" s="47">
        <f t="shared" si="4"/>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47">
        <f aca="true" t="shared" si="5" ref="I47:I48">CEILING(D47*F47,1)</f>
        <v>0</v>
      </c>
      <c r="J47" s="78"/>
      <c r="K47" s="47">
        <f aca="true" t="shared" si="6" ref="K47:K48">IF(I47-J47&lt;0,0,I47-J47)</f>
        <v>0</v>
      </c>
    </row>
    <row r="48" spans="1:11" ht="45.75" customHeight="1" hidden="1">
      <c r="A48" s="727"/>
      <c r="B48" s="728"/>
      <c r="C48" s="121"/>
      <c r="D48" s="729"/>
      <c r="E48" s="729"/>
      <c r="F48" s="720"/>
      <c r="G48" s="720"/>
      <c r="H48" s="720"/>
      <c r="I48" s="47">
        <f t="shared" si="5"/>
        <v>0</v>
      </c>
      <c r="J48" s="82"/>
      <c r="K48" s="47">
        <f t="shared" si="6"/>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47">
        <f>CEILING(D58*F58,1)</f>
        <v>0</v>
      </c>
      <c r="J58" s="78"/>
      <c r="K58" s="47">
        <f>IF(I58-J58&lt;0,0,I58-J58)</f>
        <v>0</v>
      </c>
    </row>
    <row r="59" spans="1:11" ht="30" customHeight="1" hidden="1">
      <c r="A59" s="609"/>
      <c r="B59" s="611"/>
      <c r="C59" s="119"/>
      <c r="D59" s="729"/>
      <c r="E59" s="729"/>
      <c r="F59" s="731"/>
      <c r="G59" s="731"/>
      <c r="H59" s="731"/>
      <c r="I59" s="47">
        <f>CEILING(D59*F59,1)</f>
        <v>0</v>
      </c>
      <c r="J59" s="82"/>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80"/>
      <c r="B69" s="781"/>
      <c r="C69" s="782"/>
      <c r="D69" s="776"/>
      <c r="E69" s="776"/>
      <c r="F69" s="777"/>
      <c r="G69" s="777"/>
      <c r="H69" s="777"/>
      <c r="I69" s="47">
        <f>CEILING(D69*F69,1)</f>
        <v>0</v>
      </c>
      <c r="J69" s="92"/>
      <c r="K69" s="47">
        <f>IF(I69-J69&lt;0,0,I69-J69)</f>
        <v>0</v>
      </c>
    </row>
    <row r="70" spans="1:11" ht="30" customHeight="1">
      <c r="A70" s="738" t="s">
        <v>56</v>
      </c>
      <c r="B70" s="739"/>
      <c r="C70" s="740"/>
      <c r="D70" s="744"/>
      <c r="E70" s="744"/>
      <c r="F70" s="745"/>
      <c r="G70" s="745"/>
      <c r="H70" s="745"/>
      <c r="I70" s="47">
        <f>CEILING(D70*F70,1)</f>
        <v>0</v>
      </c>
      <c r="J70" s="149"/>
      <c r="K70" s="47">
        <f>IF(I70-J70&lt;0,0,I70-J70)</f>
        <v>0</v>
      </c>
    </row>
    <row r="71" spans="1:11" ht="30" customHeight="1" hidden="1">
      <c r="A71" s="795"/>
      <c r="B71" s="796"/>
      <c r="C71" s="126"/>
      <c r="D71" s="776"/>
      <c r="E71" s="776"/>
      <c r="F71" s="777"/>
      <c r="G71" s="777"/>
      <c r="H71" s="777"/>
      <c r="I71" s="47">
        <f>CEILING(D71*F71,1)</f>
        <v>0</v>
      </c>
      <c r="J71" s="92"/>
      <c r="K71" s="47">
        <f>IF(I71-J71&lt;0,0,I71-J71)</f>
        <v>0</v>
      </c>
    </row>
    <row r="72" spans="1:11" ht="15">
      <c r="A72" s="518" t="s">
        <v>20</v>
      </c>
      <c r="B72" s="519"/>
      <c r="C72" s="519"/>
      <c r="D72" s="519"/>
      <c r="E72" s="519"/>
      <c r="F72" s="519"/>
      <c r="G72" s="519"/>
      <c r="H72" s="520"/>
      <c r="I72" s="47">
        <f>SUM(I69:I71)</f>
        <v>0</v>
      </c>
      <c r="J72" s="47">
        <f>SUM(J69:J71)</f>
        <v>0</v>
      </c>
      <c r="K72" s="47">
        <f>SUM(K69:K71)</f>
        <v>0</v>
      </c>
    </row>
    <row r="73" spans="1:11" ht="22.5" customHeight="1">
      <c r="A73" s="57" t="s">
        <v>21</v>
      </c>
      <c r="B73" s="76"/>
      <c r="C73" s="120"/>
      <c r="D73" s="77"/>
      <c r="E73" s="77"/>
      <c r="F73" s="77"/>
      <c r="G73" s="77"/>
      <c r="H73" s="77"/>
      <c r="I73" s="55"/>
      <c r="J73" s="55"/>
      <c r="K73" s="56"/>
    </row>
    <row r="74" spans="1:11" ht="200.1" customHeight="1">
      <c r="A74" s="758"/>
      <c r="B74" s="759"/>
      <c r="C74" s="759"/>
      <c r="D74" s="759"/>
      <c r="E74" s="759"/>
      <c r="F74" s="759"/>
      <c r="G74" s="759"/>
      <c r="H74" s="759"/>
      <c r="I74" s="759"/>
      <c r="J74" s="759"/>
      <c r="K74" s="760"/>
    </row>
    <row r="75" spans="1:11" ht="16.5" customHeight="1" hidden="1">
      <c r="A75" s="761"/>
      <c r="B75" s="762"/>
      <c r="C75" s="762"/>
      <c r="D75" s="762"/>
      <c r="E75" s="762"/>
      <c r="F75" s="762"/>
      <c r="G75" s="762"/>
      <c r="H75" s="762"/>
      <c r="I75" s="762"/>
      <c r="J75" s="762"/>
      <c r="K75" s="763"/>
    </row>
    <row r="76" spans="1:11" ht="15.75" thickBot="1">
      <c r="A76" s="764" t="s">
        <v>229</v>
      </c>
      <c r="B76" s="765"/>
      <c r="C76" s="21"/>
      <c r="D76" s="21"/>
      <c r="E76" s="21"/>
      <c r="F76" s="21"/>
      <c r="G76" s="21"/>
      <c r="H76" s="21"/>
      <c r="I76" s="21"/>
      <c r="J76" s="21"/>
      <c r="K76" s="22"/>
    </row>
    <row r="77" spans="1:11" ht="15.75" thickTop="1">
      <c r="A77" s="694" t="s">
        <v>18</v>
      </c>
      <c r="B77" s="695"/>
      <c r="C77" s="695"/>
      <c r="D77" s="695"/>
      <c r="E77" s="695"/>
      <c r="F77" s="695"/>
      <c r="G77" s="695"/>
      <c r="H77" s="695"/>
      <c r="I77" s="695"/>
      <c r="J77" s="695"/>
      <c r="K77" s="696"/>
    </row>
    <row r="78" spans="1:11" ht="50.25" customHeight="1">
      <c r="A78" s="496" t="s">
        <v>237</v>
      </c>
      <c r="B78" s="497"/>
      <c r="C78" s="497"/>
      <c r="D78" s="497"/>
      <c r="E78" s="497"/>
      <c r="F78" s="497"/>
      <c r="G78" s="497"/>
      <c r="H78" s="497"/>
      <c r="I78" s="497"/>
      <c r="J78" s="497"/>
      <c r="K78" s="498"/>
    </row>
    <row r="79" spans="1:11" ht="15" customHeight="1">
      <c r="A79" s="467"/>
      <c r="B79" s="468"/>
      <c r="C79" s="468"/>
      <c r="D79" s="468"/>
      <c r="E79" s="468"/>
      <c r="F79" s="468"/>
      <c r="G79" s="468"/>
      <c r="H79" s="469"/>
      <c r="I79" s="706" t="s">
        <v>76</v>
      </c>
      <c r="J79" s="707" t="s">
        <v>74</v>
      </c>
      <c r="K79" s="706" t="s">
        <v>52</v>
      </c>
    </row>
    <row r="80" spans="1:11" ht="15.75" thickBot="1">
      <c r="A80" s="470"/>
      <c r="B80" s="471"/>
      <c r="C80" s="471"/>
      <c r="D80" s="471"/>
      <c r="E80" s="471"/>
      <c r="F80" s="471"/>
      <c r="G80" s="471"/>
      <c r="H80" s="472"/>
      <c r="I80" s="747"/>
      <c r="J80" s="707"/>
      <c r="K80" s="706"/>
    </row>
    <row r="81" spans="1:11" ht="30" customHeight="1" hidden="1">
      <c r="A81" s="748"/>
      <c r="B81" s="749"/>
      <c r="C81" s="749"/>
      <c r="D81" s="749"/>
      <c r="E81" s="749"/>
      <c r="F81" s="749"/>
      <c r="G81" s="749"/>
      <c r="H81" s="750"/>
      <c r="I81" s="71"/>
      <c r="J81" s="78"/>
      <c r="K81" s="47">
        <f>IF(I81-J81&lt;0,0,I81-J81)</f>
        <v>0</v>
      </c>
    </row>
    <row r="82" spans="1:11" ht="30" customHeight="1" hidden="1" thickBot="1">
      <c r="A82" s="755"/>
      <c r="B82" s="756"/>
      <c r="C82" s="756"/>
      <c r="D82" s="756"/>
      <c r="E82" s="756"/>
      <c r="F82" s="756"/>
      <c r="G82" s="756"/>
      <c r="H82" s="757"/>
      <c r="I82" s="89"/>
      <c r="J82" s="90"/>
      <c r="K82" s="80">
        <f>IF(I82-J82&lt;0,0,I82-J82)</f>
        <v>0</v>
      </c>
    </row>
    <row r="83" spans="1:11" ht="15.75" thickTop="1">
      <c r="A83" s="81" t="s">
        <v>13</v>
      </c>
      <c r="B83" s="649" t="s">
        <v>14</v>
      </c>
      <c r="C83" s="651"/>
      <c r="D83" s="649" t="s">
        <v>15</v>
      </c>
      <c r="E83" s="651"/>
      <c r="F83" s="649" t="s">
        <v>3</v>
      </c>
      <c r="G83" s="650"/>
      <c r="H83" s="650"/>
      <c r="I83" s="650"/>
      <c r="J83" s="650"/>
      <c r="K83" s="651"/>
    </row>
    <row r="84" spans="1:11" ht="47.25" customHeight="1">
      <c r="A84" s="117" t="s">
        <v>24</v>
      </c>
      <c r="B84" s="496" t="s">
        <v>86</v>
      </c>
      <c r="C84" s="498"/>
      <c r="D84" s="496" t="s">
        <v>25</v>
      </c>
      <c r="E84" s="498"/>
      <c r="F84" s="496" t="s">
        <v>28</v>
      </c>
      <c r="G84" s="497"/>
      <c r="H84" s="497"/>
      <c r="I84" s="497"/>
      <c r="J84" s="497"/>
      <c r="K84" s="498"/>
    </row>
    <row r="85" spans="1:11" ht="15" customHeight="1">
      <c r="A85" s="467"/>
      <c r="B85" s="468"/>
      <c r="C85" s="468"/>
      <c r="D85" s="468"/>
      <c r="E85" s="469"/>
      <c r="F85" s="706" t="s">
        <v>26</v>
      </c>
      <c r="G85" s="707" t="s">
        <v>72</v>
      </c>
      <c r="H85" s="706" t="s">
        <v>27</v>
      </c>
      <c r="I85" s="706" t="s">
        <v>76</v>
      </c>
      <c r="J85" s="707" t="s">
        <v>74</v>
      </c>
      <c r="K85" s="706" t="s">
        <v>52</v>
      </c>
    </row>
    <row r="86" spans="1:11" s="19" customFormat="1" ht="33.75" customHeight="1">
      <c r="A86" s="470"/>
      <c r="B86" s="471"/>
      <c r="C86" s="471"/>
      <c r="D86" s="471"/>
      <c r="E86" s="472"/>
      <c r="F86" s="706"/>
      <c r="G86" s="707"/>
      <c r="H86" s="706"/>
      <c r="I86" s="706"/>
      <c r="J86" s="707"/>
      <c r="K86" s="706"/>
    </row>
    <row r="87" spans="1:11" s="19" customFormat="1" ht="45" customHeight="1" hidden="1">
      <c r="A87" s="48"/>
      <c r="B87" s="722"/>
      <c r="C87" s="723"/>
      <c r="D87" s="481"/>
      <c r="E87" s="481"/>
      <c r="F87" s="79"/>
      <c r="G87" s="72"/>
      <c r="H87" s="49"/>
      <c r="I87" s="47">
        <f>CEILING(F87*G87*H87,1)</f>
        <v>0</v>
      </c>
      <c r="J87" s="78"/>
      <c r="K87" s="47">
        <f>IF(I87-J87&lt;0,0,I87-J87)</f>
        <v>0</v>
      </c>
    </row>
    <row r="88" spans="1:11" s="19" customFormat="1" ht="45" customHeight="1" hidden="1">
      <c r="A88" s="84"/>
      <c r="B88" s="85"/>
      <c r="C88" s="118"/>
      <c r="D88" s="704"/>
      <c r="E88" s="704"/>
      <c r="F88" s="88"/>
      <c r="G88" s="86"/>
      <c r="H88" s="87"/>
      <c r="I88" s="47">
        <f>CEILING(F88*G88*H88,1)</f>
        <v>0</v>
      </c>
      <c r="J88" s="82"/>
      <c r="K88" s="47">
        <f>IF(I88-J88&lt;0,0,I88-J88)</f>
        <v>0</v>
      </c>
    </row>
    <row r="89" spans="1:11" ht="15">
      <c r="A89" s="518" t="s">
        <v>20</v>
      </c>
      <c r="B89" s="519"/>
      <c r="C89" s="519"/>
      <c r="D89" s="519"/>
      <c r="E89" s="519"/>
      <c r="F89" s="519"/>
      <c r="G89" s="519"/>
      <c r="H89" s="520"/>
      <c r="I89" s="47">
        <f>SUM(I81:I82,I87:I88)</f>
        <v>0</v>
      </c>
      <c r="J89" s="47">
        <f>SUM(J81:J88)</f>
        <v>0</v>
      </c>
      <c r="K89" s="47">
        <f>SUM(K81:K88)</f>
        <v>0</v>
      </c>
    </row>
    <row r="90" spans="1:11" ht="22.5" customHeight="1">
      <c r="A90" s="57" t="s">
        <v>21</v>
      </c>
      <c r="B90" s="76"/>
      <c r="C90" s="120"/>
      <c r="D90" s="77"/>
      <c r="E90" s="77"/>
      <c r="F90" s="77"/>
      <c r="G90" s="77"/>
      <c r="H90" s="77"/>
      <c r="I90" s="55"/>
      <c r="J90" s="55"/>
      <c r="K90" s="56"/>
    </row>
    <row r="91" spans="1:11" ht="200.1" customHeight="1">
      <c r="A91" s="397"/>
      <c r="B91" s="398"/>
      <c r="C91" s="398"/>
      <c r="D91" s="398"/>
      <c r="E91" s="398"/>
      <c r="F91" s="398"/>
      <c r="G91" s="398"/>
      <c r="H91" s="398"/>
      <c r="I91" s="398"/>
      <c r="J91" s="398"/>
      <c r="K91" s="399"/>
    </row>
    <row r="92" spans="1:11" ht="16.5" customHeight="1" hidden="1">
      <c r="A92" s="403"/>
      <c r="B92" s="404"/>
      <c r="C92" s="404"/>
      <c r="D92" s="404"/>
      <c r="E92" s="404"/>
      <c r="F92" s="404"/>
      <c r="G92" s="404"/>
      <c r="H92" s="404"/>
      <c r="I92" s="404"/>
      <c r="J92" s="404"/>
      <c r="K92" s="405"/>
    </row>
    <row r="93" spans="1:11" ht="15.75" thickBot="1">
      <c r="A93" s="23" t="s">
        <v>47</v>
      </c>
      <c r="B93" s="24"/>
      <c r="C93" s="24"/>
      <c r="D93" s="24"/>
      <c r="E93" s="24"/>
      <c r="F93" s="24"/>
      <c r="G93" s="24"/>
      <c r="H93" s="24"/>
      <c r="I93" s="24"/>
      <c r="J93" s="24"/>
      <c r="K93" s="25"/>
    </row>
    <row r="94" spans="1:11" ht="15.75" thickTop="1">
      <c r="A94" s="694" t="s">
        <v>49</v>
      </c>
      <c r="B94" s="695"/>
      <c r="C94" s="695"/>
      <c r="D94" s="695"/>
      <c r="E94" s="695"/>
      <c r="F94" s="695"/>
      <c r="G94" s="695"/>
      <c r="H94" s="695"/>
      <c r="I94" s="695"/>
      <c r="J94" s="695"/>
      <c r="K94" s="696"/>
    </row>
    <row r="95" spans="1:11" ht="28.5" customHeight="1">
      <c r="A95" s="496" t="s">
        <v>48</v>
      </c>
      <c r="B95" s="497"/>
      <c r="C95" s="497"/>
      <c r="D95" s="497"/>
      <c r="E95" s="497"/>
      <c r="F95" s="497"/>
      <c r="G95" s="497"/>
      <c r="H95" s="497"/>
      <c r="I95" s="497"/>
      <c r="J95" s="497"/>
      <c r="K95" s="498"/>
    </row>
    <row r="96" spans="1:11" ht="15" customHeight="1">
      <c r="A96" s="467"/>
      <c r="B96" s="468"/>
      <c r="C96" s="468"/>
      <c r="D96" s="468"/>
      <c r="E96" s="468"/>
      <c r="F96" s="468"/>
      <c r="G96" s="468"/>
      <c r="H96" s="469"/>
      <c r="I96" s="706" t="s">
        <v>76</v>
      </c>
      <c r="J96" s="707" t="s">
        <v>74</v>
      </c>
      <c r="K96" s="706" t="s">
        <v>52</v>
      </c>
    </row>
    <row r="97" spans="1:11" ht="15">
      <c r="A97" s="470"/>
      <c r="B97" s="471"/>
      <c r="C97" s="471"/>
      <c r="D97" s="471"/>
      <c r="E97" s="471"/>
      <c r="F97" s="471"/>
      <c r="G97" s="471"/>
      <c r="H97" s="472"/>
      <c r="I97" s="747"/>
      <c r="J97" s="707"/>
      <c r="K97" s="706"/>
    </row>
    <row r="98" spans="1:11" ht="30" customHeight="1" hidden="1">
      <c r="A98" s="748"/>
      <c r="B98" s="749"/>
      <c r="C98" s="749"/>
      <c r="D98" s="749"/>
      <c r="E98" s="749"/>
      <c r="F98" s="749"/>
      <c r="G98" s="749"/>
      <c r="H98" s="750"/>
      <c r="I98" s="71"/>
      <c r="J98" s="78"/>
      <c r="K98" s="47">
        <f aca="true" t="shared" si="7" ref="K98:K99">IF(I98-J98&lt;0,0,I98-J98)</f>
        <v>0</v>
      </c>
    </row>
    <row r="99" spans="1:11" ht="30" customHeight="1" hidden="1">
      <c r="A99" s="727"/>
      <c r="B99" s="746"/>
      <c r="C99" s="746"/>
      <c r="D99" s="746"/>
      <c r="E99" s="746"/>
      <c r="F99" s="746"/>
      <c r="G99" s="746"/>
      <c r="H99" s="728"/>
      <c r="I99" s="91"/>
      <c r="J99" s="82"/>
      <c r="K99" s="47">
        <f t="shared" si="7"/>
        <v>0</v>
      </c>
    </row>
    <row r="100" spans="1:11" ht="15">
      <c r="A100" s="518" t="s">
        <v>20</v>
      </c>
      <c r="B100" s="519"/>
      <c r="C100" s="519"/>
      <c r="D100" s="519"/>
      <c r="E100" s="519"/>
      <c r="F100" s="519"/>
      <c r="G100" s="519"/>
      <c r="H100" s="520"/>
      <c r="I100" s="47">
        <f>SUM(I98:I99)</f>
        <v>0</v>
      </c>
      <c r="J100" s="47">
        <f>SUM(J98:J99)</f>
        <v>0</v>
      </c>
      <c r="K100" s="47">
        <f>SUM(K98:K99)</f>
        <v>0</v>
      </c>
    </row>
    <row r="101" spans="1:11" ht="22.5" customHeight="1">
      <c r="A101" s="57" t="s">
        <v>21</v>
      </c>
      <c r="B101" s="76"/>
      <c r="C101" s="120"/>
      <c r="D101" s="77"/>
      <c r="E101" s="77"/>
      <c r="F101" s="77"/>
      <c r="G101" s="77"/>
      <c r="H101" s="77"/>
      <c r="I101" s="55"/>
      <c r="J101" s="55"/>
      <c r="K101" s="56"/>
    </row>
    <row r="102" spans="1:11" ht="200.1" customHeight="1">
      <c r="A102" s="397"/>
      <c r="B102" s="398"/>
      <c r="C102" s="398"/>
      <c r="D102" s="398"/>
      <c r="E102" s="398"/>
      <c r="F102" s="398"/>
      <c r="G102" s="398"/>
      <c r="H102" s="398"/>
      <c r="I102" s="398"/>
      <c r="J102" s="398"/>
      <c r="K102" s="399"/>
    </row>
    <row r="103" spans="1:11" ht="16.5" customHeight="1" hidden="1">
      <c r="A103" s="403"/>
      <c r="B103" s="404"/>
      <c r="C103" s="404"/>
      <c r="D103" s="404"/>
      <c r="E103" s="404"/>
      <c r="F103" s="404"/>
      <c r="G103" s="404"/>
      <c r="H103" s="404"/>
      <c r="I103" s="404"/>
      <c r="J103" s="404"/>
      <c r="K103" s="405"/>
    </row>
    <row r="104" spans="1:11" ht="15.75" thickBot="1">
      <c r="A104" s="23" t="s">
        <v>46</v>
      </c>
      <c r="B104" s="24"/>
      <c r="C104" s="24"/>
      <c r="D104" s="24"/>
      <c r="E104" s="24"/>
      <c r="F104" s="24"/>
      <c r="G104" s="24"/>
      <c r="H104" s="24"/>
      <c r="I104" s="24"/>
      <c r="J104" s="24"/>
      <c r="K104" s="25"/>
    </row>
    <row r="105" spans="1:11" ht="15.75" thickTop="1">
      <c r="A105" s="694" t="s">
        <v>19</v>
      </c>
      <c r="B105" s="695"/>
      <c r="C105" s="696"/>
      <c r="D105" s="512" t="s">
        <v>3</v>
      </c>
      <c r="E105" s="523"/>
      <c r="F105" s="523"/>
      <c r="G105" s="523"/>
      <c r="H105" s="523"/>
      <c r="I105" s="523"/>
      <c r="J105" s="523"/>
      <c r="K105" s="513"/>
    </row>
    <row r="106" spans="1:11" ht="28.5" customHeight="1">
      <c r="A106" s="496" t="s">
        <v>88</v>
      </c>
      <c r="B106" s="497"/>
      <c r="C106" s="498"/>
      <c r="D106" s="496" t="s">
        <v>83</v>
      </c>
      <c r="E106" s="497"/>
      <c r="F106" s="497"/>
      <c r="G106" s="497"/>
      <c r="H106" s="497"/>
      <c r="I106" s="497"/>
      <c r="J106" s="497"/>
      <c r="K106" s="498"/>
    </row>
    <row r="107" spans="1:11" ht="15" customHeight="1">
      <c r="A107" s="467"/>
      <c r="B107" s="468"/>
      <c r="C107" s="469"/>
      <c r="D107" s="705" t="s">
        <v>96</v>
      </c>
      <c r="E107" s="705"/>
      <c r="F107" s="706" t="s">
        <v>105</v>
      </c>
      <c r="G107" s="706"/>
      <c r="H107" s="706"/>
      <c r="I107" s="706" t="s">
        <v>76</v>
      </c>
      <c r="J107" s="707" t="s">
        <v>74</v>
      </c>
      <c r="K107" s="706" t="s">
        <v>52</v>
      </c>
    </row>
    <row r="108" spans="1:11" ht="15">
      <c r="A108" s="470"/>
      <c r="B108" s="471"/>
      <c r="C108" s="472"/>
      <c r="D108" s="705"/>
      <c r="E108" s="705"/>
      <c r="F108" s="706"/>
      <c r="G108" s="706"/>
      <c r="H108" s="706"/>
      <c r="I108" s="706"/>
      <c r="J108" s="707"/>
      <c r="K108" s="706"/>
    </row>
    <row r="109" spans="1:11" ht="31.5" customHeight="1" hidden="1">
      <c r="A109" s="473"/>
      <c r="B109" s="474"/>
      <c r="C109" s="475"/>
      <c r="D109" s="709"/>
      <c r="E109" s="709"/>
      <c r="F109" s="751"/>
      <c r="G109" s="751"/>
      <c r="H109" s="751"/>
      <c r="I109" s="47">
        <f>CEILING(D109*F109,1)</f>
        <v>0</v>
      </c>
      <c r="J109" s="78"/>
      <c r="K109" s="47">
        <f>IF(I109-J109&lt;0,0,I109-J109)</f>
        <v>0</v>
      </c>
    </row>
    <row r="110" spans="1:11" ht="31.5" customHeight="1" hidden="1">
      <c r="A110" s="752"/>
      <c r="B110" s="753"/>
      <c r="C110" s="124"/>
      <c r="D110" s="745"/>
      <c r="E110" s="745"/>
      <c r="F110" s="754"/>
      <c r="G110" s="754"/>
      <c r="H110" s="754"/>
      <c r="I110" s="47">
        <f>CEILING(D110*F110,1)</f>
        <v>0</v>
      </c>
      <c r="J110" s="82"/>
      <c r="K110" s="47">
        <f>IF(I110-J110&lt;0,0,I110-J110)</f>
        <v>0</v>
      </c>
    </row>
    <row r="111" spans="1:11" ht="15">
      <c r="A111" s="518" t="s">
        <v>20</v>
      </c>
      <c r="B111" s="519"/>
      <c r="C111" s="519"/>
      <c r="D111" s="519"/>
      <c r="E111" s="519"/>
      <c r="F111" s="519"/>
      <c r="G111" s="519"/>
      <c r="H111" s="520"/>
      <c r="I111" s="47">
        <f>SUM(I109:I110)</f>
        <v>0</v>
      </c>
      <c r="J111" s="47">
        <f>SUM(J109:J110)</f>
        <v>0</v>
      </c>
      <c r="K111" s="47">
        <f>SUM(K109:K110)</f>
        <v>0</v>
      </c>
    </row>
    <row r="112" spans="1:11" ht="22.5" customHeight="1">
      <c r="A112" s="57" t="s">
        <v>21</v>
      </c>
      <c r="B112" s="76"/>
      <c r="C112" s="120"/>
      <c r="D112" s="77"/>
      <c r="E112" s="77"/>
      <c r="F112" s="77"/>
      <c r="G112" s="77"/>
      <c r="H112" s="77"/>
      <c r="I112" s="55"/>
      <c r="J112" s="55"/>
      <c r="K112" s="56"/>
    </row>
    <row r="113" spans="1:11" ht="200.1" customHeight="1">
      <c r="A113" s="397"/>
      <c r="B113" s="398"/>
      <c r="C113" s="398"/>
      <c r="D113" s="398"/>
      <c r="E113" s="398"/>
      <c r="F113" s="398"/>
      <c r="G113" s="398"/>
      <c r="H113" s="398"/>
      <c r="I113" s="398"/>
      <c r="J113" s="398"/>
      <c r="K113" s="399"/>
    </row>
    <row r="114" spans="1:11" ht="16.5" customHeight="1">
      <c r="A114" s="403"/>
      <c r="B114" s="404"/>
      <c r="C114" s="404"/>
      <c r="D114" s="404"/>
      <c r="E114" s="404"/>
      <c r="F114" s="404"/>
      <c r="G114" s="404"/>
      <c r="H114" s="404"/>
      <c r="I114" s="404"/>
      <c r="J114" s="404"/>
      <c r="K114" s="405"/>
    </row>
    <row r="115" spans="1:11" ht="21">
      <c r="A115" s="549" t="s">
        <v>71</v>
      </c>
      <c r="B115" s="550"/>
      <c r="C115" s="550"/>
      <c r="D115" s="550"/>
      <c r="E115" s="550"/>
      <c r="F115" s="550"/>
      <c r="G115" s="550"/>
      <c r="H115" s="550"/>
      <c r="I115" s="550"/>
      <c r="J115" s="550"/>
      <c r="K115" s="551"/>
    </row>
    <row r="116" spans="1:11" ht="15">
      <c r="A116" s="546" t="s">
        <v>32</v>
      </c>
      <c r="B116" s="547"/>
      <c r="C116" s="547"/>
      <c r="D116" s="547"/>
      <c r="E116" s="547"/>
      <c r="F116" s="547"/>
      <c r="G116" s="547"/>
      <c r="H116" s="547"/>
      <c r="I116" s="547"/>
      <c r="J116" s="548"/>
      <c r="K116" s="33">
        <f>'Budget Summary'!I7</f>
        <v>0</v>
      </c>
    </row>
    <row r="117" spans="1:11" ht="15">
      <c r="A117" s="543" t="s">
        <v>33</v>
      </c>
      <c r="B117" s="544"/>
      <c r="C117" s="544"/>
      <c r="D117" s="544"/>
      <c r="E117" s="544"/>
      <c r="F117" s="544"/>
      <c r="G117" s="544"/>
      <c r="H117" s="544"/>
      <c r="I117" s="544"/>
      <c r="J117" s="545"/>
      <c r="K117" s="35">
        <f>'Budget Summary'!I8</f>
        <v>0</v>
      </c>
    </row>
    <row r="118" spans="1:11" ht="15">
      <c r="A118" s="546" t="s">
        <v>34</v>
      </c>
      <c r="B118" s="547"/>
      <c r="C118" s="547"/>
      <c r="D118" s="547"/>
      <c r="E118" s="547"/>
      <c r="F118" s="547"/>
      <c r="G118" s="547"/>
      <c r="H118" s="547"/>
      <c r="I118" s="547"/>
      <c r="J118" s="548"/>
      <c r="K118" s="34">
        <f>'Budget Summary'!I9</f>
        <v>0</v>
      </c>
    </row>
    <row r="119" spans="1:11" ht="15">
      <c r="A119" s="543" t="s">
        <v>35</v>
      </c>
      <c r="B119" s="544"/>
      <c r="C119" s="544"/>
      <c r="D119" s="544"/>
      <c r="E119" s="544"/>
      <c r="F119" s="544"/>
      <c r="G119" s="544"/>
      <c r="H119" s="544"/>
      <c r="I119" s="544"/>
      <c r="J119" s="545"/>
      <c r="K119" s="35">
        <f>'Budget Summary'!I10</f>
        <v>0</v>
      </c>
    </row>
    <row r="120" spans="1:11" ht="15">
      <c r="A120" s="701" t="s">
        <v>37</v>
      </c>
      <c r="B120" s="702"/>
      <c r="C120" s="702"/>
      <c r="D120" s="702"/>
      <c r="E120" s="702"/>
      <c r="F120" s="702"/>
      <c r="G120" s="702"/>
      <c r="H120" s="702"/>
      <c r="I120" s="702"/>
      <c r="J120" s="703"/>
      <c r="K120" s="34">
        <f>'Budget Summary'!I11</f>
        <v>0</v>
      </c>
    </row>
    <row r="121" spans="1:11" ht="15">
      <c r="A121" s="543" t="s">
        <v>39</v>
      </c>
      <c r="B121" s="544"/>
      <c r="C121" s="544"/>
      <c r="D121" s="544"/>
      <c r="E121" s="544"/>
      <c r="F121" s="544"/>
      <c r="G121" s="544"/>
      <c r="H121" s="544"/>
      <c r="I121" s="544"/>
      <c r="J121" s="545"/>
      <c r="K121" s="35" t="str">
        <f>'Budget Summary'!I12</f>
        <v>N/A</v>
      </c>
    </row>
    <row r="122" spans="1:11" ht="15">
      <c r="A122" s="546" t="s">
        <v>230</v>
      </c>
      <c r="B122" s="547"/>
      <c r="C122" s="547"/>
      <c r="D122" s="547"/>
      <c r="E122" s="547"/>
      <c r="F122" s="547"/>
      <c r="G122" s="547"/>
      <c r="H122" s="547"/>
      <c r="I122" s="547"/>
      <c r="J122" s="548"/>
      <c r="K122" s="34">
        <f>'Budget Summary'!I13</f>
        <v>0</v>
      </c>
    </row>
    <row r="123" spans="1:11" ht="15">
      <c r="A123" s="543" t="s">
        <v>45</v>
      </c>
      <c r="B123" s="544"/>
      <c r="C123" s="544"/>
      <c r="D123" s="544"/>
      <c r="E123" s="544"/>
      <c r="F123" s="544"/>
      <c r="G123" s="544"/>
      <c r="H123" s="544"/>
      <c r="I123" s="544"/>
      <c r="J123" s="545"/>
      <c r="K123" s="35">
        <f>'Budget Summary'!I14</f>
        <v>0</v>
      </c>
    </row>
    <row r="124" spans="1:11" ht="15">
      <c r="A124" s="552" t="s">
        <v>50</v>
      </c>
      <c r="B124" s="553"/>
      <c r="C124" s="553"/>
      <c r="D124" s="553"/>
      <c r="E124" s="553"/>
      <c r="F124" s="553"/>
      <c r="G124" s="553"/>
      <c r="H124" s="553"/>
      <c r="I124" s="553"/>
      <c r="J124" s="554"/>
      <c r="K124" s="36">
        <f>'Budget Summary'!I16</f>
        <v>0</v>
      </c>
    </row>
    <row r="125" spans="1:11" ht="15">
      <c r="A125" s="546" t="s">
        <v>46</v>
      </c>
      <c r="B125" s="547"/>
      <c r="C125" s="547"/>
      <c r="D125" s="547"/>
      <c r="E125" s="547"/>
      <c r="F125" s="547"/>
      <c r="G125" s="547"/>
      <c r="H125" s="547"/>
      <c r="I125" s="547"/>
      <c r="J125" s="548"/>
      <c r="K125" s="34">
        <f>'Budget Summary'!I17</f>
        <v>0</v>
      </c>
    </row>
    <row r="126" spans="1:11" ht="15">
      <c r="A126" s="552" t="s">
        <v>51</v>
      </c>
      <c r="B126" s="553"/>
      <c r="C126" s="553"/>
      <c r="D126" s="553"/>
      <c r="E126" s="553"/>
      <c r="F126" s="553"/>
      <c r="G126" s="553"/>
      <c r="H126" s="553"/>
      <c r="I126" s="553"/>
      <c r="J126" s="554"/>
      <c r="K126" s="36">
        <f>'Budget Summary'!I19</f>
        <v>0</v>
      </c>
    </row>
    <row r="127" spans="1:11" ht="15">
      <c r="A127" s="546" t="s">
        <v>52</v>
      </c>
      <c r="B127" s="547"/>
      <c r="C127" s="547"/>
      <c r="D127" s="547"/>
      <c r="E127" s="547"/>
      <c r="F127" s="547"/>
      <c r="G127" s="547"/>
      <c r="H127" s="547"/>
      <c r="I127" s="547"/>
      <c r="J127" s="548"/>
      <c r="K127" s="37">
        <f>'Budget Summary'!I22</f>
        <v>0</v>
      </c>
    </row>
    <row r="128" spans="1:11" ht="15">
      <c r="A128" s="543" t="s">
        <v>74</v>
      </c>
      <c r="B128" s="544"/>
      <c r="C128" s="544"/>
      <c r="D128" s="544"/>
      <c r="E128" s="544"/>
      <c r="F128" s="544"/>
      <c r="G128" s="544"/>
      <c r="H128" s="544"/>
      <c r="I128" s="544"/>
      <c r="J128" s="545"/>
      <c r="K128" s="38">
        <f>'Budget Summary'!I23</f>
        <v>0</v>
      </c>
    </row>
    <row r="129" spans="1:11" ht="15">
      <c r="A129" s="546" t="s">
        <v>77</v>
      </c>
      <c r="B129" s="547"/>
      <c r="C129" s="547"/>
      <c r="D129" s="547"/>
      <c r="E129" s="547"/>
      <c r="F129" s="547"/>
      <c r="G129" s="547"/>
      <c r="H129" s="547"/>
      <c r="I129" s="547"/>
      <c r="J129" s="548"/>
      <c r="K129" s="37" t="str">
        <f>'Budget Summary'!I24</f>
        <v>N/A</v>
      </c>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row r="1322" ht="15">
      <c r="A1322" s="14"/>
    </row>
  </sheetData>
  <sheetProtection algorithmName="SHA-512" hashValue="geDdY7IgY+8NQTsXxn4aej9qcouF3ogz1OkHtOCc2oxwkwEPpoFRiJi1cje2eODum+3nuJlRHzYVDxGi0FkUbw==" saltValue="a+15heG/2W15+kwyrzbnyg==" spinCount="100000" sheet="1" objects="1" scenarios="1" selectLockedCells="1"/>
  <protectedRanges>
    <protectedRange sqref="I69:J71 I25:J26 I36:J37 I47:J48 I58:J59 J81:J82 I87:J88 J98:J99 I109:J110 A15:J15 A14:J14" name="Personnel"/>
  </protectedRanges>
  <mergeCells count="196">
    <mergeCell ref="B8:C8"/>
    <mergeCell ref="E7:H7"/>
    <mergeCell ref="E8:H8"/>
    <mergeCell ref="A5:K5"/>
    <mergeCell ref="B6:K6"/>
    <mergeCell ref="B7:C7"/>
    <mergeCell ref="J7:K7"/>
    <mergeCell ref="L7:N7"/>
    <mergeCell ref="J8:K8"/>
    <mergeCell ref="L8:N8"/>
    <mergeCell ref="D44:K44"/>
    <mergeCell ref="D45:E46"/>
    <mergeCell ref="F45:H46"/>
    <mergeCell ref="I45:I46"/>
    <mergeCell ref="J45:J46"/>
    <mergeCell ref="D37:E37"/>
    <mergeCell ref="A38:H38"/>
    <mergeCell ref="A40:K41"/>
    <mergeCell ref="D43:K43"/>
    <mergeCell ref="K45:K46"/>
    <mergeCell ref="A45:C46"/>
    <mergeCell ref="A44:C44"/>
    <mergeCell ref="A43:C43"/>
    <mergeCell ref="D25:E25"/>
    <mergeCell ref="F25:H25"/>
    <mergeCell ref="A25:C25"/>
    <mergeCell ref="A27:H27"/>
    <mergeCell ref="A29:K30"/>
    <mergeCell ref="D32:E32"/>
    <mergeCell ref="F32:K32"/>
    <mergeCell ref="I23:I24"/>
    <mergeCell ref="J23:J24"/>
    <mergeCell ref="K23:K24"/>
    <mergeCell ref="A23:C24"/>
    <mergeCell ref="D23:E24"/>
    <mergeCell ref="F23:H24"/>
    <mergeCell ref="B36:C36"/>
    <mergeCell ref="A26:B26"/>
    <mergeCell ref="D26:E26"/>
    <mergeCell ref="F26:H26"/>
    <mergeCell ref="A34:E35"/>
    <mergeCell ref="F34:F35"/>
    <mergeCell ref="G34:G35"/>
    <mergeCell ref="H34:H35"/>
    <mergeCell ref="B33:C33"/>
    <mergeCell ref="B32:C32"/>
    <mergeCell ref="A111:H111"/>
    <mergeCell ref="A113:K114"/>
    <mergeCell ref="D109:E109"/>
    <mergeCell ref="F109:H109"/>
    <mergeCell ref="A110:B110"/>
    <mergeCell ref="D110:E110"/>
    <mergeCell ref="F110:H110"/>
    <mergeCell ref="D107:E108"/>
    <mergeCell ref="F107:H108"/>
    <mergeCell ref="I107:I108"/>
    <mergeCell ref="J107:J108"/>
    <mergeCell ref="K107:K108"/>
    <mergeCell ref="A107:C108"/>
    <mergeCell ref="A109:C109"/>
    <mergeCell ref="J96:J97"/>
    <mergeCell ref="K96:K97"/>
    <mergeCell ref="A98:H98"/>
    <mergeCell ref="A106:C106"/>
    <mergeCell ref="A105:C105"/>
    <mergeCell ref="D87:E87"/>
    <mergeCell ref="D88:E88"/>
    <mergeCell ref="A89:H89"/>
    <mergeCell ref="A91:K92"/>
    <mergeCell ref="A94:K94"/>
    <mergeCell ref="B87:C87"/>
    <mergeCell ref="A99:H99"/>
    <mergeCell ref="A100:H100"/>
    <mergeCell ref="A102:K103"/>
    <mergeCell ref="D105:K105"/>
    <mergeCell ref="D106:K106"/>
    <mergeCell ref="A95:K95"/>
    <mergeCell ref="A96:H97"/>
    <mergeCell ref="I96:I97"/>
    <mergeCell ref="A85:E86"/>
    <mergeCell ref="F85:F86"/>
    <mergeCell ref="G85:G86"/>
    <mergeCell ref="H85:H86"/>
    <mergeCell ref="I85:I86"/>
    <mergeCell ref="J85:J86"/>
    <mergeCell ref="A81:H81"/>
    <mergeCell ref="A82:H82"/>
    <mergeCell ref="D83:E83"/>
    <mergeCell ref="F83:K83"/>
    <mergeCell ref="D84:E84"/>
    <mergeCell ref="F84:K84"/>
    <mergeCell ref="K85:K86"/>
    <mergeCell ref="A72:H72"/>
    <mergeCell ref="A74:K75"/>
    <mergeCell ref="A77:K77"/>
    <mergeCell ref="A78:K78"/>
    <mergeCell ref="A79:H80"/>
    <mergeCell ref="I79:I80"/>
    <mergeCell ref="J79:J80"/>
    <mergeCell ref="K79:K80"/>
    <mergeCell ref="B84:C84"/>
    <mergeCell ref="B83:C83"/>
    <mergeCell ref="A76:B76"/>
    <mergeCell ref="D69:E69"/>
    <mergeCell ref="F69:H69"/>
    <mergeCell ref="A71:B71"/>
    <mergeCell ref="D71:E71"/>
    <mergeCell ref="F71:H71"/>
    <mergeCell ref="D70:E70"/>
    <mergeCell ref="F70:H70"/>
    <mergeCell ref="A70:C70"/>
    <mergeCell ref="D67:E68"/>
    <mergeCell ref="F67:H68"/>
    <mergeCell ref="A69:C69"/>
    <mergeCell ref="I67:I68"/>
    <mergeCell ref="J67:J68"/>
    <mergeCell ref="K67:K68"/>
    <mergeCell ref="A60:H60"/>
    <mergeCell ref="A62:K63"/>
    <mergeCell ref="D65:K65"/>
    <mergeCell ref="D66:K66"/>
    <mergeCell ref="A67:C68"/>
    <mergeCell ref="A66:C66"/>
    <mergeCell ref="A65:C65"/>
    <mergeCell ref="D58:E58"/>
    <mergeCell ref="F58:H58"/>
    <mergeCell ref="A59:B59"/>
    <mergeCell ref="D59:E59"/>
    <mergeCell ref="F59:H59"/>
    <mergeCell ref="D56:E57"/>
    <mergeCell ref="F56:H57"/>
    <mergeCell ref="A58:C58"/>
    <mergeCell ref="A56:C57"/>
    <mergeCell ref="C12:C13"/>
    <mergeCell ref="C11:K11"/>
    <mergeCell ref="C10:K10"/>
    <mergeCell ref="I56:I57"/>
    <mergeCell ref="J56:J57"/>
    <mergeCell ref="K56:K57"/>
    <mergeCell ref="A49:H49"/>
    <mergeCell ref="A51:K52"/>
    <mergeCell ref="D54:K54"/>
    <mergeCell ref="D55:K55"/>
    <mergeCell ref="D47:E47"/>
    <mergeCell ref="F47:H47"/>
    <mergeCell ref="A48:B48"/>
    <mergeCell ref="D48:E48"/>
    <mergeCell ref="F48:H48"/>
    <mergeCell ref="A47:C47"/>
    <mergeCell ref="A55:C55"/>
    <mergeCell ref="A54:C54"/>
    <mergeCell ref="D33:E33"/>
    <mergeCell ref="F33:K33"/>
    <mergeCell ref="K34:K35"/>
    <mergeCell ref="I34:I35"/>
    <mergeCell ref="J34:J35"/>
    <mergeCell ref="D36:E36"/>
    <mergeCell ref="A18:K19"/>
    <mergeCell ref="D21:K21"/>
    <mergeCell ref="D22:K22"/>
    <mergeCell ref="A16:H16"/>
    <mergeCell ref="A22:C22"/>
    <mergeCell ref="A21:C21"/>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A124:J124"/>
    <mergeCell ref="A125:J125"/>
    <mergeCell ref="A126:J126"/>
    <mergeCell ref="A127:J127"/>
    <mergeCell ref="A128:J128"/>
    <mergeCell ref="A129:J129"/>
    <mergeCell ref="A115:K115"/>
    <mergeCell ref="A116:J116"/>
    <mergeCell ref="A117:J117"/>
    <mergeCell ref="A118:J118"/>
    <mergeCell ref="A119:J119"/>
    <mergeCell ref="A120:J120"/>
    <mergeCell ref="A121:J121"/>
    <mergeCell ref="A122:J122"/>
    <mergeCell ref="A123:J123"/>
  </mergeCells>
  <conditionalFormatting sqref="A101:XFD101 B104:C104 A90:XFD92 B96:K98 A93:A98 B93:K93 L93:IW98 D104:IW109 B71:C75 A104:A107 D70:XFD70 B79:K81 C85:C86 B59:C64 A39:XFD39 B42:C42 C34:C36 B48:C53 A42:A45 C14 B20:C20 D20:K25 A20:A23 D12:K14 A69:A81 A15:A18 B15:K17 C82 A99:IW100 B110:IW112 L40:XFD41 L102:XFD103 A130:IW65531 D31:IW36 L29:IW30 C31 A31:B36 A1:IW4 B26:IW28 A25:A28 A37:IW38 A47:A56 A58:A67 D42:IW75 C88:C89 A82:B89 D82:K89 L76:IW89 A109:A112 C76:K76 L113:IW129 C9:K9 A9:B14 L9:IW25">
    <cfRule type="cellIs" priority="103" dxfId="0" operator="lessThan" stopIfTrue="1">
      <formula>0</formula>
    </cfRule>
    <cfRule type="containsErrors" priority="104" dxfId="0" stopIfTrue="1">
      <formula>ISERROR(A1)</formula>
    </cfRule>
  </conditionalFormatting>
  <conditionalFormatting sqref="I69:I71 K69:K71 I25:I26 K25:K26 I36:I37 K36:K37 I47:I48 K47:K48 I58:I59 K58:K59 I87:I88 K81:K88 K98:K99 I109:I110 K109:K110 K14:K15 I14:I15">
    <cfRule type="containsBlanks" priority="102" dxfId="16" stopIfTrue="1">
      <formula>LEN(TRIM(I14))=0</formula>
    </cfRule>
  </conditionalFormatting>
  <conditionalFormatting sqref="A102:K103">
    <cfRule type="cellIs" priority="54" dxfId="0" operator="lessThan" stopIfTrue="1">
      <formula>0</formula>
    </cfRule>
    <cfRule type="containsErrors" priority="55" dxfId="0" stopIfTrue="1">
      <formula>ISERROR(A102)</formula>
    </cfRule>
  </conditionalFormatting>
  <conditionalFormatting sqref="A29:K30">
    <cfRule type="cellIs" priority="44" dxfId="0" operator="lessThan" stopIfTrue="1">
      <formula>0</formula>
    </cfRule>
    <cfRule type="containsErrors" priority="45" dxfId="0" stopIfTrue="1">
      <formula>ISERROR(A29)</formula>
    </cfRule>
  </conditionalFormatting>
  <conditionalFormatting sqref="A40:K41">
    <cfRule type="cellIs" priority="56" dxfId="0" operator="lessThan" stopIfTrue="1">
      <formula>0</formula>
    </cfRule>
    <cfRule type="containsErrors" priority="57" dxfId="0" stopIfTrue="1">
      <formula>ISERROR(A40)</formula>
    </cfRule>
  </conditionalFormatting>
  <conditionalFormatting sqref="A113:K114">
    <cfRule type="cellIs" priority="46" dxfId="0" operator="lessThan" stopIfTrue="1">
      <formula>0</formula>
    </cfRule>
    <cfRule type="containsErrors" priority="47" dxfId="0" stopIfTrue="1">
      <formula>ISERROR(A113)</formula>
    </cfRule>
  </conditionalFormatting>
  <conditionalFormatting sqref="A116:A129">
    <cfRule type="containsErrors" priority="43" dxfId="0" stopIfTrue="1">
      <formula>ISERROR(A116)</formula>
    </cfRule>
  </conditionalFormatting>
  <conditionalFormatting sqref="A115">
    <cfRule type="containsErrors" priority="42" dxfId="0" stopIfTrue="1">
      <formula>ISERROR(A115)</formula>
    </cfRule>
  </conditionalFormatting>
  <conditionalFormatting sqref="K116:K129">
    <cfRule type="containsErrors" priority="36" dxfId="0" stopIfTrue="1">
      <formula>ISERROR(K116)</formula>
    </cfRule>
  </conditionalFormatting>
  <conditionalFormatting sqref="K129">
    <cfRule type="cellIs" priority="34" dxfId="2" operator="equal" stopIfTrue="1">
      <formula>"Yes"</formula>
    </cfRule>
    <cfRule type="cellIs" priority="35" dxfId="1" operator="equal" stopIfTrue="1">
      <formula>"No"</formula>
    </cfRule>
  </conditionalFormatting>
  <conditionalFormatting sqref="E7">
    <cfRule type="cellIs" priority="12" dxfId="0" operator="lessThan" stopIfTrue="1">
      <formula>0</formula>
    </cfRule>
  </conditionalFormatting>
  <conditionalFormatting sqref="L7:L8 B7 D7 A5:A8 O5:JC8">
    <cfRule type="cellIs" priority="22" dxfId="0" operator="lessThan" stopIfTrue="1">
      <formula>0</formula>
    </cfRule>
  </conditionalFormatting>
  <conditionalFormatting sqref="I7:I8 D8">
    <cfRule type="cellIs" priority="18" dxfId="0" operator="lessThan" stopIfTrue="1">
      <formula>0</formula>
    </cfRule>
  </conditionalFormatting>
  <conditionalFormatting sqref="O5:JC8 L7:L8">
    <cfRule type="containsErrors" priority="13" dxfId="185" stopIfTrue="1">
      <formula>ISERROR('PA1'!P5)</formula>
    </cfRule>
  </conditionalFormatting>
  <conditionalFormatting sqref="I7:I8">
    <cfRule type="containsErrors" priority="19" dxfId="185" stopIfTrue="1">
      <formula>ISERROR('PA1'!O7)</formula>
    </cfRule>
  </conditionalFormatting>
  <conditionalFormatting sqref="B7 D7 A5:A8">
    <cfRule type="containsErrors" priority="466" dxfId="185" stopIfTrue="1">
      <formula>ISERROR('PA1'!A5)</formula>
    </cfRule>
  </conditionalFormatting>
  <conditionalFormatting sqref="E7">
    <cfRule type="containsErrors" priority="513" dxfId="185" stopIfTrue="1">
      <formula>ISERROR('PA1'!F7)</formula>
    </cfRule>
  </conditionalFormatting>
  <conditionalFormatting sqref="D8">
    <cfRule type="containsErrors" priority="560"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69:J71 J109:J110 J25:J26 J36:J37 J47:J48 J58:J59 J81:J82 J87:J88 J98:J99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#8</oddHeader>
    <oddFooter>&amp;C&amp;P</oddFooter>
  </headerFooter>
  <rowBreaks count="8" manualBreakCount="8">
    <brk id="19" max="16383" man="1"/>
    <brk id="30" max="16383" man="1"/>
    <brk id="41" max="16383" man="1"/>
    <brk id="52" max="16383" man="1"/>
    <brk id="63" max="16383" man="1"/>
    <brk id="75" max="16383" man="1"/>
    <brk id="92" max="16383" man="1"/>
    <brk id="103"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7649"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7650"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7651"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7652" r:id="rId7" name="Button 4">
              <controlPr defaultSize="0" print="0" autoFill="0" autoPict="0" macro="[0]!InsertRowsConsultant">
                <anchor moveWithCells="1" sizeWithCells="1">
                  <from>
                    <xdr:col>0</xdr:col>
                    <xdr:colOff>47625</xdr:colOff>
                    <xdr:row>78</xdr:row>
                    <xdr:rowOff>66675</xdr:rowOff>
                  </from>
                  <to>
                    <xdr:col>1</xdr:col>
                    <xdr:colOff>85725</xdr:colOff>
                    <xdr:row>79</xdr:row>
                    <xdr:rowOff>123825</xdr:rowOff>
                  </to>
                </anchor>
              </controlPr>
            </control>
          </mc:Choice>
        </mc:AlternateContent>
        <mc:AlternateContent>
          <mc:Choice Requires="x14">
            <control xmlns:r="http://schemas.openxmlformats.org/officeDocument/2006/relationships" shapeId="27653" r:id="rId8" name="Button 5">
              <controlPr defaultSize="0" print="0" autoFill="0" autoPict="0" macro="[0]!InsertRowsOther">
                <anchor moveWithCells="1" sizeWithCells="1">
                  <from>
                    <xdr:col>0</xdr:col>
                    <xdr:colOff>47625</xdr:colOff>
                    <xdr:row>95</xdr:row>
                    <xdr:rowOff>66675</xdr:rowOff>
                  </from>
                  <to>
                    <xdr:col>1</xdr:col>
                    <xdr:colOff>85725</xdr:colOff>
                    <xdr:row>96</xdr:row>
                    <xdr:rowOff>123825</xdr:rowOff>
                  </to>
                </anchor>
              </controlPr>
            </control>
          </mc:Choice>
        </mc:AlternateContent>
        <mc:AlternateContent>
          <mc:Choice Requires="x14">
            <control xmlns:r="http://schemas.openxmlformats.org/officeDocument/2006/relationships" shapeId="27654"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7655"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7656"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7657" r:id="rId12" name="Button 9">
              <controlPr defaultSize="0" print="0" autoFill="0" autoPict="0" macro="[0]!Module1.DeleteSelectedRow">
                <anchor moveWithCells="1" sizeWithCells="1">
                  <from>
                    <xdr:col>1</xdr:col>
                    <xdr:colOff>152400</xdr:colOff>
                    <xdr:row>78</xdr:row>
                    <xdr:rowOff>66675</xdr:rowOff>
                  </from>
                  <to>
                    <xdr:col>2</xdr:col>
                    <xdr:colOff>0</xdr:colOff>
                    <xdr:row>79</xdr:row>
                    <xdr:rowOff>123825</xdr:rowOff>
                  </to>
                </anchor>
              </controlPr>
            </control>
          </mc:Choice>
        </mc:AlternateContent>
        <mc:AlternateContent>
          <mc:Choice Requires="x14">
            <control xmlns:r="http://schemas.openxmlformats.org/officeDocument/2006/relationships" shapeId="27658" r:id="rId13" name="Button 10">
              <controlPr defaultSize="0" print="0" autoFill="0" autoPict="0" macro="[0]!Module1.DeleteSelectedRow">
                <anchor moveWithCells="1" sizeWithCells="1">
                  <from>
                    <xdr:col>1</xdr:col>
                    <xdr:colOff>152400</xdr:colOff>
                    <xdr:row>95</xdr:row>
                    <xdr:rowOff>66675</xdr:rowOff>
                  </from>
                  <to>
                    <xdr:col>2</xdr:col>
                    <xdr:colOff>0</xdr:colOff>
                    <xdr:row>96</xdr:row>
                    <xdr:rowOff>123825</xdr:rowOff>
                  </to>
                </anchor>
              </controlPr>
            </control>
          </mc:Choice>
        </mc:AlternateContent>
        <mc:AlternateContent>
          <mc:Choice Requires="x14">
            <control xmlns:r="http://schemas.openxmlformats.org/officeDocument/2006/relationships" shapeId="27659"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7660"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7661"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7662"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7663" r:id="rId18" name="Button 15">
              <controlPr defaultSize="0" print="0" autoFill="0" autoPict="0" macro="[0]!InsertRowsIndirect">
                <anchor moveWithCells="1">
                  <from>
                    <xdr:col>0</xdr:col>
                    <xdr:colOff>38100</xdr:colOff>
                    <xdr:row>106</xdr:row>
                    <xdr:rowOff>76200</xdr:rowOff>
                  </from>
                  <to>
                    <xdr:col>0</xdr:col>
                    <xdr:colOff>1571625</xdr:colOff>
                    <xdr:row>107</xdr:row>
                    <xdr:rowOff>123825</xdr:rowOff>
                  </to>
                </anchor>
              </controlPr>
            </control>
          </mc:Choice>
        </mc:AlternateContent>
        <mc:AlternateContent>
          <mc:Choice Requires="x14">
            <control xmlns:r="http://schemas.openxmlformats.org/officeDocument/2006/relationships" shapeId="27664" r:id="rId19" name="Button 16">
              <controlPr defaultSize="0" print="0" autoFill="0" autoPict="0" macro="[0]!Module1.DeleteSelectedRow">
                <anchor moveWithCells="1">
                  <from>
                    <xdr:col>1</xdr:col>
                    <xdr:colOff>9525</xdr:colOff>
                    <xdr:row>106</xdr:row>
                    <xdr:rowOff>76200</xdr:rowOff>
                  </from>
                  <to>
                    <xdr:col>1</xdr:col>
                    <xdr:colOff>1466850</xdr:colOff>
                    <xdr:row>107</xdr:row>
                    <xdr:rowOff>123825</xdr:rowOff>
                  </to>
                </anchor>
              </controlPr>
            </control>
          </mc:Choice>
        </mc:AlternateContent>
        <mc:AlternateContent>
          <mc:Choice Requires="x14">
            <control xmlns:r="http://schemas.openxmlformats.org/officeDocument/2006/relationships" shapeId="27665"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7666"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7667"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7668"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7669" r:id="rId24" name="Button 21">
              <controlPr defaultSize="0" print="0" autoFill="0" autoPict="0" macro="[0]!InsertRowsNarrative">
                <anchor moveWithCells="1" sizeWithCells="1">
                  <from>
                    <xdr:col>8</xdr:col>
                    <xdr:colOff>171450</xdr:colOff>
                    <xdr:row>60</xdr:row>
                    <xdr:rowOff>19050</xdr:rowOff>
                  </from>
                  <to>
                    <xdr:col>10</xdr:col>
                    <xdr:colOff>714375</xdr:colOff>
                    <xdr:row>60</xdr:row>
                    <xdr:rowOff>257175</xdr:rowOff>
                  </to>
                </anchor>
              </controlPr>
            </control>
          </mc:Choice>
        </mc:AlternateContent>
        <mc:AlternateContent>
          <mc:Choice Requires="x14">
            <control xmlns:r="http://schemas.openxmlformats.org/officeDocument/2006/relationships" shapeId="27670" r:id="rId25" name="Button 22">
              <controlPr defaultSize="0" print="0" autoFill="0" autoPict="0" macro="[0]!InsertRowsNarrative">
                <anchor moveWithCells="1" sizeWithCells="1">
                  <from>
                    <xdr:col>8</xdr:col>
                    <xdr:colOff>209550</xdr:colOff>
                    <xdr:row>89</xdr:row>
                    <xdr:rowOff>19050</xdr:rowOff>
                  </from>
                  <to>
                    <xdr:col>11</xdr:col>
                    <xdr:colOff>0</xdr:colOff>
                    <xdr:row>89</xdr:row>
                    <xdr:rowOff>257175</xdr:rowOff>
                  </to>
                </anchor>
              </controlPr>
            </control>
          </mc:Choice>
        </mc:AlternateContent>
        <mc:AlternateContent>
          <mc:Choice Requires="x14">
            <control xmlns:r="http://schemas.openxmlformats.org/officeDocument/2006/relationships" shapeId="27671" r:id="rId26" name="Button 23">
              <controlPr defaultSize="0" print="0" autoFill="0" autoPict="0" macro="[0]!InsertRowsNarrative">
                <anchor moveWithCells="1" sizeWithCells="1">
                  <from>
                    <xdr:col>8</xdr:col>
                    <xdr:colOff>209550</xdr:colOff>
                    <xdr:row>100</xdr:row>
                    <xdr:rowOff>19050</xdr:rowOff>
                  </from>
                  <to>
                    <xdr:col>11</xdr:col>
                    <xdr:colOff>0</xdr:colOff>
                    <xdr:row>100</xdr:row>
                    <xdr:rowOff>257175</xdr:rowOff>
                  </to>
                </anchor>
              </controlPr>
            </control>
          </mc:Choice>
        </mc:AlternateContent>
        <mc:AlternateContent>
          <mc:Choice Requires="x14">
            <control xmlns:r="http://schemas.openxmlformats.org/officeDocument/2006/relationships" shapeId="27672" r:id="rId27" name="Button 24">
              <controlPr defaultSize="0" print="0" autoFill="0" autoPict="0" macro="[0]!InsertRowsNarrative">
                <anchor moveWithCells="1" sizeWithCells="1">
                  <from>
                    <xdr:col>8</xdr:col>
                    <xdr:colOff>209550</xdr:colOff>
                    <xdr:row>111</xdr:row>
                    <xdr:rowOff>19050</xdr:rowOff>
                  </from>
                  <to>
                    <xdr:col>11</xdr:col>
                    <xdr:colOff>0</xdr:colOff>
                    <xdr:row>111</xdr:row>
                    <xdr:rowOff>257175</xdr:rowOff>
                  </to>
                </anchor>
              </controlPr>
            </control>
          </mc:Choice>
        </mc:AlternateContent>
        <mc:AlternateContent>
          <mc:Choice Requires="x14">
            <control xmlns:r="http://schemas.openxmlformats.org/officeDocument/2006/relationships" shapeId="27673" r:id="rId28" name="Button 25">
              <controlPr defaultSize="0" print="0" autoFill="0" autoPict="0" macro="[0]!InsertRowsTravelConsultant">
                <anchor moveWithCells="1" sizeWithCells="1">
                  <from>
                    <xdr:col>0</xdr:col>
                    <xdr:colOff>47625</xdr:colOff>
                    <xdr:row>84</xdr:row>
                    <xdr:rowOff>180975</xdr:rowOff>
                  </from>
                  <to>
                    <xdr:col>1</xdr:col>
                    <xdr:colOff>85725</xdr:colOff>
                    <xdr:row>85</xdr:row>
                    <xdr:rowOff>238125</xdr:rowOff>
                  </to>
                </anchor>
              </controlPr>
            </control>
          </mc:Choice>
        </mc:AlternateContent>
        <mc:AlternateContent>
          <mc:Choice Requires="x14">
            <control xmlns:r="http://schemas.openxmlformats.org/officeDocument/2006/relationships" shapeId="27674" r:id="rId29" name="Button 26">
              <controlPr defaultSize="0" print="0" autoFill="0" autoPict="0" macro="[0]!Module1.DeleteSelectedRow">
                <anchor moveWithCells="1" sizeWithCells="1">
                  <from>
                    <xdr:col>1</xdr:col>
                    <xdr:colOff>152400</xdr:colOff>
                    <xdr:row>84</xdr:row>
                    <xdr:rowOff>180975</xdr:rowOff>
                  </from>
                  <to>
                    <xdr:col>2</xdr:col>
                    <xdr:colOff>0</xdr:colOff>
                    <xdr:row>85</xdr:row>
                    <xdr:rowOff>238125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1321"/>
  <sheetViews>
    <sheetView workbookViewId="0" topLeftCell="A110">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Instructions'!B21</f>
        <v>Tribal Youth Program</v>
      </c>
      <c r="B1" s="630"/>
      <c r="C1" s="630"/>
      <c r="D1" s="630"/>
      <c r="E1" s="630"/>
      <c r="F1" s="630"/>
      <c r="G1" s="13"/>
      <c r="H1" s="627" t="s">
        <v>313</v>
      </c>
      <c r="I1" s="627"/>
      <c r="J1" s="627"/>
      <c r="K1" s="628"/>
      <c r="L1" s="14"/>
      <c r="M1" s="14"/>
      <c r="N1" s="14"/>
    </row>
    <row r="2" spans="1:14" ht="15" customHeight="1">
      <c r="A2" s="636" t="s">
        <v>42</v>
      </c>
      <c r="B2" s="631"/>
      <c r="C2" s="631"/>
      <c r="D2" s="631"/>
      <c r="E2" s="631"/>
      <c r="F2" s="631"/>
      <c r="G2" s="102"/>
      <c r="H2" s="102"/>
      <c r="I2" s="67" t="str">
        <f>'Budget Sheet Instructions'!J21</f>
        <v>OJJDP</v>
      </c>
      <c r="J2" s="66" t="str">
        <f>'Budget Sheet Instructions'!K21</f>
        <v>16.731</v>
      </c>
      <c r="K2" s="15"/>
      <c r="L2" s="14"/>
      <c r="M2" s="14"/>
      <c r="N2" s="14"/>
    </row>
    <row r="3" spans="1:14" ht="15" customHeight="1">
      <c r="A3" s="717"/>
      <c r="B3" s="632"/>
      <c r="C3" s="632"/>
      <c r="D3" s="632"/>
      <c r="E3" s="632"/>
      <c r="F3" s="632"/>
      <c r="G3" s="103"/>
      <c r="H3" s="103"/>
      <c r="I3" s="103"/>
      <c r="J3" s="103"/>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22"/>
      <c r="D14" s="98"/>
      <c r="E14" s="98"/>
      <c r="F14" s="541"/>
      <c r="G14" s="711"/>
      <c r="H14" s="54"/>
      <c r="I14" s="47">
        <f>CEILING(C14*D14*F14*H14,1)</f>
        <v>0</v>
      </c>
      <c r="J14" s="106"/>
      <c r="K14" s="47">
        <f aca="true" t="shared" si="0" ref="K14:K15">IF(I14-J14&lt;0,0,I14-J14)</f>
        <v>0</v>
      </c>
      <c r="L14" s="29"/>
      <c r="M14" s="14"/>
      <c r="N14" s="14"/>
    </row>
    <row r="15" spans="1:14" ht="30" customHeight="1" hidden="1">
      <c r="A15" s="712"/>
      <c r="B15" s="712"/>
      <c r="C15" s="125"/>
      <c r="D15" s="97"/>
      <c r="E15" s="97"/>
      <c r="F15" s="713"/>
      <c r="G15" s="714"/>
      <c r="H15" s="83"/>
      <c r="I15" s="47">
        <f>CEILING(D15*F15*H15,1)</f>
        <v>0</v>
      </c>
      <c r="J15" s="99"/>
      <c r="K15" s="47">
        <f t="shared" si="0"/>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95"/>
      <c r="C17" s="120"/>
      <c r="D17" s="96"/>
      <c r="E17" s="96"/>
      <c r="F17" s="96"/>
      <c r="G17" s="96"/>
      <c r="H17" s="96"/>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 aca="true" t="shared" si="1" ref="I25:I26">CEILING(D25*F25,1)</f>
        <v>0</v>
      </c>
      <c r="J25" s="106"/>
      <c r="K25" s="47">
        <f aca="true" t="shared" si="2" ref="K25:K26">IF(I25-J25&lt;0,0,I25-J25)</f>
        <v>0</v>
      </c>
    </row>
    <row r="26" spans="1:11" ht="30" customHeight="1" hidden="1">
      <c r="A26" s="609"/>
      <c r="B26" s="611"/>
      <c r="C26" s="119"/>
      <c r="D26" s="720"/>
      <c r="E26" s="720"/>
      <c r="F26" s="721"/>
      <c r="G26" s="721"/>
      <c r="H26" s="721"/>
      <c r="I26" s="47">
        <f t="shared" si="1"/>
        <v>0</v>
      </c>
      <c r="J26" s="99"/>
      <c r="K26" s="47">
        <f t="shared" si="2"/>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95"/>
      <c r="C28" s="120"/>
      <c r="D28" s="96"/>
      <c r="E28" s="96"/>
      <c r="F28" s="96"/>
      <c r="G28" s="96"/>
      <c r="H28" s="96"/>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49" t="s">
        <v>14</v>
      </c>
      <c r="C32" s="651"/>
      <c r="D32" s="649" t="s">
        <v>15</v>
      </c>
      <c r="E32" s="651"/>
      <c r="F32" s="724" t="s">
        <v>3</v>
      </c>
      <c r="G32" s="725"/>
      <c r="H32" s="725"/>
      <c r="I32" s="725"/>
      <c r="J32" s="725"/>
      <c r="K32" s="726"/>
    </row>
    <row r="33" spans="1:11" ht="47.25" customHeight="1">
      <c r="A33" s="9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98"/>
      <c r="G36" s="105"/>
      <c r="H36" s="49"/>
      <c r="I36" s="47">
        <f aca="true" t="shared" si="3" ref="I36:I37">CEILING(F36*G36*H36,1)</f>
        <v>0</v>
      </c>
      <c r="J36" s="106"/>
      <c r="K36" s="47">
        <f aca="true" t="shared" si="4" ref="K36:K37">IF(I36-J36&lt;0,0,I36-J36)</f>
        <v>0</v>
      </c>
    </row>
    <row r="37" spans="1:11" s="19" customFormat="1" ht="45" customHeight="1" hidden="1">
      <c r="A37" s="84"/>
      <c r="B37" s="94"/>
      <c r="C37" s="118"/>
      <c r="D37" s="704"/>
      <c r="E37" s="704"/>
      <c r="F37" s="97"/>
      <c r="G37" s="104"/>
      <c r="H37" s="87"/>
      <c r="I37" s="47">
        <f t="shared" si="3"/>
        <v>0</v>
      </c>
      <c r="J37" s="99"/>
      <c r="K37" s="47">
        <f t="shared" si="4"/>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95"/>
      <c r="C39" s="120"/>
      <c r="D39" s="96"/>
      <c r="E39" s="96"/>
      <c r="F39" s="96"/>
      <c r="G39" s="96"/>
      <c r="H39" s="96"/>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6.5" customHeight="1" hidden="1">
      <c r="A47" s="473"/>
      <c r="B47" s="474"/>
      <c r="C47" s="475"/>
      <c r="D47" s="708"/>
      <c r="E47" s="708"/>
      <c r="F47" s="709"/>
      <c r="G47" s="709"/>
      <c r="H47" s="709"/>
      <c r="I47" s="47">
        <f>CEILING(D47*F47,1)</f>
        <v>0</v>
      </c>
      <c r="J47" s="106"/>
      <c r="K47" s="47">
        <f>IF(I47-J47&lt;0,0,I47-J47)</f>
        <v>0</v>
      </c>
    </row>
    <row r="48" spans="1:11" ht="45.75" customHeight="1" hidden="1">
      <c r="A48" s="727"/>
      <c r="B48" s="728"/>
      <c r="C48" s="121"/>
      <c r="D48" s="729"/>
      <c r="E48" s="729"/>
      <c r="F48" s="720"/>
      <c r="G48" s="720"/>
      <c r="H48" s="720"/>
      <c r="I48" s="47">
        <f>CEILING(D48*F48,1)</f>
        <v>0</v>
      </c>
      <c r="J48" s="99"/>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95"/>
      <c r="C50" s="120"/>
      <c r="D50" s="96"/>
      <c r="E50" s="96"/>
      <c r="F50" s="96"/>
      <c r="G50" s="96"/>
      <c r="H50" s="96"/>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29.25" customHeight="1" hidden="1">
      <c r="A58" s="593"/>
      <c r="B58" s="605"/>
      <c r="C58" s="594"/>
      <c r="D58" s="708"/>
      <c r="E58" s="708"/>
      <c r="F58" s="730"/>
      <c r="G58" s="730"/>
      <c r="H58" s="730"/>
      <c r="I58" s="47">
        <f>CEILING(D58*F58,1)</f>
        <v>0</v>
      </c>
      <c r="J58" s="106"/>
      <c r="K58" s="47">
        <f>IF(I58-J58&lt;0,0,I58-J58)</f>
        <v>0</v>
      </c>
    </row>
    <row r="59" spans="1:11" ht="30" customHeight="1" hidden="1">
      <c r="A59" s="609"/>
      <c r="B59" s="611"/>
      <c r="C59" s="119"/>
      <c r="D59" s="729"/>
      <c r="E59" s="729"/>
      <c r="F59" s="731"/>
      <c r="G59" s="731"/>
      <c r="H59" s="731"/>
      <c r="I59" s="47">
        <f>CEILING(D59*F59,1)</f>
        <v>0</v>
      </c>
      <c r="J59" s="99"/>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95"/>
      <c r="C61" s="120"/>
      <c r="D61" s="96"/>
      <c r="E61" s="96"/>
      <c r="F61" s="96"/>
      <c r="G61" s="96"/>
      <c r="H61" s="96"/>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106"/>
      <c r="K69" s="47">
        <f>IF(I69-J69&lt;0,0,I69-J69)</f>
        <v>0</v>
      </c>
    </row>
    <row r="70" spans="1:11" ht="30" customHeight="1">
      <c r="A70" s="738" t="s">
        <v>56</v>
      </c>
      <c r="B70" s="739"/>
      <c r="C70" s="740"/>
      <c r="D70" s="744"/>
      <c r="E70" s="744"/>
      <c r="F70" s="745"/>
      <c r="G70" s="745"/>
      <c r="H70" s="745"/>
      <c r="I70" s="47">
        <f>CEILING(D70*F70,1)</f>
        <v>0</v>
      </c>
      <c r="J70" s="99"/>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95"/>
      <c r="C72" s="120"/>
      <c r="D72" s="96"/>
      <c r="E72" s="96"/>
      <c r="F72" s="96"/>
      <c r="G72" s="96"/>
      <c r="H72" s="96"/>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48.75" customHeight="1">
      <c r="A77" s="496" t="s">
        <v>237</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100"/>
      <c r="J80" s="106"/>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9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98"/>
      <c r="G86" s="105"/>
      <c r="H86" s="49"/>
      <c r="I86" s="47">
        <f>CEILING(F86*G86*H86,1)</f>
        <v>0</v>
      </c>
      <c r="J86" s="106"/>
      <c r="K86" s="47">
        <f>IF(I86-J86&lt;0,0,I86-J86)</f>
        <v>0</v>
      </c>
    </row>
    <row r="87" spans="1:11" s="19" customFormat="1" ht="45" customHeight="1" hidden="1">
      <c r="A87" s="84"/>
      <c r="B87" s="94"/>
      <c r="C87" s="118"/>
      <c r="D87" s="704"/>
      <c r="E87" s="704"/>
      <c r="F87" s="97"/>
      <c r="G87" s="104"/>
      <c r="H87" s="87"/>
      <c r="I87" s="47">
        <f>CEILING(F87*G87*H87,1)</f>
        <v>0</v>
      </c>
      <c r="J87" s="99"/>
      <c r="K87" s="47">
        <f>IF(I87-J87&lt;0,0,I87-J87)</f>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95"/>
      <c r="C89" s="120"/>
      <c r="D89" s="96"/>
      <c r="E89" s="96"/>
      <c r="F89" s="96"/>
      <c r="G89" s="96"/>
      <c r="H89" s="96"/>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100"/>
      <c r="J97" s="106"/>
      <c r="K97" s="47">
        <f aca="true" t="shared" si="5" ref="K97:K98">IF(I97-J97&lt;0,0,I97-J97)</f>
        <v>0</v>
      </c>
    </row>
    <row r="98" spans="1:11" ht="30" customHeight="1" hidden="1">
      <c r="A98" s="727"/>
      <c r="B98" s="746"/>
      <c r="C98" s="746"/>
      <c r="D98" s="746"/>
      <c r="E98" s="746"/>
      <c r="F98" s="746"/>
      <c r="G98" s="746"/>
      <c r="H98" s="728"/>
      <c r="I98" s="101"/>
      <c r="J98" s="99"/>
      <c r="K98" s="47">
        <f t="shared" si="5"/>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95"/>
      <c r="C100" s="120"/>
      <c r="D100" s="96"/>
      <c r="E100" s="96"/>
      <c r="F100" s="96"/>
      <c r="G100" s="96"/>
      <c r="H100" s="96"/>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47">
        <f>CEILING(D108*F108,1)</f>
        <v>0</v>
      </c>
      <c r="J108" s="106"/>
      <c r="K108" s="47">
        <f>IF(I108-J108&lt;0,0,I108-J108)</f>
        <v>0</v>
      </c>
    </row>
    <row r="109" spans="1:11" ht="31.5" customHeight="1" hidden="1">
      <c r="A109" s="752"/>
      <c r="B109" s="753"/>
      <c r="C109" s="124"/>
      <c r="D109" s="745"/>
      <c r="E109" s="745"/>
      <c r="F109" s="754"/>
      <c r="G109" s="754"/>
      <c r="H109" s="754"/>
      <c r="I109" s="47">
        <f>CEILING(D109*F109,1)</f>
        <v>0</v>
      </c>
      <c r="J109" s="99"/>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95"/>
      <c r="C111" s="120"/>
      <c r="D111" s="96"/>
      <c r="E111" s="96"/>
      <c r="F111" s="96"/>
      <c r="G111" s="96"/>
      <c r="H111" s="96"/>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Summary'!J7</f>
        <v>0</v>
      </c>
    </row>
    <row r="116" spans="1:11" ht="15">
      <c r="A116" s="543" t="s">
        <v>33</v>
      </c>
      <c r="B116" s="544"/>
      <c r="C116" s="544"/>
      <c r="D116" s="544"/>
      <c r="E116" s="544"/>
      <c r="F116" s="544"/>
      <c r="G116" s="544"/>
      <c r="H116" s="544"/>
      <c r="I116" s="544"/>
      <c r="J116" s="545"/>
      <c r="K116" s="35">
        <f>'Budget Summary'!J8</f>
        <v>0</v>
      </c>
    </row>
    <row r="117" spans="1:11" ht="15">
      <c r="A117" s="546" t="s">
        <v>34</v>
      </c>
      <c r="B117" s="547"/>
      <c r="C117" s="547"/>
      <c r="D117" s="547"/>
      <c r="E117" s="547"/>
      <c r="F117" s="547"/>
      <c r="G117" s="547"/>
      <c r="H117" s="547"/>
      <c r="I117" s="547"/>
      <c r="J117" s="548"/>
      <c r="K117" s="34">
        <f>'Budget Summary'!J9</f>
        <v>0</v>
      </c>
    </row>
    <row r="118" spans="1:11" ht="15">
      <c r="A118" s="543" t="s">
        <v>35</v>
      </c>
      <c r="B118" s="544"/>
      <c r="C118" s="544"/>
      <c r="D118" s="544"/>
      <c r="E118" s="544"/>
      <c r="F118" s="544"/>
      <c r="G118" s="544"/>
      <c r="H118" s="544"/>
      <c r="I118" s="544"/>
      <c r="J118" s="545"/>
      <c r="K118" s="35">
        <f>'Budget Summary'!J10</f>
        <v>0</v>
      </c>
    </row>
    <row r="119" spans="1:11" ht="15">
      <c r="A119" s="701" t="s">
        <v>37</v>
      </c>
      <c r="B119" s="702"/>
      <c r="C119" s="702"/>
      <c r="D119" s="702"/>
      <c r="E119" s="702"/>
      <c r="F119" s="702"/>
      <c r="G119" s="702"/>
      <c r="H119" s="702"/>
      <c r="I119" s="702"/>
      <c r="J119" s="703"/>
      <c r="K119" s="34">
        <f>'Budget Summary'!J11</f>
        <v>0</v>
      </c>
    </row>
    <row r="120" spans="1:11" ht="15">
      <c r="A120" s="543" t="s">
        <v>39</v>
      </c>
      <c r="B120" s="544"/>
      <c r="C120" s="544"/>
      <c r="D120" s="544"/>
      <c r="E120" s="544"/>
      <c r="F120" s="544"/>
      <c r="G120" s="544"/>
      <c r="H120" s="544"/>
      <c r="I120" s="544"/>
      <c r="J120" s="545"/>
      <c r="K120" s="35" t="str">
        <f>'Budget Summary'!J12</f>
        <v>N/A</v>
      </c>
    </row>
    <row r="121" spans="1:11" ht="15">
      <c r="A121" s="546" t="s">
        <v>230</v>
      </c>
      <c r="B121" s="547"/>
      <c r="C121" s="547"/>
      <c r="D121" s="547"/>
      <c r="E121" s="547"/>
      <c r="F121" s="547"/>
      <c r="G121" s="547"/>
      <c r="H121" s="547"/>
      <c r="I121" s="547"/>
      <c r="J121" s="548"/>
      <c r="K121" s="34">
        <f>'Budget Summary'!J13</f>
        <v>0</v>
      </c>
    </row>
    <row r="122" spans="1:11" ht="15">
      <c r="A122" s="543" t="s">
        <v>45</v>
      </c>
      <c r="B122" s="544"/>
      <c r="C122" s="544"/>
      <c r="D122" s="544"/>
      <c r="E122" s="544"/>
      <c r="F122" s="544"/>
      <c r="G122" s="544"/>
      <c r="H122" s="544"/>
      <c r="I122" s="544"/>
      <c r="J122" s="545"/>
      <c r="K122" s="35">
        <f>'Budget Summary'!J14</f>
        <v>0</v>
      </c>
    </row>
    <row r="123" spans="1:11" ht="15">
      <c r="A123" s="552" t="s">
        <v>50</v>
      </c>
      <c r="B123" s="553"/>
      <c r="C123" s="553"/>
      <c r="D123" s="553"/>
      <c r="E123" s="553"/>
      <c r="F123" s="553"/>
      <c r="G123" s="553"/>
      <c r="H123" s="553"/>
      <c r="I123" s="553"/>
      <c r="J123" s="554"/>
      <c r="K123" s="36">
        <f>'Budget Summary'!J16</f>
        <v>0</v>
      </c>
    </row>
    <row r="124" spans="1:11" ht="15">
      <c r="A124" s="546" t="s">
        <v>46</v>
      </c>
      <c r="B124" s="547"/>
      <c r="C124" s="547"/>
      <c r="D124" s="547"/>
      <c r="E124" s="547"/>
      <c r="F124" s="547"/>
      <c r="G124" s="547"/>
      <c r="H124" s="547"/>
      <c r="I124" s="547"/>
      <c r="J124" s="548"/>
      <c r="K124" s="34">
        <f>'Budget Summary'!J17</f>
        <v>0</v>
      </c>
    </row>
    <row r="125" spans="1:11" ht="15">
      <c r="A125" s="552" t="s">
        <v>51</v>
      </c>
      <c r="B125" s="553"/>
      <c r="C125" s="553"/>
      <c r="D125" s="553"/>
      <c r="E125" s="553"/>
      <c r="F125" s="553"/>
      <c r="G125" s="553"/>
      <c r="H125" s="553"/>
      <c r="I125" s="553"/>
      <c r="J125" s="554"/>
      <c r="K125" s="36">
        <f>'Budget Summary'!J19</f>
        <v>0</v>
      </c>
    </row>
    <row r="126" spans="1:11" ht="15">
      <c r="A126" s="546" t="s">
        <v>52</v>
      </c>
      <c r="B126" s="547"/>
      <c r="C126" s="547"/>
      <c r="D126" s="547"/>
      <c r="E126" s="547"/>
      <c r="F126" s="547"/>
      <c r="G126" s="547"/>
      <c r="H126" s="547"/>
      <c r="I126" s="547"/>
      <c r="J126" s="548"/>
      <c r="K126" s="37">
        <f>'Budget Summary'!J22</f>
        <v>0</v>
      </c>
    </row>
    <row r="127" spans="1:11" ht="15">
      <c r="A127" s="543" t="s">
        <v>74</v>
      </c>
      <c r="B127" s="544"/>
      <c r="C127" s="544"/>
      <c r="D127" s="544"/>
      <c r="E127" s="544"/>
      <c r="F127" s="544"/>
      <c r="G127" s="544"/>
      <c r="H127" s="544"/>
      <c r="I127" s="544"/>
      <c r="J127" s="545"/>
      <c r="K127" s="38">
        <f>'Budget Summary'!J23</f>
        <v>0</v>
      </c>
    </row>
    <row r="128" spans="1:11" ht="15">
      <c r="A128" s="546" t="s">
        <v>77</v>
      </c>
      <c r="B128" s="547"/>
      <c r="C128" s="547"/>
      <c r="D128" s="547"/>
      <c r="E128" s="547"/>
      <c r="F128" s="547"/>
      <c r="G128" s="547"/>
      <c r="H128" s="547"/>
      <c r="I128" s="547"/>
      <c r="J128" s="548"/>
      <c r="K128" s="37" t="str">
        <f>'Budget Summary'!J24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FrGeAhmRPw/cPt5VYSWXtIuiHRwlyFB7r1asYEil0hJC0V8W3BcCD3RyHPLjLc40jo2GzEy73n0LcA8E56fw0g==" saltValue="9I4jhLGv+qAFWlBzDER8fQ==" spinCount="100000" sheet="1" objects="1" scenarios="1" selectLockedCells="1"/>
  <protectedRanges>
    <protectedRange sqref="I69:J70 I25:J26 I36:J37 I47:J48 I58:J59 J80:J81 I86:J87 J97:J98 I108:J109 A15:J15 A14:J14" name="Personnel"/>
  </protectedRanges>
  <mergeCells count="193">
    <mergeCell ref="A26:B26"/>
    <mergeCell ref="D26:E26"/>
    <mergeCell ref="F26:H26"/>
    <mergeCell ref="I23:I24"/>
    <mergeCell ref="J23:J24"/>
    <mergeCell ref="K23:K24"/>
    <mergeCell ref="D25:E25"/>
    <mergeCell ref="F25:H25"/>
    <mergeCell ref="A23:C24"/>
    <mergeCell ref="A25:C25"/>
    <mergeCell ref="D23:E24"/>
    <mergeCell ref="F23:H24"/>
    <mergeCell ref="L7:N7"/>
    <mergeCell ref="J8:K8"/>
    <mergeCell ref="L8:N8"/>
    <mergeCell ref="B8:C8"/>
    <mergeCell ref="A15:B15"/>
    <mergeCell ref="F15:G15"/>
    <mergeCell ref="H1:K1"/>
    <mergeCell ref="A2:A3"/>
    <mergeCell ref="B2:F3"/>
    <mergeCell ref="A10:B10"/>
    <mergeCell ref="A14:B14"/>
    <mergeCell ref="F14:G14"/>
    <mergeCell ref="C12:C13"/>
    <mergeCell ref="A11:B11"/>
    <mergeCell ref="A12:B13"/>
    <mergeCell ref="D12:D13"/>
    <mergeCell ref="E12:E13"/>
    <mergeCell ref="F12:G13"/>
    <mergeCell ref="H12:H13"/>
    <mergeCell ref="I12:I13"/>
    <mergeCell ref="J12:J13"/>
    <mergeCell ref="K12:K13"/>
    <mergeCell ref="A1:F1"/>
    <mergeCell ref="C11:K11"/>
    <mergeCell ref="C10:K10"/>
    <mergeCell ref="A5:K5"/>
    <mergeCell ref="B6:K6"/>
    <mergeCell ref="B7:C7"/>
    <mergeCell ref="E7:H7"/>
    <mergeCell ref="E8:H8"/>
    <mergeCell ref="A43:C43"/>
    <mergeCell ref="B36:C36"/>
    <mergeCell ref="D37:E37"/>
    <mergeCell ref="A38:H38"/>
    <mergeCell ref="A40:K41"/>
    <mergeCell ref="D43:K43"/>
    <mergeCell ref="B32:C32"/>
    <mergeCell ref="B33:C33"/>
    <mergeCell ref="J7:K7"/>
    <mergeCell ref="A27:H27"/>
    <mergeCell ref="A29:K30"/>
    <mergeCell ref="A16:H16"/>
    <mergeCell ref="A18:K19"/>
    <mergeCell ref="D21:K21"/>
    <mergeCell ref="D22:K22"/>
    <mergeCell ref="A22:C22"/>
    <mergeCell ref="A21:C21"/>
    <mergeCell ref="D32:E32"/>
    <mergeCell ref="F32:K32"/>
    <mergeCell ref="D36:E36"/>
    <mergeCell ref="D33:E33"/>
    <mergeCell ref="F33:K33"/>
    <mergeCell ref="A34:E35"/>
    <mergeCell ref="F34:F35"/>
    <mergeCell ref="G34:G35"/>
    <mergeCell ref="H34:H35"/>
    <mergeCell ref="I34:I35"/>
    <mergeCell ref="J34:J35"/>
    <mergeCell ref="K34:K35"/>
    <mergeCell ref="D45:E46"/>
    <mergeCell ref="F45:H46"/>
    <mergeCell ref="I45:I46"/>
    <mergeCell ref="J45:J46"/>
    <mergeCell ref="K45:K46"/>
    <mergeCell ref="A44:C44"/>
    <mergeCell ref="A45:C46"/>
    <mergeCell ref="A47:C47"/>
    <mergeCell ref="D47:E47"/>
    <mergeCell ref="F47:H47"/>
    <mergeCell ref="D44:K44"/>
    <mergeCell ref="D55:K55"/>
    <mergeCell ref="D56:E57"/>
    <mergeCell ref="F56:H57"/>
    <mergeCell ref="I56:I57"/>
    <mergeCell ref="J56:J57"/>
    <mergeCell ref="K56:K57"/>
    <mergeCell ref="A48:B48"/>
    <mergeCell ref="D48:E48"/>
    <mergeCell ref="F48:H48"/>
    <mergeCell ref="A49:H49"/>
    <mergeCell ref="A51:K52"/>
    <mergeCell ref="D54:K54"/>
    <mergeCell ref="A56:C57"/>
    <mergeCell ref="A55:C55"/>
    <mergeCell ref="A54:C54"/>
    <mergeCell ref="A59:B59"/>
    <mergeCell ref="D59:E59"/>
    <mergeCell ref="F59:H59"/>
    <mergeCell ref="A60:H60"/>
    <mergeCell ref="A62:K63"/>
    <mergeCell ref="D65:K65"/>
    <mergeCell ref="D58:E58"/>
    <mergeCell ref="F58:H58"/>
    <mergeCell ref="A65:C65"/>
    <mergeCell ref="A58:C58"/>
    <mergeCell ref="A66:C66"/>
    <mergeCell ref="A70:C70"/>
    <mergeCell ref="A67:C68"/>
    <mergeCell ref="A69:C69"/>
    <mergeCell ref="A80:H80"/>
    <mergeCell ref="A81:H81"/>
    <mergeCell ref="D82:E82"/>
    <mergeCell ref="F82:K82"/>
    <mergeCell ref="D69:E69"/>
    <mergeCell ref="F69:H69"/>
    <mergeCell ref="D70:E70"/>
    <mergeCell ref="F70:H70"/>
    <mergeCell ref="D66:K66"/>
    <mergeCell ref="D67:E68"/>
    <mergeCell ref="F67:H68"/>
    <mergeCell ref="I67:I68"/>
    <mergeCell ref="J67:J68"/>
    <mergeCell ref="K67:K68"/>
    <mergeCell ref="A75:B75"/>
    <mergeCell ref="D83:E83"/>
    <mergeCell ref="F83:K83"/>
    <mergeCell ref="A71:H71"/>
    <mergeCell ref="A73:K74"/>
    <mergeCell ref="A76:K76"/>
    <mergeCell ref="A77:K77"/>
    <mergeCell ref="A78:H79"/>
    <mergeCell ref="I78:I79"/>
    <mergeCell ref="J78:J79"/>
    <mergeCell ref="K78:K79"/>
    <mergeCell ref="B82:C82"/>
    <mergeCell ref="B83:C83"/>
    <mergeCell ref="A93:K93"/>
    <mergeCell ref="A94:K94"/>
    <mergeCell ref="A95:H96"/>
    <mergeCell ref="I95:I96"/>
    <mergeCell ref="J95:J96"/>
    <mergeCell ref="K95:K96"/>
    <mergeCell ref="K84:K85"/>
    <mergeCell ref="D86:E86"/>
    <mergeCell ref="D87:E87"/>
    <mergeCell ref="A88:H88"/>
    <mergeCell ref="A90:K91"/>
    <mergeCell ref="A84:E85"/>
    <mergeCell ref="F84:F85"/>
    <mergeCell ref="G84:G85"/>
    <mergeCell ref="H84:H85"/>
    <mergeCell ref="I84:I85"/>
    <mergeCell ref="J84:J85"/>
    <mergeCell ref="B86:C86"/>
    <mergeCell ref="A109:B109"/>
    <mergeCell ref="D109:E109"/>
    <mergeCell ref="F109:H109"/>
    <mergeCell ref="A110:H110"/>
    <mergeCell ref="A112:K113"/>
    <mergeCell ref="D108:E108"/>
    <mergeCell ref="F108:H108"/>
    <mergeCell ref="A108:C108"/>
    <mergeCell ref="A97:H97"/>
    <mergeCell ref="D104:K104"/>
    <mergeCell ref="A105:C105"/>
    <mergeCell ref="A104:C104"/>
    <mergeCell ref="A106:C107"/>
    <mergeCell ref="D105:K105"/>
    <mergeCell ref="D106:E107"/>
    <mergeCell ref="F106:H107"/>
    <mergeCell ref="I106:I107"/>
    <mergeCell ref="J106:J107"/>
    <mergeCell ref="K106:K107"/>
    <mergeCell ref="A98:H98"/>
    <mergeCell ref="A99:H99"/>
    <mergeCell ref="A101:K102"/>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A100:XFD102 B103:C103 A89:XFD91 B95:K97 B59:C64 B71:C74 C28:C31 A39:XFD41 B42:C42 A92:A97 B92:K92 L92:IW97 C84:C88 A103:A106 B26:C27 B28:B36 D26:IW36 B48:C53 A42:A45 C34:C36 B20:C20 D20:K25 B15:K17 A15:A18 A20:A23 C14 D12:K14 A1:IW4 A25:A36 A37:IW38 A47:A56 A58:A67 D42:IW74 C78:C81 A69:A88 L75:IW88 B78:B88 D78:K88 A98:IW99 C75:K75 A129:J65531 L114:IW65531 K129:K65527 A109:IW113 D103:IW108 A108 C9:K9 A9:B14 L9:IW25">
    <cfRule type="cellIs" priority="76" dxfId="0" operator="lessThan" stopIfTrue="1">
      <formula>0</formula>
    </cfRule>
    <cfRule type="containsErrors" priority="77" dxfId="0" stopIfTrue="1">
      <formula>ISERROR(A1)</formula>
    </cfRule>
  </conditionalFormatting>
  <conditionalFormatting sqref="I69:I70 K69:K70 I25:I26 K25:K26 I36:I37 K36:K37 I47:I48 K47:K48 I58:I59 K58:K59 I86:I87 K80:K87 K97:K98 I108:I109 K108:K109 K14:K15 I14:I15">
    <cfRule type="containsBlanks" priority="75" dxfId="16" stopIfTrue="1">
      <formula>LEN(TRIM(I14))=0</formula>
    </cfRule>
  </conditionalFormatting>
  <conditionalFormatting sqref="A115:A128 K115:K128">
    <cfRule type="containsErrors" priority="48" dxfId="0" stopIfTrue="1">
      <formula>ISERROR(A115)</formula>
    </cfRule>
  </conditionalFormatting>
  <conditionalFormatting sqref="A114">
    <cfRule type="containsErrors" priority="47" dxfId="0" stopIfTrue="1">
      <formula>ISERROR(A114)</formula>
    </cfRule>
  </conditionalFormatting>
  <conditionalFormatting sqref="K128">
    <cfRule type="cellIs" priority="43" dxfId="2" operator="equal" stopIfTrue="1">
      <formula>"Yes"</formula>
    </cfRule>
    <cfRule type="cellIs" priority="44" dxfId="1" operator="equal" stopIfTrue="1">
      <formula>"No"</formula>
    </cfRule>
  </conditionalFormatting>
  <conditionalFormatting sqref="E7">
    <cfRule type="cellIs" priority="12" dxfId="0" operator="lessThan" stopIfTrue="1">
      <formula>0</formula>
    </cfRule>
  </conditionalFormatting>
  <conditionalFormatting sqref="L7:L8 B7 D7 A5:A8 O5:JC8">
    <cfRule type="cellIs" priority="22" dxfId="0" operator="lessThan" stopIfTrue="1">
      <formula>0</formula>
    </cfRule>
  </conditionalFormatting>
  <conditionalFormatting sqref="I7:I8 D8">
    <cfRule type="cellIs" priority="18" dxfId="0" operator="lessThan" stopIfTrue="1">
      <formula>0</formula>
    </cfRule>
  </conditionalFormatting>
  <conditionalFormatting sqref="O5:JC8 L7:L8">
    <cfRule type="containsErrors" priority="13" dxfId="185" stopIfTrue="1">
      <formula>ISERROR('PA1'!P5)</formula>
    </cfRule>
  </conditionalFormatting>
  <conditionalFormatting sqref="I7:I8">
    <cfRule type="containsErrors" priority="19" dxfId="185" stopIfTrue="1">
      <formula>ISERROR('PA1'!O7)</formula>
    </cfRule>
  </conditionalFormatting>
  <conditionalFormatting sqref="B7 D7 A5:A8">
    <cfRule type="containsErrors" priority="472" dxfId="185" stopIfTrue="1">
      <formula>ISERROR('PA1'!A5)</formula>
    </cfRule>
  </conditionalFormatting>
  <conditionalFormatting sqref="E7">
    <cfRule type="containsErrors" priority="518" dxfId="185" stopIfTrue="1">
      <formula>ISERROR('PA1'!F7)</formula>
    </cfRule>
  </conditionalFormatting>
  <conditionalFormatting sqref="D8">
    <cfRule type="containsErrors" priority="566"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#9</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31746"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31747"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31748"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31749"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31750"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31751"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31752"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31753"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31754"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31755"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31756"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31757"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31758"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31759"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31760"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31761"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31762"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31763"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31764"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31765"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31766"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31767"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31768"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31769"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31770"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Instructions'!B22</f>
        <v>Addressing Violent Crime in Tribal Communities</v>
      </c>
      <c r="B1" s="630"/>
      <c r="C1" s="630"/>
      <c r="D1" s="630"/>
      <c r="E1" s="630"/>
      <c r="F1" s="630"/>
      <c r="G1" s="13"/>
      <c r="H1" s="627" t="s">
        <v>297</v>
      </c>
      <c r="I1" s="627"/>
      <c r="J1" s="627"/>
      <c r="K1" s="628"/>
      <c r="L1" s="14"/>
      <c r="M1" s="14"/>
      <c r="N1" s="14"/>
    </row>
    <row r="2" spans="1:14" ht="15" customHeight="1">
      <c r="A2" s="636" t="s">
        <v>42</v>
      </c>
      <c r="B2" s="631"/>
      <c r="C2" s="631"/>
      <c r="D2" s="631"/>
      <c r="E2" s="631"/>
      <c r="F2" s="631"/>
      <c r="G2" s="317"/>
      <c r="H2" s="317"/>
      <c r="I2" s="67" t="str">
        <f>'Budget Sheet Instructions'!J22</f>
        <v>BJA</v>
      </c>
      <c r="J2" s="333" t="str">
        <f>'Budget Sheet Instructions'!K22</f>
        <v>16.738</v>
      </c>
      <c r="K2" s="15"/>
      <c r="L2" s="14"/>
      <c r="M2" s="14"/>
      <c r="N2" s="14"/>
    </row>
    <row r="3" spans="1:14" ht="15" customHeight="1">
      <c r="A3" s="717"/>
      <c r="B3" s="632"/>
      <c r="C3" s="632"/>
      <c r="D3" s="632"/>
      <c r="E3" s="632"/>
      <c r="F3" s="632"/>
      <c r="G3" s="318"/>
      <c r="H3" s="318"/>
      <c r="I3" s="318"/>
      <c r="J3" s="318"/>
      <c r="K3" s="16"/>
      <c r="L3" s="213"/>
      <c r="M3" s="14"/>
      <c r="N3" s="14"/>
    </row>
    <row r="4" spans="1:14" ht="15" customHeight="1">
      <c r="A4" s="28" t="s">
        <v>78</v>
      </c>
      <c r="B4" s="26"/>
      <c r="C4" s="26"/>
      <c r="D4" s="26"/>
      <c r="E4" s="26"/>
      <c r="F4" s="26"/>
      <c r="G4" s="26"/>
      <c r="H4" s="26"/>
      <c r="I4" s="26"/>
      <c r="J4" s="26"/>
      <c r="K4" s="27"/>
      <c r="L4" s="213"/>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330" t="s">
        <v>32</v>
      </c>
      <c r="B9" s="331"/>
      <c r="C9" s="331"/>
      <c r="D9" s="331"/>
      <c r="E9" s="331"/>
      <c r="F9" s="331"/>
      <c r="G9" s="331"/>
      <c r="H9" s="331"/>
      <c r="I9" s="331"/>
      <c r="J9" s="331"/>
      <c r="K9" s="22"/>
      <c r="L9" s="213"/>
      <c r="M9" s="14"/>
      <c r="N9" s="14"/>
    </row>
    <row r="10" spans="1:14" ht="15.75" thickTop="1">
      <c r="A10" s="694" t="s">
        <v>11</v>
      </c>
      <c r="B10" s="696"/>
      <c r="C10" s="694" t="s">
        <v>3</v>
      </c>
      <c r="D10" s="695"/>
      <c r="E10" s="695"/>
      <c r="F10" s="695"/>
      <c r="G10" s="695"/>
      <c r="H10" s="695"/>
      <c r="I10" s="695"/>
      <c r="J10" s="695"/>
      <c r="K10" s="696"/>
      <c r="L10" s="213"/>
      <c r="M10" s="14"/>
      <c r="N10" s="14"/>
    </row>
    <row r="11" spans="1:14" ht="28.5" customHeight="1">
      <c r="A11" s="496" t="s">
        <v>89</v>
      </c>
      <c r="B11" s="498"/>
      <c r="C11" s="496" t="s">
        <v>75</v>
      </c>
      <c r="D11" s="497"/>
      <c r="E11" s="497"/>
      <c r="F11" s="497"/>
      <c r="G11" s="497"/>
      <c r="H11" s="497"/>
      <c r="I11" s="497"/>
      <c r="J11" s="497"/>
      <c r="K11" s="498"/>
      <c r="L11" s="213"/>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213"/>
      <c r="M12" s="14"/>
      <c r="N12" s="14"/>
    </row>
    <row r="13" spans="1:14" ht="21.75" customHeight="1">
      <c r="A13" s="718"/>
      <c r="B13" s="718"/>
      <c r="C13" s="657"/>
      <c r="D13" s="705"/>
      <c r="E13" s="705"/>
      <c r="F13" s="535"/>
      <c r="G13" s="613"/>
      <c r="H13" s="706"/>
      <c r="I13" s="706"/>
      <c r="J13" s="707"/>
      <c r="K13" s="706"/>
      <c r="L13" s="213"/>
      <c r="M13" s="14"/>
      <c r="N13" s="14"/>
    </row>
    <row r="14" spans="1:14" ht="30" customHeight="1" hidden="1">
      <c r="A14" s="710"/>
      <c r="B14" s="710"/>
      <c r="C14" s="322"/>
      <c r="D14" s="315"/>
      <c r="E14" s="315"/>
      <c r="F14" s="541"/>
      <c r="G14" s="711"/>
      <c r="H14" s="54"/>
      <c r="I14" s="314">
        <f>CEILING(C14*D14*F14*H14,1)</f>
        <v>0</v>
      </c>
      <c r="J14" s="332"/>
      <c r="K14" s="314">
        <f>IF(I14-J14&lt;0,0,I14-J14)</f>
        <v>0</v>
      </c>
      <c r="L14" s="29"/>
      <c r="M14" s="14"/>
      <c r="N14" s="14"/>
    </row>
    <row r="15" spans="1:14" ht="30" customHeight="1" hidden="1">
      <c r="A15" s="712"/>
      <c r="B15" s="712"/>
      <c r="C15" s="323"/>
      <c r="D15" s="327"/>
      <c r="E15" s="327"/>
      <c r="F15" s="713"/>
      <c r="G15" s="714"/>
      <c r="H15" s="83"/>
      <c r="I15" s="314">
        <f>CEILING(D15*F15*H15,1)</f>
        <v>0</v>
      </c>
      <c r="J15" s="328"/>
      <c r="K15" s="314">
        <f>IF(I15-J15&lt;0,0,I15-J15)</f>
        <v>0</v>
      </c>
      <c r="L15" s="29"/>
      <c r="M15" s="14"/>
      <c r="N15" s="14"/>
    </row>
    <row r="16" spans="1:11" ht="15">
      <c r="A16" s="559" t="s">
        <v>54</v>
      </c>
      <c r="B16" s="559"/>
      <c r="C16" s="559"/>
      <c r="D16" s="559"/>
      <c r="E16" s="559"/>
      <c r="F16" s="559"/>
      <c r="G16" s="559"/>
      <c r="H16" s="559"/>
      <c r="I16" s="314">
        <f>SUM(I14:I15)</f>
        <v>0</v>
      </c>
      <c r="J16" s="314">
        <f>SUM(J14:J15)</f>
        <v>0</v>
      </c>
      <c r="K16" s="314">
        <f>SUM(K14:K15)</f>
        <v>0</v>
      </c>
    </row>
    <row r="17" spans="1:11" ht="22.5" customHeight="1">
      <c r="A17" s="57" t="s">
        <v>21</v>
      </c>
      <c r="B17" s="311"/>
      <c r="C17" s="312"/>
      <c r="D17" s="312"/>
      <c r="E17" s="312"/>
      <c r="F17" s="312"/>
      <c r="G17" s="312"/>
      <c r="H17" s="312"/>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330" t="s">
        <v>33</v>
      </c>
      <c r="B20" s="331"/>
      <c r="C20" s="331"/>
      <c r="D20" s="331"/>
      <c r="E20" s="331"/>
      <c r="F20" s="331"/>
      <c r="G20" s="331"/>
      <c r="H20" s="331"/>
      <c r="I20" s="331"/>
      <c r="J20" s="33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314">
        <f>CEILING(D25*F25,1)</f>
        <v>0</v>
      </c>
      <c r="J25" s="332"/>
      <c r="K25" s="314">
        <f>IF(I25-J25&lt;0,0,I25-J25)</f>
        <v>0</v>
      </c>
    </row>
    <row r="26" spans="1:11" ht="30" customHeight="1" hidden="1">
      <c r="A26" s="609"/>
      <c r="B26" s="611"/>
      <c r="C26" s="316"/>
      <c r="D26" s="720"/>
      <c r="E26" s="720"/>
      <c r="F26" s="721"/>
      <c r="G26" s="721"/>
      <c r="H26" s="721"/>
      <c r="I26" s="314">
        <f>CEILING(D26*F26,1)</f>
        <v>0</v>
      </c>
      <c r="J26" s="328"/>
      <c r="K26" s="314">
        <f>IF(I26-J26&lt;0,0,I26-J26)</f>
        <v>0</v>
      </c>
    </row>
    <row r="27" spans="1:11" ht="15">
      <c r="A27" s="518" t="s">
        <v>20</v>
      </c>
      <c r="B27" s="519"/>
      <c r="C27" s="519"/>
      <c r="D27" s="519"/>
      <c r="E27" s="519"/>
      <c r="F27" s="519"/>
      <c r="G27" s="519"/>
      <c r="H27" s="520"/>
      <c r="I27" s="314">
        <f>SUM(I25:I26)</f>
        <v>0</v>
      </c>
      <c r="J27" s="314">
        <f>SUM(J25:J26)</f>
        <v>0</v>
      </c>
      <c r="K27" s="314">
        <f>SUM(K25:K26)</f>
        <v>0</v>
      </c>
    </row>
    <row r="28" spans="1:11" ht="22.5" customHeight="1">
      <c r="A28" s="57" t="s">
        <v>21</v>
      </c>
      <c r="B28" s="311"/>
      <c r="C28" s="312"/>
      <c r="D28" s="312"/>
      <c r="E28" s="312"/>
      <c r="F28" s="312"/>
      <c r="G28" s="312"/>
      <c r="H28" s="312"/>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330" t="s">
        <v>34</v>
      </c>
      <c r="B31" s="331"/>
      <c r="C31" s="331"/>
      <c r="D31" s="331"/>
      <c r="E31" s="331"/>
      <c r="F31" s="331"/>
      <c r="G31" s="331"/>
      <c r="H31" s="331"/>
      <c r="I31" s="331"/>
      <c r="J31" s="331"/>
      <c r="K31" s="22"/>
    </row>
    <row r="32" spans="1:11" ht="15.75" thickTop="1">
      <c r="A32" s="18" t="s">
        <v>13</v>
      </c>
      <c r="B32" s="649" t="s">
        <v>14</v>
      </c>
      <c r="C32" s="651"/>
      <c r="D32" s="649" t="s">
        <v>15</v>
      </c>
      <c r="E32" s="651"/>
      <c r="F32" s="724" t="s">
        <v>3</v>
      </c>
      <c r="G32" s="725"/>
      <c r="H32" s="725"/>
      <c r="I32" s="725"/>
      <c r="J32" s="725"/>
      <c r="K32" s="726"/>
    </row>
    <row r="33" spans="1:11" ht="47.25" customHeight="1">
      <c r="A33" s="310"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315"/>
      <c r="G36" s="313"/>
      <c r="H36" s="320"/>
      <c r="I36" s="314">
        <f>CEILING(F36*G36*H36,1)</f>
        <v>0</v>
      </c>
      <c r="J36" s="332"/>
      <c r="K36" s="314">
        <f>IF(I36-J36&lt;0,0,I36-J36)</f>
        <v>0</v>
      </c>
    </row>
    <row r="37" spans="1:11" s="19" customFormat="1" ht="45" customHeight="1" hidden="1">
      <c r="A37" s="84"/>
      <c r="B37" s="321"/>
      <c r="C37" s="321"/>
      <c r="D37" s="704"/>
      <c r="E37" s="704"/>
      <c r="F37" s="327"/>
      <c r="G37" s="325"/>
      <c r="H37" s="87"/>
      <c r="I37" s="314">
        <f>CEILING(F37*G37*H37,1)</f>
        <v>0</v>
      </c>
      <c r="J37" s="328"/>
      <c r="K37" s="314">
        <f>IF(I37-J37&lt;0,0,I37-J37)</f>
        <v>0</v>
      </c>
    </row>
    <row r="38" spans="1:11" ht="15">
      <c r="A38" s="518" t="s">
        <v>20</v>
      </c>
      <c r="B38" s="519"/>
      <c r="C38" s="519"/>
      <c r="D38" s="519"/>
      <c r="E38" s="519"/>
      <c r="F38" s="519"/>
      <c r="G38" s="519"/>
      <c r="H38" s="520"/>
      <c r="I38" s="314">
        <f>SUM(I36:I37)</f>
        <v>0</v>
      </c>
      <c r="J38" s="314">
        <f>SUM(J36:J37)</f>
        <v>0</v>
      </c>
      <c r="K38" s="314">
        <f>SUM(K36:K37)</f>
        <v>0</v>
      </c>
    </row>
    <row r="39" spans="1:11" ht="22.5" customHeight="1">
      <c r="A39" s="57" t="s">
        <v>21</v>
      </c>
      <c r="B39" s="311"/>
      <c r="C39" s="312"/>
      <c r="D39" s="312"/>
      <c r="E39" s="312"/>
      <c r="F39" s="312"/>
      <c r="G39" s="312"/>
      <c r="H39" s="312"/>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330" t="s">
        <v>35</v>
      </c>
      <c r="B42" s="331"/>
      <c r="C42" s="331"/>
      <c r="D42" s="331"/>
      <c r="E42" s="331"/>
      <c r="F42" s="331"/>
      <c r="G42" s="331"/>
      <c r="H42" s="331"/>
      <c r="I42" s="331"/>
      <c r="J42" s="33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314">
        <f>CEILING(D47*F47,1)</f>
        <v>0</v>
      </c>
      <c r="J47" s="332"/>
      <c r="K47" s="314">
        <f>IF(I47-J47&lt;0,0,I47-J47)</f>
        <v>0</v>
      </c>
    </row>
    <row r="48" spans="1:11" ht="45.75" customHeight="1" hidden="1">
      <c r="A48" s="727"/>
      <c r="B48" s="728"/>
      <c r="C48" s="326"/>
      <c r="D48" s="729"/>
      <c r="E48" s="729"/>
      <c r="F48" s="720"/>
      <c r="G48" s="720"/>
      <c r="H48" s="720"/>
      <c r="I48" s="314">
        <f>CEILING(D48*F48,1)</f>
        <v>0</v>
      </c>
      <c r="J48" s="328"/>
      <c r="K48" s="314">
        <f>IF(I48-J48&lt;0,0,I48-J48)</f>
        <v>0</v>
      </c>
    </row>
    <row r="49" spans="1:11" ht="15">
      <c r="A49" s="518" t="s">
        <v>20</v>
      </c>
      <c r="B49" s="519"/>
      <c r="C49" s="519"/>
      <c r="D49" s="519"/>
      <c r="E49" s="519"/>
      <c r="F49" s="519"/>
      <c r="G49" s="519"/>
      <c r="H49" s="520"/>
      <c r="I49" s="314">
        <f>SUM(I47:I48)</f>
        <v>0</v>
      </c>
      <c r="J49" s="314">
        <f>SUM(J47:J48)</f>
        <v>0</v>
      </c>
      <c r="K49" s="314">
        <f>SUM(K47:K48)</f>
        <v>0</v>
      </c>
    </row>
    <row r="50" spans="1:11" ht="22.5" customHeight="1">
      <c r="A50" s="57" t="s">
        <v>21</v>
      </c>
      <c r="B50" s="311"/>
      <c r="C50" s="312"/>
      <c r="D50" s="312"/>
      <c r="E50" s="312"/>
      <c r="F50" s="312"/>
      <c r="G50" s="312"/>
      <c r="H50" s="312"/>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330" t="s">
        <v>37</v>
      </c>
      <c r="B53" s="331"/>
      <c r="C53" s="331"/>
      <c r="D53" s="331"/>
      <c r="E53" s="331"/>
      <c r="F53" s="331"/>
      <c r="G53" s="331"/>
      <c r="H53" s="331"/>
      <c r="I53" s="331"/>
      <c r="J53" s="33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314">
        <f>CEILING(D58*F58,1)</f>
        <v>0</v>
      </c>
      <c r="J58" s="332"/>
      <c r="K58" s="314">
        <f>IF(I58-J58&lt;0,0,I58-J58)</f>
        <v>0</v>
      </c>
    </row>
    <row r="59" spans="1:11" ht="30" customHeight="1" hidden="1">
      <c r="A59" s="609"/>
      <c r="B59" s="611"/>
      <c r="C59" s="316"/>
      <c r="D59" s="729"/>
      <c r="E59" s="729"/>
      <c r="F59" s="731"/>
      <c r="G59" s="731"/>
      <c r="H59" s="731"/>
      <c r="I59" s="314">
        <f>CEILING(D59*F59,1)</f>
        <v>0</v>
      </c>
      <c r="J59" s="328"/>
      <c r="K59" s="314">
        <f>IF(I59-J59&lt;0,0,I59-J59)</f>
        <v>0</v>
      </c>
    </row>
    <row r="60" spans="1:11" ht="15">
      <c r="A60" s="518" t="s">
        <v>20</v>
      </c>
      <c r="B60" s="519"/>
      <c r="C60" s="519"/>
      <c r="D60" s="519"/>
      <c r="E60" s="519"/>
      <c r="F60" s="519"/>
      <c r="G60" s="519"/>
      <c r="H60" s="520"/>
      <c r="I60" s="314">
        <f>SUM(I58:I59)</f>
        <v>0</v>
      </c>
      <c r="J60" s="314">
        <f>SUM(J58:J59)</f>
        <v>0</v>
      </c>
      <c r="K60" s="314">
        <f>SUM(K58:K59)</f>
        <v>0</v>
      </c>
    </row>
    <row r="61" spans="1:11" ht="22.5" customHeight="1">
      <c r="A61" s="57" t="s">
        <v>21</v>
      </c>
      <c r="B61" s="311"/>
      <c r="C61" s="312"/>
      <c r="D61" s="312"/>
      <c r="E61" s="312"/>
      <c r="F61" s="312"/>
      <c r="G61" s="312"/>
      <c r="H61" s="312"/>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330" t="s">
        <v>39</v>
      </c>
      <c r="B64" s="331"/>
      <c r="C64" s="331"/>
      <c r="D64" s="331"/>
      <c r="E64" s="331"/>
      <c r="F64" s="331"/>
      <c r="G64" s="331"/>
      <c r="H64" s="331"/>
      <c r="I64" s="331"/>
      <c r="J64" s="33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38"/>
      <c r="B69" s="739"/>
      <c r="C69" s="740"/>
      <c r="D69" s="744"/>
      <c r="E69" s="744"/>
      <c r="F69" s="745"/>
      <c r="G69" s="745"/>
      <c r="H69" s="745"/>
      <c r="I69" s="314">
        <f>CEILING(D69*F69,1)</f>
        <v>0</v>
      </c>
      <c r="J69" s="332"/>
      <c r="K69" s="314">
        <f>IF(I69-J69&lt;0,0,I69-J69)</f>
        <v>0</v>
      </c>
    </row>
    <row r="70" spans="1:11" ht="30" customHeight="1">
      <c r="A70" s="738" t="s">
        <v>56</v>
      </c>
      <c r="B70" s="739"/>
      <c r="C70" s="740"/>
      <c r="D70" s="744"/>
      <c r="E70" s="744"/>
      <c r="F70" s="745"/>
      <c r="G70" s="745"/>
      <c r="H70" s="745"/>
      <c r="I70" s="314">
        <f>CEILING(D70*F70,1)</f>
        <v>0</v>
      </c>
      <c r="J70" s="328"/>
      <c r="K70" s="314">
        <f>IF(I70-J70&lt;0,0,I70-J70)</f>
        <v>0</v>
      </c>
    </row>
    <row r="71" spans="1:11" ht="15">
      <c r="A71" s="518" t="s">
        <v>20</v>
      </c>
      <c r="B71" s="519"/>
      <c r="C71" s="519"/>
      <c r="D71" s="519"/>
      <c r="E71" s="519"/>
      <c r="F71" s="519"/>
      <c r="G71" s="519"/>
      <c r="H71" s="520"/>
      <c r="I71" s="314">
        <f>SUM(I69:I70)</f>
        <v>0</v>
      </c>
      <c r="J71" s="314">
        <f>SUM(J69:J70)</f>
        <v>0</v>
      </c>
      <c r="K71" s="314">
        <f>SUM(K69:K70)</f>
        <v>0</v>
      </c>
    </row>
    <row r="72" spans="1:11" ht="22.5" customHeight="1">
      <c r="A72" s="57" t="s">
        <v>21</v>
      </c>
      <c r="B72" s="311"/>
      <c r="C72" s="312"/>
      <c r="D72" s="312"/>
      <c r="E72" s="312"/>
      <c r="F72" s="312"/>
      <c r="G72" s="312"/>
      <c r="H72" s="312"/>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331"/>
      <c r="D75" s="331"/>
      <c r="E75" s="331"/>
      <c r="F75" s="331"/>
      <c r="G75" s="331"/>
      <c r="H75" s="331"/>
      <c r="I75" s="331"/>
      <c r="J75" s="331"/>
      <c r="K75" s="22"/>
    </row>
    <row r="76" spans="1:11" ht="15.75" thickTop="1">
      <c r="A76" s="694" t="s">
        <v>18</v>
      </c>
      <c r="B76" s="695"/>
      <c r="C76" s="695"/>
      <c r="D76" s="695"/>
      <c r="E76" s="695"/>
      <c r="F76" s="695"/>
      <c r="G76" s="695"/>
      <c r="H76" s="695"/>
      <c r="I76" s="695"/>
      <c r="J76" s="695"/>
      <c r="K76" s="696"/>
    </row>
    <row r="77" spans="1:11" ht="56.25" customHeight="1">
      <c r="A77" s="496" t="s">
        <v>236</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319"/>
      <c r="J80" s="332"/>
      <c r="K80" s="314">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310"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315"/>
      <c r="G86" s="313"/>
      <c r="H86" s="320"/>
      <c r="I86" s="314">
        <f>CEILING(F86*G86*H86,1)</f>
        <v>0</v>
      </c>
      <c r="J86" s="332"/>
      <c r="K86" s="314">
        <f>IF(I86-J86&lt;0,0,I86-J86)</f>
        <v>0</v>
      </c>
    </row>
    <row r="87" spans="1:11" s="19" customFormat="1" ht="45" customHeight="1" hidden="1">
      <c r="A87" s="84"/>
      <c r="B87" s="321"/>
      <c r="C87" s="321"/>
      <c r="D87" s="704"/>
      <c r="E87" s="704"/>
      <c r="F87" s="327"/>
      <c r="G87" s="325"/>
      <c r="H87" s="87"/>
      <c r="I87" s="314">
        <f>CEILING(F87*G87*H87,1)</f>
        <v>0</v>
      </c>
      <c r="J87" s="328"/>
      <c r="K87" s="314">
        <f>IF(I87-J87&lt;0,0,I87-J87)</f>
        <v>0</v>
      </c>
    </row>
    <row r="88" spans="1:11" ht="15">
      <c r="A88" s="518" t="s">
        <v>20</v>
      </c>
      <c r="B88" s="519"/>
      <c r="C88" s="519"/>
      <c r="D88" s="519"/>
      <c r="E88" s="519"/>
      <c r="F88" s="519"/>
      <c r="G88" s="519"/>
      <c r="H88" s="520"/>
      <c r="I88" s="314">
        <f>SUM(I80:I81,I86:I87)</f>
        <v>0</v>
      </c>
      <c r="J88" s="314">
        <f>SUM(J80:J87)</f>
        <v>0</v>
      </c>
      <c r="K88" s="314">
        <f>SUM(K80:K87)</f>
        <v>0</v>
      </c>
    </row>
    <row r="89" spans="1:11" ht="22.5" customHeight="1">
      <c r="A89" s="57" t="s">
        <v>21</v>
      </c>
      <c r="B89" s="311"/>
      <c r="C89" s="312"/>
      <c r="D89" s="312"/>
      <c r="E89" s="312"/>
      <c r="F89" s="312"/>
      <c r="G89" s="312"/>
      <c r="H89" s="312"/>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319"/>
      <c r="J97" s="332"/>
      <c r="K97" s="314">
        <f>IF(I97-J97&lt;0,0,I97-J97)</f>
        <v>0</v>
      </c>
    </row>
    <row r="98" spans="1:11" ht="30" customHeight="1" hidden="1">
      <c r="A98" s="727"/>
      <c r="B98" s="746"/>
      <c r="C98" s="746"/>
      <c r="D98" s="746"/>
      <c r="E98" s="746"/>
      <c r="F98" s="746"/>
      <c r="G98" s="746"/>
      <c r="H98" s="728"/>
      <c r="I98" s="324"/>
      <c r="J98" s="328"/>
      <c r="K98" s="314">
        <f>IF(I98-J98&lt;0,0,I98-J98)</f>
        <v>0</v>
      </c>
    </row>
    <row r="99" spans="1:11" ht="15">
      <c r="A99" s="518" t="s">
        <v>20</v>
      </c>
      <c r="B99" s="519"/>
      <c r="C99" s="519"/>
      <c r="D99" s="519"/>
      <c r="E99" s="519"/>
      <c r="F99" s="519"/>
      <c r="G99" s="519"/>
      <c r="H99" s="520"/>
      <c r="I99" s="314">
        <f>SUM(I97:I98)</f>
        <v>0</v>
      </c>
      <c r="J99" s="314">
        <f>SUM(J97:J98)</f>
        <v>0</v>
      </c>
      <c r="K99" s="314">
        <f>SUM(K97:K98)</f>
        <v>0</v>
      </c>
    </row>
    <row r="100" spans="1:11" ht="22.5" customHeight="1">
      <c r="A100" s="57" t="s">
        <v>21</v>
      </c>
      <c r="B100" s="311"/>
      <c r="C100" s="312"/>
      <c r="D100" s="312"/>
      <c r="E100" s="312"/>
      <c r="F100" s="312"/>
      <c r="G100" s="312"/>
      <c r="H100" s="312"/>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314">
        <f>CEILING(D108*F108,1)</f>
        <v>0</v>
      </c>
      <c r="J108" s="332"/>
      <c r="K108" s="314">
        <f>IF(I108-J108&lt;0,0,I108-J108)</f>
        <v>0</v>
      </c>
    </row>
    <row r="109" spans="1:11" ht="31.5" customHeight="1" hidden="1">
      <c r="A109" s="752"/>
      <c r="B109" s="753"/>
      <c r="C109" s="329"/>
      <c r="D109" s="745"/>
      <c r="E109" s="745"/>
      <c r="F109" s="754"/>
      <c r="G109" s="754"/>
      <c r="H109" s="754"/>
      <c r="I109" s="314">
        <f>CEILING(D109*F109,1)</f>
        <v>0</v>
      </c>
      <c r="J109" s="328"/>
      <c r="K109" s="314">
        <f>IF(I109-J109&lt;0,0,I109-J109)</f>
        <v>0</v>
      </c>
    </row>
    <row r="110" spans="1:11" ht="15">
      <c r="A110" s="518" t="s">
        <v>20</v>
      </c>
      <c r="B110" s="519"/>
      <c r="C110" s="519"/>
      <c r="D110" s="519"/>
      <c r="E110" s="519"/>
      <c r="F110" s="519"/>
      <c r="G110" s="519"/>
      <c r="H110" s="520"/>
      <c r="I110" s="314">
        <f>SUM(I108:I109)</f>
        <v>0</v>
      </c>
      <c r="J110" s="314">
        <f>SUM(J108:J109)</f>
        <v>0</v>
      </c>
      <c r="K110" s="314">
        <f>SUM(K108:K109)</f>
        <v>0</v>
      </c>
    </row>
    <row r="111" spans="1:11" ht="22.5" customHeight="1">
      <c r="A111" s="57" t="s">
        <v>21</v>
      </c>
      <c r="B111" s="311"/>
      <c r="C111" s="312"/>
      <c r="D111" s="312"/>
      <c r="E111" s="312"/>
      <c r="F111" s="312"/>
      <c r="G111" s="312"/>
      <c r="H111" s="312"/>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Summary'!K7</f>
        <v>0</v>
      </c>
    </row>
    <row r="116" spans="1:11" ht="15">
      <c r="A116" s="543" t="s">
        <v>33</v>
      </c>
      <c r="B116" s="544"/>
      <c r="C116" s="544"/>
      <c r="D116" s="544"/>
      <c r="E116" s="544"/>
      <c r="F116" s="544"/>
      <c r="G116" s="544"/>
      <c r="H116" s="544"/>
      <c r="I116" s="544"/>
      <c r="J116" s="545"/>
      <c r="K116" s="35">
        <f>'Budget Summary'!K8</f>
        <v>0</v>
      </c>
    </row>
    <row r="117" spans="1:11" ht="15">
      <c r="A117" s="546" t="s">
        <v>34</v>
      </c>
      <c r="B117" s="547"/>
      <c r="C117" s="547"/>
      <c r="D117" s="547"/>
      <c r="E117" s="547"/>
      <c r="F117" s="547"/>
      <c r="G117" s="547"/>
      <c r="H117" s="547"/>
      <c r="I117" s="547"/>
      <c r="J117" s="548"/>
      <c r="K117" s="34">
        <f>'Budget Summary'!K9</f>
        <v>0</v>
      </c>
    </row>
    <row r="118" spans="1:11" ht="15">
      <c r="A118" s="543" t="s">
        <v>35</v>
      </c>
      <c r="B118" s="544"/>
      <c r="C118" s="544"/>
      <c r="D118" s="544"/>
      <c r="E118" s="544"/>
      <c r="F118" s="544"/>
      <c r="G118" s="544"/>
      <c r="H118" s="544"/>
      <c r="I118" s="544"/>
      <c r="J118" s="545"/>
      <c r="K118" s="35">
        <f>'Budget Summary'!K10</f>
        <v>0</v>
      </c>
    </row>
    <row r="119" spans="1:11" ht="15">
      <c r="A119" s="701" t="s">
        <v>37</v>
      </c>
      <c r="B119" s="702"/>
      <c r="C119" s="702"/>
      <c r="D119" s="702"/>
      <c r="E119" s="702"/>
      <c r="F119" s="702"/>
      <c r="G119" s="702"/>
      <c r="H119" s="702"/>
      <c r="I119" s="702"/>
      <c r="J119" s="703"/>
      <c r="K119" s="34">
        <f>'Budget Summary'!K11</f>
        <v>0</v>
      </c>
    </row>
    <row r="120" spans="1:11" ht="15">
      <c r="A120" s="543" t="s">
        <v>39</v>
      </c>
      <c r="B120" s="544"/>
      <c r="C120" s="544"/>
      <c r="D120" s="544"/>
      <c r="E120" s="544"/>
      <c r="F120" s="544"/>
      <c r="G120" s="544"/>
      <c r="H120" s="544"/>
      <c r="I120" s="544"/>
      <c r="J120" s="545"/>
      <c r="K120" s="35" t="str">
        <f>'Budget Summary'!K12</f>
        <v>N/A</v>
      </c>
    </row>
    <row r="121" spans="1:11" ht="15">
      <c r="A121" s="546" t="s">
        <v>230</v>
      </c>
      <c r="B121" s="547"/>
      <c r="C121" s="547"/>
      <c r="D121" s="547"/>
      <c r="E121" s="547"/>
      <c r="F121" s="547"/>
      <c r="G121" s="547"/>
      <c r="H121" s="547"/>
      <c r="I121" s="547"/>
      <c r="J121" s="548"/>
      <c r="K121" s="34">
        <f>'Budget Summary'!K13</f>
        <v>0</v>
      </c>
    </row>
    <row r="122" spans="1:11" ht="15">
      <c r="A122" s="543" t="s">
        <v>45</v>
      </c>
      <c r="B122" s="544"/>
      <c r="C122" s="544"/>
      <c r="D122" s="544"/>
      <c r="E122" s="544"/>
      <c r="F122" s="544"/>
      <c r="G122" s="544"/>
      <c r="H122" s="544"/>
      <c r="I122" s="544"/>
      <c r="J122" s="545"/>
      <c r="K122" s="35">
        <f>'Budget Summary'!K14</f>
        <v>0</v>
      </c>
    </row>
    <row r="123" spans="1:11" ht="15">
      <c r="A123" s="552" t="s">
        <v>50</v>
      </c>
      <c r="B123" s="553"/>
      <c r="C123" s="553"/>
      <c r="D123" s="553"/>
      <c r="E123" s="553"/>
      <c r="F123" s="553"/>
      <c r="G123" s="553"/>
      <c r="H123" s="553"/>
      <c r="I123" s="553"/>
      <c r="J123" s="554"/>
      <c r="K123" s="36">
        <f>'Budget Summary'!K16</f>
        <v>0</v>
      </c>
    </row>
    <row r="124" spans="1:11" ht="15">
      <c r="A124" s="546" t="s">
        <v>46</v>
      </c>
      <c r="B124" s="547"/>
      <c r="C124" s="547"/>
      <c r="D124" s="547"/>
      <c r="E124" s="547"/>
      <c r="F124" s="547"/>
      <c r="G124" s="547"/>
      <c r="H124" s="547"/>
      <c r="I124" s="547"/>
      <c r="J124" s="548"/>
      <c r="K124" s="34">
        <f>'Budget Summary'!K17</f>
        <v>0</v>
      </c>
    </row>
    <row r="125" spans="1:11" ht="15">
      <c r="A125" s="552" t="s">
        <v>51</v>
      </c>
      <c r="B125" s="553"/>
      <c r="C125" s="553"/>
      <c r="D125" s="553"/>
      <c r="E125" s="553"/>
      <c r="F125" s="553"/>
      <c r="G125" s="553"/>
      <c r="H125" s="553"/>
      <c r="I125" s="553"/>
      <c r="J125" s="554"/>
      <c r="K125" s="36">
        <f>'Budget Summary'!K19</f>
        <v>0</v>
      </c>
    </row>
    <row r="126" spans="1:11" ht="15">
      <c r="A126" s="546" t="s">
        <v>52</v>
      </c>
      <c r="B126" s="547"/>
      <c r="C126" s="547"/>
      <c r="D126" s="547"/>
      <c r="E126" s="547"/>
      <c r="F126" s="547"/>
      <c r="G126" s="547"/>
      <c r="H126" s="547"/>
      <c r="I126" s="547"/>
      <c r="J126" s="548"/>
      <c r="K126" s="37">
        <f>'Budget Summary'!K22</f>
        <v>0</v>
      </c>
    </row>
    <row r="127" spans="1:11" ht="15">
      <c r="A127" s="543" t="s">
        <v>74</v>
      </c>
      <c r="B127" s="544"/>
      <c r="C127" s="544"/>
      <c r="D127" s="544"/>
      <c r="E127" s="544"/>
      <c r="F127" s="544"/>
      <c r="G127" s="544"/>
      <c r="H127" s="544"/>
      <c r="I127" s="544"/>
      <c r="J127" s="545"/>
      <c r="K127" s="38">
        <f>'Budget Summary'!K23</f>
        <v>0</v>
      </c>
    </row>
    <row r="128" spans="1:11" ht="15">
      <c r="A128" s="546" t="s">
        <v>77</v>
      </c>
      <c r="B128" s="547"/>
      <c r="C128" s="547"/>
      <c r="D128" s="547"/>
      <c r="E128" s="547"/>
      <c r="F128" s="547"/>
      <c r="G128" s="547"/>
      <c r="H128" s="547"/>
      <c r="I128" s="547"/>
      <c r="J128" s="548"/>
      <c r="K128" s="37" t="str">
        <f>'Budget Summary'!K24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6ugjedqOA7YNhVT04bzca4ICAoXZ48geldICvc/9HVU/OXeDzXgaSUYbF2WKTeWDdRYUX7/mYJaY+fvBCeLJvw==" saltValue="zp+n2PbWrDuu9mt6UhdnSA==" spinCount="100000" sheet="1" objects="1" scenarios="1" selectLockedCells="1"/>
  <protectedRanges>
    <protectedRange sqref="I69:J70 I25:J26 I36:J37 I47:J48 I58:J59 J80:J81 I86:J87 J97:J98 I108:J109 A14:J15" name="Personnel_1"/>
  </protectedRanges>
  <mergeCells count="193">
    <mergeCell ref="A124:J124"/>
    <mergeCell ref="A125:J125"/>
    <mergeCell ref="A126:J126"/>
    <mergeCell ref="A127:J127"/>
    <mergeCell ref="A128:J128"/>
    <mergeCell ref="A118:J118"/>
    <mergeCell ref="A119:J119"/>
    <mergeCell ref="A120:J120"/>
    <mergeCell ref="A121:J121"/>
    <mergeCell ref="A122:J122"/>
    <mergeCell ref="A123:J123"/>
    <mergeCell ref="A110:H110"/>
    <mergeCell ref="A112:K113"/>
    <mergeCell ref="A114:K114"/>
    <mergeCell ref="A115:J115"/>
    <mergeCell ref="A116:J116"/>
    <mergeCell ref="A117:J117"/>
    <mergeCell ref="A108:C108"/>
    <mergeCell ref="D108:E108"/>
    <mergeCell ref="F108:H108"/>
    <mergeCell ref="A109:B109"/>
    <mergeCell ref="D109:E109"/>
    <mergeCell ref="F109:H109"/>
    <mergeCell ref="A105:C105"/>
    <mergeCell ref="D105:K105"/>
    <mergeCell ref="A106:C107"/>
    <mergeCell ref="D106:E107"/>
    <mergeCell ref="F106:H107"/>
    <mergeCell ref="I106:I107"/>
    <mergeCell ref="J106:J107"/>
    <mergeCell ref="K106:K107"/>
    <mergeCell ref="A97:H97"/>
    <mergeCell ref="A98:H98"/>
    <mergeCell ref="A99:H99"/>
    <mergeCell ref="A101:K102"/>
    <mergeCell ref="A104:C104"/>
    <mergeCell ref="D104:K104"/>
    <mergeCell ref="A93:K93"/>
    <mergeCell ref="A94:K94"/>
    <mergeCell ref="A95:H96"/>
    <mergeCell ref="I95:I96"/>
    <mergeCell ref="J95:J96"/>
    <mergeCell ref="K95:K96"/>
    <mergeCell ref="K84:K85"/>
    <mergeCell ref="B86:C86"/>
    <mergeCell ref="D86:E86"/>
    <mergeCell ref="D87:E87"/>
    <mergeCell ref="A88:H88"/>
    <mergeCell ref="A90:K91"/>
    <mergeCell ref="A84:E85"/>
    <mergeCell ref="F84:F85"/>
    <mergeCell ref="G84:G85"/>
    <mergeCell ref="H84:H85"/>
    <mergeCell ref="I84:I85"/>
    <mergeCell ref="J84:J85"/>
    <mergeCell ref="A80:H80"/>
    <mergeCell ref="A81:H81"/>
    <mergeCell ref="B82:C82"/>
    <mergeCell ref="D82:E82"/>
    <mergeCell ref="F82:K82"/>
    <mergeCell ref="B83:C83"/>
    <mergeCell ref="D83:E83"/>
    <mergeCell ref="F83:K83"/>
    <mergeCell ref="A71:H71"/>
    <mergeCell ref="A73:K74"/>
    <mergeCell ref="A75:B75"/>
    <mergeCell ref="A76:K76"/>
    <mergeCell ref="A77:K77"/>
    <mergeCell ref="A78:H79"/>
    <mergeCell ref="I78:I79"/>
    <mergeCell ref="J78:J79"/>
    <mergeCell ref="K78:K79"/>
    <mergeCell ref="A69:C69"/>
    <mergeCell ref="D69:E69"/>
    <mergeCell ref="F69:H69"/>
    <mergeCell ref="A70:C70"/>
    <mergeCell ref="D70:E70"/>
    <mergeCell ref="F70:H70"/>
    <mergeCell ref="A67:C68"/>
    <mergeCell ref="D67:E68"/>
    <mergeCell ref="F67:H68"/>
    <mergeCell ref="I67:I68"/>
    <mergeCell ref="J67:J68"/>
    <mergeCell ref="K67:K68"/>
    <mergeCell ref="A60:H60"/>
    <mergeCell ref="A62:K63"/>
    <mergeCell ref="A65:C65"/>
    <mergeCell ref="D65:K65"/>
    <mergeCell ref="A66:C66"/>
    <mergeCell ref="D66:K66"/>
    <mergeCell ref="A58:C58"/>
    <mergeCell ref="D58:E58"/>
    <mergeCell ref="F58:H58"/>
    <mergeCell ref="A59:B59"/>
    <mergeCell ref="D59:E59"/>
    <mergeCell ref="F59:H59"/>
    <mergeCell ref="A56:C57"/>
    <mergeCell ref="D56:E57"/>
    <mergeCell ref="F56:H57"/>
    <mergeCell ref="I56:I57"/>
    <mergeCell ref="J56:J57"/>
    <mergeCell ref="K56:K57"/>
    <mergeCell ref="A49:H49"/>
    <mergeCell ref="A51:K52"/>
    <mergeCell ref="A54:C54"/>
    <mergeCell ref="D54:K54"/>
    <mergeCell ref="A55:C55"/>
    <mergeCell ref="D55:K55"/>
    <mergeCell ref="A47:C47"/>
    <mergeCell ref="D47:E47"/>
    <mergeCell ref="F47:H47"/>
    <mergeCell ref="A48:B48"/>
    <mergeCell ref="D48:E48"/>
    <mergeCell ref="F48:H48"/>
    <mergeCell ref="A43:C43"/>
    <mergeCell ref="D43:K43"/>
    <mergeCell ref="A44:C44"/>
    <mergeCell ref="D44:K44"/>
    <mergeCell ref="A45:C46"/>
    <mergeCell ref="D45:E46"/>
    <mergeCell ref="F45:H46"/>
    <mergeCell ref="I45:I46"/>
    <mergeCell ref="J45:J46"/>
    <mergeCell ref="K45:K46"/>
    <mergeCell ref="K34:K35"/>
    <mergeCell ref="B36:C36"/>
    <mergeCell ref="D36:E36"/>
    <mergeCell ref="D37:E37"/>
    <mergeCell ref="A38:H38"/>
    <mergeCell ref="A40:K41"/>
    <mergeCell ref="A34:E35"/>
    <mergeCell ref="F34:F35"/>
    <mergeCell ref="G34:G35"/>
    <mergeCell ref="H34:H35"/>
    <mergeCell ref="I34:I35"/>
    <mergeCell ref="J34:J35"/>
    <mergeCell ref="A27:H27"/>
    <mergeCell ref="A29:K30"/>
    <mergeCell ref="B32:C32"/>
    <mergeCell ref="D32:E32"/>
    <mergeCell ref="F32:K32"/>
    <mergeCell ref="B33:C33"/>
    <mergeCell ref="D33:E33"/>
    <mergeCell ref="F33:K33"/>
    <mergeCell ref="A25:C25"/>
    <mergeCell ref="D25:E25"/>
    <mergeCell ref="F25:H25"/>
    <mergeCell ref="A26:B26"/>
    <mergeCell ref="D26:E26"/>
    <mergeCell ref="F26:H26"/>
    <mergeCell ref="A23:C24"/>
    <mergeCell ref="D23:E24"/>
    <mergeCell ref="F23:H24"/>
    <mergeCell ref="I23:I24"/>
    <mergeCell ref="J23:J24"/>
    <mergeCell ref="K23:K24"/>
    <mergeCell ref="A16:H16"/>
    <mergeCell ref="A18:K19"/>
    <mergeCell ref="A21:C21"/>
    <mergeCell ref="D21:K21"/>
    <mergeCell ref="A22:C22"/>
    <mergeCell ref="D22:K22"/>
    <mergeCell ref="I12:I13"/>
    <mergeCell ref="J12:J13"/>
    <mergeCell ref="K12:K13"/>
    <mergeCell ref="A14:B14"/>
    <mergeCell ref="F14:G14"/>
    <mergeCell ref="A15:B15"/>
    <mergeCell ref="F15:G15"/>
    <mergeCell ref="A10:B10"/>
    <mergeCell ref="C10:K10"/>
    <mergeCell ref="A11:B11"/>
    <mergeCell ref="C11:K11"/>
    <mergeCell ref="A12:B13"/>
    <mergeCell ref="C12:C13"/>
    <mergeCell ref="D12:D13"/>
    <mergeCell ref="E12:E13"/>
    <mergeCell ref="F12:G13"/>
    <mergeCell ref="H12:H13"/>
    <mergeCell ref="B7:C7"/>
    <mergeCell ref="E7:H7"/>
    <mergeCell ref="J7:K7"/>
    <mergeCell ref="L7:N7"/>
    <mergeCell ref="B8:C8"/>
    <mergeCell ref="E8:H8"/>
    <mergeCell ref="J8:K8"/>
    <mergeCell ref="L8:N8"/>
    <mergeCell ref="A1:F1"/>
    <mergeCell ref="H1:K1"/>
    <mergeCell ref="A2:A3"/>
    <mergeCell ref="B2:F3"/>
    <mergeCell ref="A5:K5"/>
    <mergeCell ref="B6:K6"/>
  </mergeCells>
  <conditionalFormatting sqref="B109:C113 A100:XFD102 B103:C103 A89:XFD91 D95:K97 B92:K92 L92:IW97 D98:IW99 A39:XFD41 B42:C42 C28:C31 B26:C27 A103:A106 B48:C53 A42:A45 B59:C64 B71:C74 B20:C20 C14 A20:A23 D12:K14 D20:K25 A15:A18 B15:K17 B28:B38 C34:C38 A25:A38 D26:IW38 A47:A56 A58:A67 D42:IW74 C78:C81 C84:C88 B78:B88 A69:A88 L75:IW88 D78:K88 B95:C99 A92:A99 D103:IW113 A108:A113 C75:K75 A129:J65531 L114:IW65531 K129:K65527 C9:K9 A9:B14 L9:IW25 A1:IW4">
    <cfRule type="cellIs" priority="13" dxfId="0" operator="lessThan" stopIfTrue="1">
      <formula>0</formula>
    </cfRule>
    <cfRule type="containsErrors" priority="14" dxfId="0" stopIfTrue="1">
      <formula>ISERROR(A1)</formula>
    </cfRule>
  </conditionalFormatting>
  <conditionalFormatting sqref="I69:I70 K69:K70 I25:I26 K25:K26 I36:I37 K36:K37 I47:I48 K47:K48 I58:I59 K58:K59 I86:I87 K80:K87 K97:K98 I108:I109 K108:K109 K14:K15 I14:I15">
    <cfRule type="containsBlanks" priority="12" dxfId="16" stopIfTrue="1">
      <formula>LEN(TRIM(I14))=0</formula>
    </cfRule>
  </conditionalFormatting>
  <conditionalFormatting sqref="A115:A128">
    <cfRule type="containsErrors" priority="11" dxfId="0" stopIfTrue="1">
      <formula>ISERROR(A115)</formula>
    </cfRule>
  </conditionalFormatting>
  <conditionalFormatting sqref="A114">
    <cfRule type="containsErrors" priority="10" dxfId="0" stopIfTrue="1">
      <formula>ISERROR(A114)</formula>
    </cfRule>
  </conditionalFormatting>
  <conditionalFormatting sqref="K115:K128">
    <cfRule type="containsErrors" priority="9" dxfId="0" stopIfTrue="1">
      <formula>ISERROR(K115)</formula>
    </cfRule>
  </conditionalFormatting>
  <conditionalFormatting sqref="K128">
    <cfRule type="cellIs" priority="7" dxfId="2" operator="equal" stopIfTrue="1">
      <formula>"Yes"</formula>
    </cfRule>
    <cfRule type="cellIs" priority="8" dxfId="1" operator="equal" stopIfTrue="1">
      <formula>"No"</formula>
    </cfRule>
  </conditionalFormatting>
  <conditionalFormatting sqref="E7">
    <cfRule type="cellIs" priority="1" dxfId="0" operator="lessThan" stopIfTrue="1">
      <formula>0</formula>
    </cfRule>
  </conditionalFormatting>
  <conditionalFormatting sqref="L7:L8 B7 D7 A5:A8 O5:JC8">
    <cfRule type="cellIs" priority="5" dxfId="0" operator="lessThan" stopIfTrue="1">
      <formula>0</formula>
    </cfRule>
  </conditionalFormatting>
  <conditionalFormatting sqref="I7:I8 D8">
    <cfRule type="cellIs" priority="3" dxfId="0" operator="lessThan" stopIfTrue="1">
      <formula>0</formula>
    </cfRule>
  </conditionalFormatting>
  <conditionalFormatting sqref="O5:JC8 L7:L8">
    <cfRule type="containsErrors" priority="2" dxfId="185" stopIfTrue="1">
      <formula>ISERROR('PA1'!P5)</formula>
    </cfRule>
  </conditionalFormatting>
  <conditionalFormatting sqref="I7:I8">
    <cfRule type="containsErrors" priority="4" dxfId="185" stopIfTrue="1">
      <formula>ISERROR('PA1'!O7)</formula>
    </cfRule>
  </conditionalFormatting>
  <conditionalFormatting sqref="B7 D7 A5:A8">
    <cfRule type="containsErrors" priority="478" dxfId="185" stopIfTrue="1">
      <formula>ISERROR('PA1'!A5)</formula>
    </cfRule>
  </conditionalFormatting>
  <conditionalFormatting sqref="E7">
    <cfRule type="containsErrors" priority="523" dxfId="185" stopIfTrue="1">
      <formula>ISERROR('PA1'!F7)</formula>
    </cfRule>
  </conditionalFormatting>
  <conditionalFormatting sqref="D8">
    <cfRule type="containsErrors" priority="572" dxfId="185" stopIfTrue="1">
      <formula>ISERROR('PA1'!F8)</formula>
    </cfRule>
  </conditionalFormatting>
  <dataValidations count="3">
    <dataValidation type="decimal" allowBlank="1" showInputMessage="1" showErrorMessage="1" sqref="L3:L4 L9:L13 Q5:Q8">
      <formula1>1</formula1>
      <formula2>100</formula2>
    </dataValidation>
    <dataValidation type="decimal" operator="lessThanOrEqual" allowBlank="1" showInputMessage="1" showErrorMessage="1" errorTitle="Max Value Exceeded" error="The Non-Federal Contribution entered cannot be greater than the Total Cost for the line item." sqref="J108:J109 J23:J26 J36:J37 J47:J48 J58:J59 J80:J81 J86:J87 J97:J98 J14:J15">
      <formula1>I14</formula1>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56"/>
  <headerFooter>
    <oddHeader>&amp;CPurpose Area #3</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45057"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45058"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45059"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45060"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45061"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45062"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45063"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45064"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45065"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45066"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45067"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45068"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45069"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45070"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45071"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45072"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45073"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45074"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45075"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45076"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45077"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45078"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45079"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45080"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45081"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45082"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mc:AlternateContent>
          <mc:Choice Requires="x14">
            <control xmlns:r="http://schemas.openxmlformats.org/officeDocument/2006/relationships" shapeId="45083" r:id="rId30" name="Button 27">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45084" r:id="rId31" name="Button 28">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45085" r:id="rId32" name="Button 29">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45086" r:id="rId33" name="Button 30">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45087" r:id="rId34" name="Button 31">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45088" r:id="rId35" name="Button 32">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45089" r:id="rId36" name="Button 33">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45090" r:id="rId37" name="Button 34">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45091" r:id="rId38" name="Button 35">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45092" r:id="rId39" name="Button 36">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45093" r:id="rId40" name="Button 37">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45094" r:id="rId41" name="Button 38">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45095" r:id="rId42" name="Button 39">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45096" r:id="rId43" name="Button 40">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45097" r:id="rId44" name="Button 41">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45098" r:id="rId45" name="Button 42">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45099" r:id="rId46" name="Button 43">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45100" r:id="rId47" name="Button 44">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45101" r:id="rId48" name="Button 45">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45102" r:id="rId49" name="Button 46">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45103" r:id="rId50" name="Button 47">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45104" r:id="rId51" name="Button 48">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45105" r:id="rId52" name="Button 49">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45106" r:id="rId53" name="Button 50">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45107" r:id="rId54" name="Button 51">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45108" r:id="rId55" name="Button 52">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L28"/>
  <sheetViews>
    <sheetView workbookViewId="0" topLeftCell="A1">
      <selection activeCell="P6" sqref="P6"/>
    </sheetView>
  </sheetViews>
  <sheetFormatPr defaultColWidth="9.140625" defaultRowHeight="15"/>
  <cols>
    <col min="1" max="1" width="13.57421875" style="1" customWidth="1"/>
    <col min="2" max="3" width="10.00390625" style="1" customWidth="1"/>
    <col min="4" max="4" width="9.421875" style="1" bestFit="1" customWidth="1"/>
    <col min="5" max="5" width="9.28125" style="1" customWidth="1"/>
    <col min="6" max="6" width="10.00390625" style="1" hidden="1" customWidth="1"/>
    <col min="7" max="7" width="10.00390625" style="1" customWidth="1"/>
    <col min="8" max="8" width="10.00390625" style="1" hidden="1" customWidth="1"/>
    <col min="9" max="10" width="10.00390625" style="1" customWidth="1"/>
    <col min="11" max="11" width="10.00390625" style="1" hidden="1" customWidth="1"/>
    <col min="12" max="12" width="10.00390625" style="1" customWidth="1"/>
    <col min="13" max="16384" width="9.140625" style="1" customWidth="1"/>
  </cols>
  <sheetData>
    <row r="1" spans="1:12" ht="20.25" customHeight="1">
      <c r="A1" s="800" t="s">
        <v>71</v>
      </c>
      <c r="B1" s="801"/>
      <c r="C1" s="801"/>
      <c r="D1" s="801"/>
      <c r="E1" s="801"/>
      <c r="F1" s="801"/>
      <c r="G1" s="801"/>
      <c r="H1" s="801"/>
      <c r="I1" s="801"/>
      <c r="J1" s="801"/>
      <c r="K1" s="801"/>
      <c r="L1" s="802"/>
    </row>
    <row r="2" spans="1:12" ht="14.25" customHeight="1">
      <c r="A2" s="803" t="s">
        <v>82</v>
      </c>
      <c r="B2" s="804"/>
      <c r="C2" s="804"/>
      <c r="D2" s="804"/>
      <c r="E2" s="804"/>
      <c r="F2" s="804"/>
      <c r="G2" s="804"/>
      <c r="H2" s="804"/>
      <c r="I2" s="804"/>
      <c r="J2" s="804"/>
      <c r="K2" s="804"/>
      <c r="L2" s="805"/>
    </row>
    <row r="3" spans="1:12" ht="15">
      <c r="A3" s="797" t="s">
        <v>53</v>
      </c>
      <c r="B3" s="52" t="s">
        <v>64</v>
      </c>
      <c r="C3" s="52" t="s">
        <v>65</v>
      </c>
      <c r="D3" s="52" t="s">
        <v>66</v>
      </c>
      <c r="E3" s="52" t="s">
        <v>67</v>
      </c>
      <c r="F3" s="52" t="s">
        <v>68</v>
      </c>
      <c r="G3" s="52" t="s">
        <v>69</v>
      </c>
      <c r="H3" s="52" t="s">
        <v>70</v>
      </c>
      <c r="I3" s="52" t="s">
        <v>141</v>
      </c>
      <c r="J3" s="52" t="s">
        <v>314</v>
      </c>
      <c r="K3" s="52" t="s">
        <v>299</v>
      </c>
      <c r="L3" s="39"/>
    </row>
    <row r="4" spans="1:12" ht="15">
      <c r="A4" s="798"/>
      <c r="B4" s="50" t="str">
        <f>PA1!P2</f>
        <v>COPS</v>
      </c>
      <c r="C4" s="50"/>
      <c r="D4" s="50" t="str">
        <f>PA3!I2</f>
        <v>BJA</v>
      </c>
      <c r="E4" s="50" t="str">
        <f>PA4!I2</f>
        <v>BJA</v>
      </c>
      <c r="F4" s="50" t="str">
        <f>PA5!I2</f>
        <v>OVW</v>
      </c>
      <c r="G4" s="50" t="str">
        <f>PA6!I2</f>
        <v>OVC</v>
      </c>
      <c r="H4" s="50" t="str">
        <f>PA7!I2</f>
        <v>OVC</v>
      </c>
      <c r="I4" s="107" t="str">
        <f>PA8!I2</f>
        <v>OJJDP</v>
      </c>
      <c r="J4" s="107" t="str">
        <f>PA9!I2</f>
        <v>OJJDP</v>
      </c>
      <c r="K4" s="107" t="str">
        <f>PA10!I2</f>
        <v>BJA</v>
      </c>
      <c r="L4" s="51"/>
    </row>
    <row r="5" spans="1:12" ht="15">
      <c r="A5" s="798"/>
      <c r="B5" s="68" t="str">
        <f>PA1!Q2</f>
        <v>16.710</v>
      </c>
      <c r="C5" s="108" t="str">
        <f>PA2!J2</f>
        <v>16.608</v>
      </c>
      <c r="D5" s="108" t="str">
        <f>PA3!J2</f>
        <v>16.608</v>
      </c>
      <c r="E5" s="108" t="str">
        <f>PA4!J2</f>
        <v>16.596</v>
      </c>
      <c r="F5" s="108" t="str">
        <f>PA5!J2</f>
        <v>16.587</v>
      </c>
      <c r="G5" s="108" t="str">
        <f>PA6!J2</f>
        <v>16.853</v>
      </c>
      <c r="H5" s="108" t="str">
        <f>PA7!J2</f>
        <v>16.841</v>
      </c>
      <c r="I5" s="108" t="str">
        <f>PA8!J2</f>
        <v>16.585</v>
      </c>
      <c r="J5" s="108" t="str">
        <f>PA9!J2</f>
        <v>16.731</v>
      </c>
      <c r="K5" s="108" t="str">
        <f>PA10!J2</f>
        <v>16.738</v>
      </c>
      <c r="L5" s="51"/>
    </row>
    <row r="6" spans="1:12" ht="114.75" customHeight="1" thickBot="1">
      <c r="A6" s="799"/>
      <c r="B6" s="53" t="str">
        <f>PA1!A1</f>
        <v xml:space="preserve">Public Safety and Community Policing </v>
      </c>
      <c r="C6" s="53" t="str">
        <f>PA2!A1</f>
        <v>Comprehensive Tribal Justice Systems Strategic Planning</v>
      </c>
      <c r="D6" s="53" t="str">
        <f>PA3!A1</f>
        <v>Justice Systems and Alcohol and Substance Abuse</v>
      </c>
      <c r="E6" s="53" t="str">
        <f>PA4!A1</f>
        <v>Tribal Justice System Infrastructure Program</v>
      </c>
      <c r="F6" s="53" t="str">
        <f>PA5!A1</f>
        <v>Office on Violence Against Women Tribal Governments Program</v>
      </c>
      <c r="G6" s="53" t="str">
        <f>PA6!A1</f>
        <v>Children’s Justice Act Partnerships for Indian Communities</v>
      </c>
      <c r="H6" s="53" t="str">
        <f>PA7!A1</f>
        <v>Tribal Victim Services Program</v>
      </c>
      <c r="I6" s="53" t="str">
        <f>PA8!A1</f>
        <v>Tribal Juvenile Healing To Wellness Courts</v>
      </c>
      <c r="J6" s="53" t="str">
        <f>PA9!A1</f>
        <v>Tribal Youth Program</v>
      </c>
      <c r="K6" s="53" t="str">
        <f>PA10!A1</f>
        <v>Addressing Violent Crime in Tribal Communities</v>
      </c>
      <c r="L6" s="40" t="s">
        <v>54</v>
      </c>
    </row>
    <row r="7" spans="1:12" ht="12.75" thickTop="1">
      <c r="A7" s="41" t="s">
        <v>32</v>
      </c>
      <c r="B7" s="33">
        <f>PA1!R38+PA1!R41</f>
        <v>0</v>
      </c>
      <c r="C7" s="34">
        <f>PA2!I16</f>
        <v>0</v>
      </c>
      <c r="D7" s="33">
        <f>PA3!I16</f>
        <v>0</v>
      </c>
      <c r="E7" s="33">
        <f>PA4!I16</f>
        <v>0</v>
      </c>
      <c r="F7" s="33">
        <f>PA5!I16</f>
        <v>0</v>
      </c>
      <c r="G7" s="33">
        <f>PA6!I16</f>
        <v>0</v>
      </c>
      <c r="H7" s="33">
        <f>PA7!I16</f>
        <v>0</v>
      </c>
      <c r="I7" s="33">
        <f>PA8!I16</f>
        <v>0</v>
      </c>
      <c r="J7" s="33">
        <f>PA9!I16</f>
        <v>0</v>
      </c>
      <c r="K7" s="33">
        <f>PA10!I16</f>
        <v>0</v>
      </c>
      <c r="L7" s="34">
        <f aca="true" t="shared" si="0" ref="L7:L14">SUM(B7:J7)</f>
        <v>0</v>
      </c>
    </row>
    <row r="8" spans="1:12" ht="24">
      <c r="A8" s="30" t="s">
        <v>33</v>
      </c>
      <c r="B8" s="35">
        <f>PA1!R39+PA1!R42</f>
        <v>0</v>
      </c>
      <c r="C8" s="35">
        <f>PA2!I27</f>
        <v>0</v>
      </c>
      <c r="D8" s="35">
        <f>PA3!I27</f>
        <v>0</v>
      </c>
      <c r="E8" s="35">
        <f>PA4!I27</f>
        <v>0</v>
      </c>
      <c r="F8" s="35">
        <f>PA5!I27</f>
        <v>0</v>
      </c>
      <c r="G8" s="35">
        <f>PA6!I27</f>
        <v>0</v>
      </c>
      <c r="H8" s="35">
        <f>PA7!I27</f>
        <v>0</v>
      </c>
      <c r="I8" s="35">
        <f>PA8!I27</f>
        <v>0</v>
      </c>
      <c r="J8" s="35">
        <f>PA9!I27</f>
        <v>0</v>
      </c>
      <c r="K8" s="35">
        <f>PA10!I27</f>
        <v>0</v>
      </c>
      <c r="L8" s="35">
        <f t="shared" si="0"/>
        <v>0</v>
      </c>
    </row>
    <row r="9" spans="1:12" ht="15">
      <c r="A9" s="43" t="s">
        <v>34</v>
      </c>
      <c r="B9" s="34">
        <f>TravelTotal</f>
        <v>0</v>
      </c>
      <c r="C9" s="34">
        <f>PA2!I38</f>
        <v>0</v>
      </c>
      <c r="D9" s="34">
        <f>PA3!I38</f>
        <v>0</v>
      </c>
      <c r="E9" s="34">
        <f>PA4!I38</f>
        <v>0</v>
      </c>
      <c r="F9" s="34">
        <f>PA5!I38</f>
        <v>0</v>
      </c>
      <c r="G9" s="34">
        <f>PA6!I38</f>
        <v>0</v>
      </c>
      <c r="H9" s="34">
        <f>PA7!I38</f>
        <v>0</v>
      </c>
      <c r="I9" s="34">
        <f>PA8!I38</f>
        <v>0</v>
      </c>
      <c r="J9" s="34">
        <f>PA9!I38</f>
        <v>0</v>
      </c>
      <c r="K9" s="34">
        <f>PA10!I38</f>
        <v>0</v>
      </c>
      <c r="L9" s="34">
        <f t="shared" si="0"/>
        <v>0</v>
      </c>
    </row>
    <row r="10" spans="1:12" ht="15">
      <c r="A10" s="30" t="s">
        <v>35</v>
      </c>
      <c r="B10" s="35">
        <f>EquipmentTotal</f>
        <v>0</v>
      </c>
      <c r="C10" s="35">
        <f>PA2!I49</f>
        <v>0</v>
      </c>
      <c r="D10" s="35">
        <f>PA3!I49</f>
        <v>0</v>
      </c>
      <c r="E10" s="35">
        <f>PA4!I49</f>
        <v>0</v>
      </c>
      <c r="F10" s="35">
        <f>PA5!I49</f>
        <v>0</v>
      </c>
      <c r="G10" s="35">
        <f>PA6!I49</f>
        <v>0</v>
      </c>
      <c r="H10" s="35">
        <f>PA7!I49</f>
        <v>0</v>
      </c>
      <c r="I10" s="35">
        <f>PA8!I49</f>
        <v>0</v>
      </c>
      <c r="J10" s="35">
        <f>PA9!I49</f>
        <v>0</v>
      </c>
      <c r="K10" s="35">
        <f>PA10!I49</f>
        <v>0</v>
      </c>
      <c r="L10" s="35">
        <f t="shared" si="0"/>
        <v>0</v>
      </c>
    </row>
    <row r="11" spans="1:12" ht="15">
      <c r="A11" s="43" t="s">
        <v>37</v>
      </c>
      <c r="B11" s="34">
        <f>SuppliesTotal</f>
        <v>0</v>
      </c>
      <c r="C11" s="34">
        <f>PA2!I60</f>
        <v>0</v>
      </c>
      <c r="D11" s="34">
        <f>PA3!I60</f>
        <v>0</v>
      </c>
      <c r="E11" s="34">
        <f>PA4!I60</f>
        <v>0</v>
      </c>
      <c r="F11" s="34">
        <f>PA5!I60</f>
        <v>0</v>
      </c>
      <c r="G11" s="34">
        <f>PA6!I60</f>
        <v>0</v>
      </c>
      <c r="H11" s="34">
        <f>PA7!I60</f>
        <v>0</v>
      </c>
      <c r="I11" s="34">
        <f>PA8!I60</f>
        <v>0</v>
      </c>
      <c r="J11" s="34">
        <f>PA9!I60</f>
        <v>0</v>
      </c>
      <c r="K11" s="34">
        <f>PA10!I60</f>
        <v>0</v>
      </c>
      <c r="L11" s="34">
        <f t="shared" si="0"/>
        <v>0</v>
      </c>
    </row>
    <row r="12" spans="1:12" ht="15">
      <c r="A12" s="30" t="s">
        <v>39</v>
      </c>
      <c r="B12" s="35" t="s">
        <v>56</v>
      </c>
      <c r="C12" s="35" t="s">
        <v>56</v>
      </c>
      <c r="D12" s="35" t="s">
        <v>56</v>
      </c>
      <c r="E12" s="35">
        <f>PA4!I71</f>
        <v>0</v>
      </c>
      <c r="F12" s="35" t="s">
        <v>56</v>
      </c>
      <c r="G12" s="35" t="s">
        <v>56</v>
      </c>
      <c r="H12" s="35" t="s">
        <v>56</v>
      </c>
      <c r="I12" s="35" t="s">
        <v>56</v>
      </c>
      <c r="J12" s="35" t="s">
        <v>56</v>
      </c>
      <c r="K12" s="35" t="s">
        <v>56</v>
      </c>
      <c r="L12" s="35">
        <f t="shared" si="0"/>
        <v>0</v>
      </c>
    </row>
    <row r="13" spans="1:12" ht="48">
      <c r="A13" s="43" t="s">
        <v>230</v>
      </c>
      <c r="B13" s="34">
        <f>ContractsItemTotal+ConsultantFeesTotal+ContractsTravelTotal+CunsultantExpensesTotal</f>
        <v>0</v>
      </c>
      <c r="C13" s="34">
        <f>PA2!I88</f>
        <v>0</v>
      </c>
      <c r="D13" s="34">
        <f>PA3!I88</f>
        <v>0</v>
      </c>
      <c r="E13" s="34">
        <f>PA4!I88</f>
        <v>0</v>
      </c>
      <c r="F13" s="34">
        <f>PA5!I88</f>
        <v>0</v>
      </c>
      <c r="G13" s="34">
        <f>PA6!I88</f>
        <v>0</v>
      </c>
      <c r="H13" s="34">
        <f>PA7!I88</f>
        <v>0</v>
      </c>
      <c r="I13" s="34">
        <f>PA8!I89</f>
        <v>0</v>
      </c>
      <c r="J13" s="34">
        <f>PA9!I88</f>
        <v>0</v>
      </c>
      <c r="K13" s="34">
        <f>PA10!I88</f>
        <v>0</v>
      </c>
      <c r="L13" s="34">
        <f t="shared" si="0"/>
        <v>0</v>
      </c>
    </row>
    <row r="14" spans="1:12" ht="15">
      <c r="A14" s="30" t="s">
        <v>45</v>
      </c>
      <c r="B14" s="35">
        <f>OtherTotal</f>
        <v>0</v>
      </c>
      <c r="C14" s="35">
        <f>PA2!I99</f>
        <v>0</v>
      </c>
      <c r="D14" s="35">
        <f>PA3!I99</f>
        <v>0</v>
      </c>
      <c r="E14" s="35">
        <f>PA4!I99</f>
        <v>0</v>
      </c>
      <c r="F14" s="35">
        <f>PA5!I99</f>
        <v>0</v>
      </c>
      <c r="G14" s="35">
        <f>PA6!I99</f>
        <v>0</v>
      </c>
      <c r="H14" s="35">
        <f>PA7!I99</f>
        <v>0</v>
      </c>
      <c r="I14" s="35">
        <f>PA8!I100</f>
        <v>0</v>
      </c>
      <c r="J14" s="35">
        <f>PA9!I99</f>
        <v>0</v>
      </c>
      <c r="K14" s="35">
        <f>PA10!I99</f>
        <v>0</v>
      </c>
      <c r="L14" s="35">
        <f t="shared" si="0"/>
        <v>0</v>
      </c>
    </row>
    <row r="15" spans="1:12" ht="3.95" customHeight="1">
      <c r="A15" s="43"/>
      <c r="B15" s="34"/>
      <c r="C15" s="34"/>
      <c r="D15" s="34"/>
      <c r="E15" s="34"/>
      <c r="F15" s="34"/>
      <c r="G15" s="34"/>
      <c r="H15" s="34"/>
      <c r="I15" s="34"/>
      <c r="J15" s="34"/>
      <c r="K15" s="34"/>
      <c r="L15" s="34"/>
    </row>
    <row r="16" spans="1:12" ht="15">
      <c r="A16" s="44" t="s">
        <v>50</v>
      </c>
      <c r="B16" s="36">
        <f aca="true" t="shared" si="1" ref="B16:H16">SUM(B7:B14)</f>
        <v>0</v>
      </c>
      <c r="C16" s="36">
        <f t="shared" si="1"/>
        <v>0</v>
      </c>
      <c r="D16" s="36">
        <f t="shared" si="1"/>
        <v>0</v>
      </c>
      <c r="E16" s="36">
        <f t="shared" si="1"/>
        <v>0</v>
      </c>
      <c r="F16" s="36">
        <f t="shared" si="1"/>
        <v>0</v>
      </c>
      <c r="G16" s="36">
        <f t="shared" si="1"/>
        <v>0</v>
      </c>
      <c r="H16" s="36">
        <f t="shared" si="1"/>
        <v>0</v>
      </c>
      <c r="I16" s="36">
        <f aca="true" t="shared" si="2" ref="I16">SUM(I7:I14)</f>
        <v>0</v>
      </c>
      <c r="J16" s="36">
        <f>SUM(J7:J14)</f>
        <v>0</v>
      </c>
      <c r="K16" s="36">
        <f>SUM(K7:K14)</f>
        <v>0</v>
      </c>
      <c r="L16" s="36">
        <f>SUM(B16:K16)</f>
        <v>0</v>
      </c>
    </row>
    <row r="17" spans="1:12" ht="15">
      <c r="A17" s="43" t="s">
        <v>46</v>
      </c>
      <c r="B17" s="34">
        <f>IndirectTotal</f>
        <v>0</v>
      </c>
      <c r="C17" s="34">
        <f>PA2!I110</f>
        <v>0</v>
      </c>
      <c r="D17" s="34">
        <f>PA3!I110</f>
        <v>0</v>
      </c>
      <c r="E17" s="34">
        <f>PA4!I110</f>
        <v>0</v>
      </c>
      <c r="F17" s="34">
        <f>PA5!I110</f>
        <v>0</v>
      </c>
      <c r="G17" s="34">
        <f>PA6!I110</f>
        <v>0</v>
      </c>
      <c r="H17" s="34">
        <f>PA7!I110</f>
        <v>0</v>
      </c>
      <c r="I17" s="34">
        <f>PA8!I111</f>
        <v>0</v>
      </c>
      <c r="J17" s="34">
        <f>PA9!I110</f>
        <v>0</v>
      </c>
      <c r="K17" s="34">
        <f>PA10!I110</f>
        <v>0</v>
      </c>
      <c r="L17" s="34">
        <f>SUM(B17:J17)</f>
        <v>0</v>
      </c>
    </row>
    <row r="18" spans="1:12" ht="3.95" customHeight="1">
      <c r="A18" s="43"/>
      <c r="B18" s="34"/>
      <c r="C18" s="34"/>
      <c r="D18" s="34"/>
      <c r="E18" s="34"/>
      <c r="F18" s="34"/>
      <c r="G18" s="34"/>
      <c r="H18" s="34"/>
      <c r="I18" s="34"/>
      <c r="J18" s="34"/>
      <c r="K18" s="34"/>
      <c r="L18" s="34"/>
    </row>
    <row r="19" spans="1:12" ht="24">
      <c r="A19" s="44" t="s">
        <v>51</v>
      </c>
      <c r="B19" s="36">
        <f aca="true" t="shared" si="3" ref="B19:H19">SUM(B16,B17)</f>
        <v>0</v>
      </c>
      <c r="C19" s="36">
        <f t="shared" si="3"/>
        <v>0</v>
      </c>
      <c r="D19" s="36">
        <f t="shared" si="3"/>
        <v>0</v>
      </c>
      <c r="E19" s="36">
        <f t="shared" si="3"/>
        <v>0</v>
      </c>
      <c r="F19" s="36">
        <f t="shared" si="3"/>
        <v>0</v>
      </c>
      <c r="G19" s="36">
        <f t="shared" si="3"/>
        <v>0</v>
      </c>
      <c r="H19" s="36">
        <f t="shared" si="3"/>
        <v>0</v>
      </c>
      <c r="I19" s="36">
        <f aca="true" t="shared" si="4" ref="I19">SUM(I16,I17)</f>
        <v>0</v>
      </c>
      <c r="J19" s="36">
        <f>SUM(J16,J17)</f>
        <v>0</v>
      </c>
      <c r="K19" s="36">
        <f>SUM(K16,K17)</f>
        <v>0</v>
      </c>
      <c r="L19" s="36">
        <f>SUM(B19:K19)</f>
        <v>0</v>
      </c>
    </row>
    <row r="20" spans="1:12" ht="3.95" customHeight="1">
      <c r="A20" s="43"/>
      <c r="B20" s="31"/>
      <c r="C20" s="32"/>
      <c r="D20" s="32"/>
      <c r="E20" s="32"/>
      <c r="F20" s="32"/>
      <c r="G20" s="32"/>
      <c r="H20" s="32"/>
      <c r="I20" s="32"/>
      <c r="J20" s="32"/>
      <c r="K20" s="32"/>
      <c r="L20" s="32"/>
    </row>
    <row r="21" spans="1:12" ht="41.25" customHeight="1" thickBot="1">
      <c r="A21" s="45"/>
      <c r="B21" s="12" t="s">
        <v>55</v>
      </c>
      <c r="C21" s="12" t="s">
        <v>55</v>
      </c>
      <c r="D21" s="12" t="s">
        <v>55</v>
      </c>
      <c r="E21" s="12" t="s">
        <v>55</v>
      </c>
      <c r="F21" s="12" t="s">
        <v>55</v>
      </c>
      <c r="G21" s="12" t="s">
        <v>55</v>
      </c>
      <c r="H21" s="12" t="s">
        <v>55</v>
      </c>
      <c r="I21" s="12" t="s">
        <v>55</v>
      </c>
      <c r="J21" s="12" t="s">
        <v>55</v>
      </c>
      <c r="K21" s="12" t="s">
        <v>55</v>
      </c>
      <c r="L21" s="12"/>
    </row>
    <row r="22" spans="1:12" ht="24.75" thickTop="1">
      <c r="A22" s="41" t="s">
        <v>52</v>
      </c>
      <c r="B22" s="37">
        <f>PA1!H180</f>
        <v>0</v>
      </c>
      <c r="C22" s="37">
        <f>SUM(PA2!$K$16,PA2!$K$27,PA2!$K$38,PA2!$K$49,PA2!$K$60,PA2!$K$71,PA2!$K$88,PA2!$K$99,PA2!$K$110)</f>
        <v>0</v>
      </c>
      <c r="D22" s="37">
        <f>SUM(PA3!$K$16,PA3!$K$27,PA3!$K$38,PA3!$K$49,PA3!$K$60,PA3!$K$71,PA3!$K$88,PA3!$K$99,PA3!$K$110)</f>
        <v>0</v>
      </c>
      <c r="E22" s="37">
        <f>SUM(PA4!$K$16,PA4!$K$27,PA4!$K$38,PA4!$K$49,PA4!$K$60,PA4!$K$71,PA4!$K$88,PA4!$K$99,PA4!$K$110)</f>
        <v>0</v>
      </c>
      <c r="F22" s="37">
        <f>SUM(PA5!$K$16,PA5!$K$27,PA5!$K$38,PA5!$K$49,PA5!$K$60,PA5!$K$71,PA5!$K$88,PA5!$K$99,PA5!$K$110)</f>
        <v>0</v>
      </c>
      <c r="G22" s="37">
        <f>SUM(PA6!$K$16,PA6!$K$27,PA6!$K$38,PA6!$K$49,PA6!$K$60,PA6!$K$71,PA6!$K$88,PA6!$K$99,PA6!$K$110)</f>
        <v>0</v>
      </c>
      <c r="H22" s="37">
        <f>SUM(PA7!$K$16,PA7!$K$27,PA7!$K$38,PA7!$K$49,PA7!$K$60,PA7!$K$71,PA7!$K$88,PA7!$K$99,PA7!$K$110)</f>
        <v>0</v>
      </c>
      <c r="I22" s="37">
        <f>SUM(PA8!$K$16,PA8!$K$27,PA8!$K$38,PA8!$K$49,PA8!$K$60,PA8!$K$72,PA8!$K$89,PA8!$K$100,PA8!$K$111)</f>
        <v>0</v>
      </c>
      <c r="J22" s="37">
        <f>SUM(PA9!$K$16,PA9!$K$27,PA9!$K$38,PA9!$K$49,PA9!$K$60,PA9!$K$71,PA9!$K$88,PA9!$K$99,PA9!$K$110)</f>
        <v>0</v>
      </c>
      <c r="K22" s="37">
        <f>SUM(PA10!$K$16,PA10!$K$27,PA10!$K$38,PA10!$K$49,PA10!$K$60,PA10!$K$71,PA10!$K$88,PA10!$K$99,PA10!$K$110)</f>
        <v>0</v>
      </c>
      <c r="L22" s="37">
        <f>SUM(B22:J22)</f>
        <v>0</v>
      </c>
    </row>
    <row r="23" spans="1:12" ht="24">
      <c r="A23" s="30" t="s">
        <v>74</v>
      </c>
      <c r="B23" s="38">
        <f>PA1!D180</f>
        <v>0</v>
      </c>
      <c r="C23" s="38">
        <f>SUM(PA2!$J$16,PA2!$J$27,PA2!$J$38,PA2!$J$49,PA2!$J$60,PA2!$J$71,PA2!$J$88,PA2!$J$99,PA2!$J$110)</f>
        <v>0</v>
      </c>
      <c r="D23" s="38">
        <f>SUM(PA3!$J$16,PA3!$J$27,PA3!$J$38,PA3!$J$49,PA3!$J$60,PA3!$J$71,PA3!$J$88,PA3!$J$99,PA3!$J$110)</f>
        <v>0</v>
      </c>
      <c r="E23" s="38">
        <f>SUM(PA4!$J$16,PA4!$J$27,PA4!$J$38,PA4!$J$49,PA4!$J$60,PA4!$J$71,PA4!$J$88,PA4!$J$99,PA4!$J$110)</f>
        <v>0</v>
      </c>
      <c r="F23" s="38">
        <f>SUM(PA5!$J$16,PA5!$J$27,PA5!$J$38,PA5!$J$49,PA5!$J$60,PA5!$J$71,PA5!$J$88,PA5!$J$99,PA5!$J$110)</f>
        <v>0</v>
      </c>
      <c r="G23" s="38">
        <f>SUM(PA6!$J$16,PA6!$J$27,PA6!$J$38,PA6!$J$49,PA6!$J$60,PA6!$J$71,PA6!$J$88,PA6!$J$99,PA6!$J$110)</f>
        <v>0</v>
      </c>
      <c r="H23" s="38">
        <f>SUM(PA7!$J$16,PA7!$J$27,PA7!$J$38,PA7!$J$49,PA7!$J$60,PA7!$J$71,PA7!$J$88,PA7!$J$99,PA7!$J$110)</f>
        <v>0</v>
      </c>
      <c r="I23" s="38">
        <f>SUM(PA8!$J$16,PA8!$J$27,PA8!$J$38,PA8!$J$49,PA8!$J$60,PA8!$J$72,PA8!$J$89,PA8!$J$100,PA8!$J$111)</f>
        <v>0</v>
      </c>
      <c r="J23" s="38">
        <f>SUM(PA9!$J$16,PA9!$J$27,PA9!$J$38,PA9!$J$49,PA9!$J$60,PA9!$J$71,PA9!$J$88,PA9!$J$99,PA9!$J$110)</f>
        <v>0</v>
      </c>
      <c r="K23" s="38">
        <f>SUM(PA10!$J$16,PA10!$J$27,PA10!$J$38,PA10!$J$49,PA10!$J$60,PA10!$J$71,PA10!$J$88,PA10!$J$99,PA10!$J$110)</f>
        <v>0</v>
      </c>
      <c r="L23" s="38">
        <f>SUM(B23:J23)</f>
        <v>0</v>
      </c>
    </row>
    <row r="24" spans="1:12" ht="24">
      <c r="A24" s="42" t="s">
        <v>77</v>
      </c>
      <c r="B24" s="37" t="s">
        <v>56</v>
      </c>
      <c r="C24" s="37" t="s">
        <v>56</v>
      </c>
      <c r="D24" s="37" t="s">
        <v>56</v>
      </c>
      <c r="E24" s="37" t="s">
        <v>56</v>
      </c>
      <c r="F24" s="37" t="s">
        <v>56</v>
      </c>
      <c r="G24" s="37" t="s">
        <v>56</v>
      </c>
      <c r="H24" s="37" t="s">
        <v>56</v>
      </c>
      <c r="I24" s="246" t="s">
        <v>56</v>
      </c>
      <c r="J24" s="37" t="s">
        <v>56</v>
      </c>
      <c r="K24" s="37" t="s">
        <v>56</v>
      </c>
      <c r="L24" s="37" t="s">
        <v>56</v>
      </c>
    </row>
    <row r="27" ht="15">
      <c r="E27" s="69"/>
    </row>
    <row r="28" ht="15">
      <c r="E28" s="69"/>
    </row>
  </sheetData>
  <sheetProtection algorithmName="SHA-512" hashValue="BpST9O5x2WU8rrPa+M581ybN/b1bz9VhkOEccdK4PWJ1iRaB5ZbX6+LkAdG1w4EMu9wqRGEBRp6tKbReZY6PqQ==" saltValue="cDCs4orXCQeqohIq/YcTAw==" spinCount="100000" sheet="1" objects="1" scenarios="1" selectLockedCells="1"/>
  <mergeCells count="3">
    <mergeCell ref="A3:A6"/>
    <mergeCell ref="A1:L1"/>
    <mergeCell ref="A2:L2"/>
  </mergeCells>
  <conditionalFormatting sqref="B24:L24">
    <cfRule type="cellIs" priority="3" dxfId="2" operator="equal" stopIfTrue="1">
      <formula>"Yes"</formula>
    </cfRule>
    <cfRule type="cellIs" priority="4" dxfId="1" operator="equal" stopIfTrue="1">
      <formula>"No"</formula>
    </cfRule>
  </conditionalFormatting>
  <conditionalFormatting sqref="A1:XFD1048576">
    <cfRule type="containsErrors" priority="1" dxfId="0" stopIfTrue="1">
      <formula>ISERROR(A1)</formula>
    </cfRule>
  </conditionalFormatting>
  <printOptions/>
  <pageMargins left="0.7" right="0.7" top="0.75" bottom="0.75" header="0.3" footer="0.3"/>
  <pageSetup horizontalDpi="600" verticalDpi="600" orientation="landscape" scale="86" r:id="rId1"/>
  <headerFooter>
    <oddHeader>&amp;CBudget Summary</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C48"/>
  <sheetViews>
    <sheetView workbookViewId="0" topLeftCell="A13">
      <selection activeCell="A31" sqref="A31"/>
    </sheetView>
  </sheetViews>
  <sheetFormatPr defaultColWidth="9.140625" defaultRowHeight="15"/>
  <cols>
    <col min="1" max="1" width="48.00390625" style="4" bestFit="1" customWidth="1"/>
    <col min="2" max="16384" width="9.140625" style="4" customWidth="1"/>
  </cols>
  <sheetData>
    <row r="1" spans="1:3" ht="15">
      <c r="A1" s="4">
        <f>19760</f>
        <v>19760</v>
      </c>
      <c r="B1" s="4">
        <f>A1*0.9</f>
        <v>17784</v>
      </c>
      <c r="C1" s="4">
        <f>A1*0.1</f>
        <v>1976</v>
      </c>
    </row>
    <row r="6" ht="15">
      <c r="A6" s="239" t="s">
        <v>204</v>
      </c>
    </row>
    <row r="7" ht="15">
      <c r="A7" s="4" t="s">
        <v>176</v>
      </c>
    </row>
    <row r="8" ht="15">
      <c r="A8" s="4" t="s">
        <v>202</v>
      </c>
    </row>
    <row r="9" ht="15">
      <c r="A9" s="4" t="s">
        <v>175</v>
      </c>
    </row>
    <row r="10" ht="15">
      <c r="A10" s="4" t="s">
        <v>177</v>
      </c>
    </row>
    <row r="11" ht="15">
      <c r="A11" s="4" t="s">
        <v>178</v>
      </c>
    </row>
    <row r="12" ht="15">
      <c r="A12" s="4" t="s">
        <v>179</v>
      </c>
    </row>
    <row r="13" ht="15">
      <c r="A13" s="4" t="s">
        <v>180</v>
      </c>
    </row>
    <row r="14" ht="15">
      <c r="A14" s="4" t="s">
        <v>181</v>
      </c>
    </row>
    <row r="15" ht="15">
      <c r="A15" s="4" t="s">
        <v>182</v>
      </c>
    </row>
    <row r="16" ht="15">
      <c r="A16" s="4" t="s">
        <v>203</v>
      </c>
    </row>
    <row r="18" ht="15">
      <c r="A18" s="239" t="s">
        <v>205</v>
      </c>
    </row>
    <row r="19" ht="15">
      <c r="A19" s="4" t="s">
        <v>183</v>
      </c>
    </row>
    <row r="21" ht="15">
      <c r="A21" s="239" t="s">
        <v>261</v>
      </c>
    </row>
    <row r="22" ht="15">
      <c r="A22" s="4" t="s">
        <v>206</v>
      </c>
    </row>
    <row r="23" ht="15">
      <c r="A23" s="4" t="s">
        <v>207</v>
      </c>
    </row>
    <row r="24" ht="15">
      <c r="A24" s="4" t="s">
        <v>208</v>
      </c>
    </row>
    <row r="25" ht="15">
      <c r="A25" s="4" t="s">
        <v>209</v>
      </c>
    </row>
    <row r="26" ht="15.75">
      <c r="A26" s="334" t="s">
        <v>310</v>
      </c>
    </row>
    <row r="27" ht="15.75">
      <c r="A27" s="334" t="s">
        <v>311</v>
      </c>
    </row>
    <row r="29" ht="15">
      <c r="A29" s="239" t="s">
        <v>260</v>
      </c>
    </row>
    <row r="30" ht="15">
      <c r="A30" s="4" t="s">
        <v>210</v>
      </c>
    </row>
    <row r="31" ht="15.75">
      <c r="A31" s="334" t="s">
        <v>312</v>
      </c>
    </row>
    <row r="33" ht="15">
      <c r="A33" s="239" t="s">
        <v>245</v>
      </c>
    </row>
    <row r="34" ht="15">
      <c r="A34" s="4" t="s">
        <v>195</v>
      </c>
    </row>
    <row r="35" ht="15">
      <c r="A35" s="4" t="s">
        <v>196</v>
      </c>
    </row>
    <row r="37" ht="15">
      <c r="A37" s="239" t="s">
        <v>254</v>
      </c>
    </row>
    <row r="38" ht="16.5">
      <c r="A38" s="274" t="s">
        <v>255</v>
      </c>
    </row>
    <row r="39" ht="16.5">
      <c r="A39" s="274" t="s">
        <v>256</v>
      </c>
    </row>
    <row r="40" ht="16.5">
      <c r="A40" s="274" t="s">
        <v>257</v>
      </c>
    </row>
    <row r="42" ht="15">
      <c r="A42" s="239" t="s">
        <v>262</v>
      </c>
    </row>
    <row r="43" ht="15">
      <c r="A43" s="4" t="s">
        <v>56</v>
      </c>
    </row>
    <row r="45" ht="15">
      <c r="A45" s="239" t="s">
        <v>268</v>
      </c>
    </row>
    <row r="46" ht="15">
      <c r="A46" s="4" t="s">
        <v>269</v>
      </c>
    </row>
    <row r="47" ht="15">
      <c r="A47" s="4" t="s">
        <v>195</v>
      </c>
    </row>
    <row r="48" ht="15">
      <c r="A48" s="4" t="s">
        <v>196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J103"/>
  <sheetViews>
    <sheetView workbookViewId="0" topLeftCell="A1">
      <selection activeCell="H4" sqref="H4:I4"/>
    </sheetView>
  </sheetViews>
  <sheetFormatPr defaultColWidth="9.140625" defaultRowHeight="15"/>
  <cols>
    <col min="1" max="1" width="2.28125" style="148" customWidth="1"/>
    <col min="2" max="2" width="4.7109375" style="148" customWidth="1"/>
    <col min="3" max="3" width="12.140625" style="148" customWidth="1"/>
    <col min="4" max="4" width="11.7109375" style="148" customWidth="1"/>
    <col min="5" max="5" width="10.8515625" style="148" customWidth="1"/>
    <col min="6" max="6" width="10.7109375" style="148" customWidth="1"/>
    <col min="7" max="7" width="12.7109375" style="148" customWidth="1"/>
    <col min="8" max="8" width="11.421875" style="148" customWidth="1"/>
    <col min="9" max="9" width="7.57421875" style="148" customWidth="1"/>
    <col min="10" max="10" width="8.57421875" style="148" customWidth="1"/>
    <col min="11" max="16384" width="9.140625" style="148" customWidth="1"/>
  </cols>
  <sheetData>
    <row r="1" spans="1:10" ht="32.25" customHeight="1" thickBot="1">
      <c r="A1" s="416" t="s">
        <v>113</v>
      </c>
      <c r="B1" s="417"/>
      <c r="C1" s="417"/>
      <c r="D1" s="417"/>
      <c r="E1" s="417"/>
      <c r="F1" s="417"/>
      <c r="G1" s="417"/>
      <c r="H1" s="417"/>
      <c r="I1" s="417"/>
      <c r="J1" s="418"/>
    </row>
    <row r="2" spans="1:10" ht="24" customHeight="1" thickBot="1" thickTop="1">
      <c r="A2" s="424" t="s">
        <v>278</v>
      </c>
      <c r="B2" s="425"/>
      <c r="C2" s="425"/>
      <c r="D2" s="425"/>
      <c r="E2" s="425"/>
      <c r="F2" s="425"/>
      <c r="G2" s="425"/>
      <c r="H2" s="425"/>
      <c r="I2" s="425"/>
      <c r="J2" s="426"/>
    </row>
    <row r="3" spans="1:10" ht="15.75" thickTop="1">
      <c r="A3" s="419" t="s">
        <v>114</v>
      </c>
      <c r="B3" s="420"/>
      <c r="C3" s="420"/>
      <c r="D3" s="420"/>
      <c r="E3" s="131"/>
      <c r="F3" s="131"/>
      <c r="G3" s="131"/>
      <c r="H3" s="131"/>
      <c r="I3" s="131"/>
      <c r="J3" s="132"/>
    </row>
    <row r="4" spans="1:10" ht="15">
      <c r="A4" s="295"/>
      <c r="B4" s="427" t="s">
        <v>279</v>
      </c>
      <c r="C4" s="427"/>
      <c r="D4" s="427"/>
      <c r="E4" s="427"/>
      <c r="F4" s="131"/>
      <c r="G4" s="131"/>
      <c r="H4" s="428" t="s">
        <v>303</v>
      </c>
      <c r="I4" s="429"/>
      <c r="J4" s="132"/>
    </row>
    <row r="5" spans="1:10" ht="36" customHeight="1">
      <c r="A5" s="295"/>
      <c r="B5" s="296"/>
      <c r="C5" s="430" t="s">
        <v>280</v>
      </c>
      <c r="D5" s="430"/>
      <c r="E5" s="430"/>
      <c r="F5" s="430"/>
      <c r="G5" s="299"/>
      <c r="H5" s="297"/>
      <c r="I5" s="297"/>
      <c r="J5" s="132"/>
    </row>
    <row r="6" spans="1:10" ht="34.5" customHeight="1">
      <c r="A6" s="133"/>
      <c r="B6" s="394" t="s">
        <v>281</v>
      </c>
      <c r="C6" s="394"/>
      <c r="D6" s="394"/>
      <c r="E6" s="394"/>
      <c r="F6" s="394"/>
      <c r="G6" s="394"/>
      <c r="H6" s="394"/>
      <c r="I6" s="394"/>
      <c r="J6" s="134"/>
    </row>
    <row r="7" spans="1:10" ht="36.75" customHeight="1">
      <c r="A7" s="135"/>
      <c r="B7" s="136" t="s">
        <v>115</v>
      </c>
      <c r="C7" s="136"/>
      <c r="D7" s="421" t="s">
        <v>211</v>
      </c>
      <c r="E7" s="422"/>
      <c r="F7" s="422"/>
      <c r="G7" s="422"/>
      <c r="H7" s="422"/>
      <c r="I7" s="423"/>
      <c r="J7" s="137"/>
    </row>
    <row r="8" spans="1:10" ht="15">
      <c r="A8" s="135"/>
      <c r="B8" s="136"/>
      <c r="C8" s="136"/>
      <c r="D8" s="136"/>
      <c r="E8" s="136"/>
      <c r="F8" s="136"/>
      <c r="G8" s="136"/>
      <c r="H8" s="136"/>
      <c r="I8" s="136"/>
      <c r="J8" s="137"/>
    </row>
    <row r="9" spans="1:10" ht="15">
      <c r="A9" s="135"/>
      <c r="B9" s="448" t="s">
        <v>304</v>
      </c>
      <c r="C9" s="448"/>
      <c r="D9" s="448"/>
      <c r="E9" s="448"/>
      <c r="F9" s="448"/>
      <c r="G9" s="448"/>
      <c r="H9" s="136"/>
      <c r="I9" s="136"/>
      <c r="J9" s="137"/>
    </row>
    <row r="10" spans="1:10" ht="15">
      <c r="A10" s="135"/>
      <c r="B10" s="136"/>
      <c r="C10" s="136"/>
      <c r="D10" s="136"/>
      <c r="E10" s="298" t="s">
        <v>286</v>
      </c>
      <c r="F10" s="454"/>
      <c r="G10" s="455"/>
      <c r="H10" s="455"/>
      <c r="I10" s="456"/>
      <c r="J10" s="137"/>
    </row>
    <row r="11" spans="1:10" ht="15">
      <c r="A11" s="135"/>
      <c r="B11" s="136"/>
      <c r="C11" s="136"/>
      <c r="D11" s="136"/>
      <c r="E11" s="136"/>
      <c r="F11" s="138"/>
      <c r="G11" s="138"/>
      <c r="H11" s="136"/>
      <c r="I11" s="136"/>
      <c r="J11" s="137"/>
    </row>
    <row r="12" spans="1:10" ht="15">
      <c r="A12" s="135"/>
      <c r="B12" s="136"/>
      <c r="C12" s="136"/>
      <c r="D12" s="457" t="s">
        <v>287</v>
      </c>
      <c r="E12" s="457"/>
      <c r="F12" s="458"/>
      <c r="G12" s="459"/>
      <c r="H12" s="459"/>
      <c r="I12" s="460"/>
      <c r="J12" s="137"/>
    </row>
    <row r="13" spans="1:10" ht="15">
      <c r="A13" s="135"/>
      <c r="B13" s="136"/>
      <c r="C13" s="136"/>
      <c r="D13" s="136"/>
      <c r="E13" s="136"/>
      <c r="F13" s="136"/>
      <c r="G13" s="136"/>
      <c r="H13" s="136"/>
      <c r="I13" s="136"/>
      <c r="J13" s="137"/>
    </row>
    <row r="14" spans="1:10" ht="15">
      <c r="A14" s="135"/>
      <c r="B14" s="136"/>
      <c r="C14" s="136"/>
      <c r="D14" s="457" t="s">
        <v>288</v>
      </c>
      <c r="E14" s="457"/>
      <c r="F14" s="461"/>
      <c r="G14" s="462"/>
      <c r="H14" s="462"/>
      <c r="I14" s="463"/>
      <c r="J14" s="137"/>
    </row>
    <row r="15" spans="1:10" ht="15">
      <c r="A15" s="135"/>
      <c r="B15" s="136"/>
      <c r="C15" s="136"/>
      <c r="D15" s="136"/>
      <c r="E15" s="136"/>
      <c r="F15" s="136"/>
      <c r="G15" s="136"/>
      <c r="H15" s="136"/>
      <c r="I15" s="136"/>
      <c r="J15" s="137"/>
    </row>
    <row r="16" spans="1:10" ht="15">
      <c r="A16" s="133"/>
      <c r="B16" s="411" t="s">
        <v>282</v>
      </c>
      <c r="C16" s="411"/>
      <c r="D16" s="411"/>
      <c r="E16" s="411"/>
      <c r="F16" s="411"/>
      <c r="G16" s="138"/>
      <c r="H16" s="409"/>
      <c r="I16" s="410"/>
      <c r="J16" s="139"/>
    </row>
    <row r="17" spans="1:10" ht="15">
      <c r="A17" s="133"/>
      <c r="B17" s="411"/>
      <c r="C17" s="411"/>
      <c r="D17" s="411"/>
      <c r="E17" s="411"/>
      <c r="F17" s="411"/>
      <c r="G17" s="138"/>
      <c r="H17" s="248"/>
      <c r="I17" s="248"/>
      <c r="J17" s="247"/>
    </row>
    <row r="18" spans="1:10" ht="15">
      <c r="A18" s="133"/>
      <c r="B18" s="411" t="s">
        <v>283</v>
      </c>
      <c r="C18" s="411"/>
      <c r="D18" s="411"/>
      <c r="E18" s="411"/>
      <c r="F18" s="411"/>
      <c r="G18" s="138"/>
      <c r="H18" s="409"/>
      <c r="I18" s="410"/>
      <c r="J18" s="247"/>
    </row>
    <row r="19" spans="1:10" ht="15">
      <c r="A19" s="133"/>
      <c r="B19" s="411"/>
      <c r="C19" s="411"/>
      <c r="D19" s="411"/>
      <c r="E19" s="411"/>
      <c r="F19" s="411"/>
      <c r="G19" s="140"/>
      <c r="H19" s="140"/>
      <c r="I19" s="140"/>
      <c r="J19" s="139"/>
    </row>
    <row r="20" spans="1:10" ht="15">
      <c r="A20" s="133"/>
      <c r="B20" s="411" t="s">
        <v>284</v>
      </c>
      <c r="C20" s="411"/>
      <c r="D20" s="411"/>
      <c r="E20" s="411"/>
      <c r="F20" s="411"/>
      <c r="G20" s="138"/>
      <c r="H20" s="409"/>
      <c r="I20" s="410"/>
      <c r="J20" s="139"/>
    </row>
    <row r="21" spans="1:10" ht="15">
      <c r="A21" s="133"/>
      <c r="B21" s="411"/>
      <c r="C21" s="411"/>
      <c r="D21" s="411"/>
      <c r="E21" s="411"/>
      <c r="F21" s="411"/>
      <c r="G21" s="136"/>
      <c r="H21" s="136"/>
      <c r="I21" s="136"/>
      <c r="J21" s="139"/>
    </row>
    <row r="22" spans="1:10" ht="15" customHeight="1">
      <c r="A22" s="133"/>
      <c r="B22" s="411" t="s">
        <v>285</v>
      </c>
      <c r="C22" s="411"/>
      <c r="D22" s="411"/>
      <c r="E22" s="411"/>
      <c r="F22" s="411"/>
      <c r="G22" s="249"/>
      <c r="H22" s="414"/>
      <c r="I22" s="415"/>
      <c r="J22" s="137"/>
    </row>
    <row r="23" spans="1:10" ht="15">
      <c r="A23" s="135"/>
      <c r="B23" s="411"/>
      <c r="C23" s="411"/>
      <c r="D23" s="411"/>
      <c r="E23" s="411"/>
      <c r="F23" s="411"/>
      <c r="G23" s="138"/>
      <c r="H23" s="250"/>
      <c r="I23" s="250"/>
      <c r="J23" s="132"/>
    </row>
    <row r="24" spans="1:10" ht="15">
      <c r="A24" s="133"/>
      <c r="B24" s="131"/>
      <c r="C24" s="131"/>
      <c r="D24" s="131"/>
      <c r="E24" s="131"/>
      <c r="F24" s="131"/>
      <c r="G24" s="131"/>
      <c r="H24" s="131"/>
      <c r="I24" s="131"/>
      <c r="J24" s="132"/>
    </row>
    <row r="25" spans="1:10" ht="15">
      <c r="A25" s="412" t="s">
        <v>116</v>
      </c>
      <c r="B25" s="413"/>
      <c r="C25" s="413"/>
      <c r="D25" s="413"/>
      <c r="E25" s="131"/>
      <c r="F25" s="131"/>
      <c r="G25" s="131"/>
      <c r="H25" s="131"/>
      <c r="I25" s="131"/>
      <c r="J25" s="132"/>
    </row>
    <row r="26" spans="1:10" ht="63.75" customHeight="1">
      <c r="A26" s="133"/>
      <c r="B26" s="394" t="s">
        <v>117</v>
      </c>
      <c r="C26" s="394"/>
      <c r="D26" s="394"/>
      <c r="E26" s="394"/>
      <c r="F26" s="394"/>
      <c r="G26" s="394"/>
      <c r="H26" s="394"/>
      <c r="I26" s="394"/>
      <c r="J26" s="134"/>
    </row>
    <row r="27" spans="1:10" ht="15">
      <c r="A27" s="133"/>
      <c r="B27" s="131"/>
      <c r="C27" s="131"/>
      <c r="D27" s="131"/>
      <c r="E27" s="131"/>
      <c r="F27" s="131"/>
      <c r="G27" s="131"/>
      <c r="H27" s="131"/>
      <c r="I27" s="131"/>
      <c r="J27" s="132"/>
    </row>
    <row r="28" spans="1:10" ht="15">
      <c r="A28" s="133"/>
      <c r="B28" s="131"/>
      <c r="C28" s="406" t="s">
        <v>118</v>
      </c>
      <c r="D28" s="407"/>
      <c r="E28" s="407"/>
      <c r="F28" s="407"/>
      <c r="G28" s="407"/>
      <c r="H28" s="407"/>
      <c r="I28" s="408"/>
      <c r="J28" s="132"/>
    </row>
    <row r="29" spans="1:10" ht="15">
      <c r="A29" s="133"/>
      <c r="B29" s="131"/>
      <c r="C29" s="389" t="s">
        <v>119</v>
      </c>
      <c r="D29" s="390"/>
      <c r="E29" s="390"/>
      <c r="F29" s="391"/>
      <c r="G29" s="386"/>
      <c r="H29" s="387"/>
      <c r="I29" s="388"/>
      <c r="J29" s="132"/>
    </row>
    <row r="30" spans="1:10" ht="15">
      <c r="A30" s="133"/>
      <c r="B30" s="131"/>
      <c r="C30" s="389" t="s">
        <v>120</v>
      </c>
      <c r="D30" s="390"/>
      <c r="E30" s="390"/>
      <c r="F30" s="391"/>
      <c r="G30" s="386"/>
      <c r="H30" s="387"/>
      <c r="I30" s="388"/>
      <c r="J30" s="132"/>
    </row>
    <row r="31" spans="1:10" ht="15">
      <c r="A31" s="133"/>
      <c r="B31" s="131"/>
      <c r="C31" s="389" t="s">
        <v>121</v>
      </c>
      <c r="D31" s="390"/>
      <c r="E31" s="390"/>
      <c r="F31" s="391"/>
      <c r="G31" s="386"/>
      <c r="H31" s="387"/>
      <c r="I31" s="388"/>
      <c r="J31" s="132"/>
    </row>
    <row r="32" spans="1:10" ht="15">
      <c r="A32" s="133"/>
      <c r="B32" s="131"/>
      <c r="C32" s="389" t="s">
        <v>122</v>
      </c>
      <c r="D32" s="390"/>
      <c r="E32" s="390"/>
      <c r="F32" s="391"/>
      <c r="G32" s="386"/>
      <c r="H32" s="387"/>
      <c r="I32" s="388"/>
      <c r="J32" s="132"/>
    </row>
    <row r="33" spans="1:10" ht="15">
      <c r="A33" s="133"/>
      <c r="B33" s="131"/>
      <c r="C33" s="389" t="s">
        <v>123</v>
      </c>
      <c r="D33" s="390"/>
      <c r="E33" s="390"/>
      <c r="F33" s="391"/>
      <c r="G33" s="386"/>
      <c r="H33" s="387"/>
      <c r="I33" s="388"/>
      <c r="J33" s="132"/>
    </row>
    <row r="34" spans="1:10" ht="15">
      <c r="A34" s="133"/>
      <c r="B34" s="131"/>
      <c r="C34" s="389" t="s">
        <v>124</v>
      </c>
      <c r="D34" s="390"/>
      <c r="E34" s="390"/>
      <c r="F34" s="391"/>
      <c r="G34" s="386"/>
      <c r="H34" s="387"/>
      <c r="I34" s="388"/>
      <c r="J34" s="132"/>
    </row>
    <row r="35" spans="1:10" ht="15">
      <c r="A35" s="133"/>
      <c r="B35" s="131"/>
      <c r="C35" s="389" t="s">
        <v>125</v>
      </c>
      <c r="D35" s="390"/>
      <c r="E35" s="390"/>
      <c r="F35" s="391"/>
      <c r="G35" s="386"/>
      <c r="H35" s="387"/>
      <c r="I35" s="388"/>
      <c r="J35" s="132"/>
    </row>
    <row r="36" spans="1:10" ht="15">
      <c r="A36" s="133"/>
      <c r="B36" s="131"/>
      <c r="C36" s="389" t="s">
        <v>126</v>
      </c>
      <c r="D36" s="390"/>
      <c r="E36" s="390"/>
      <c r="F36" s="391"/>
      <c r="G36" s="386"/>
      <c r="H36" s="387"/>
      <c r="I36" s="388"/>
      <c r="J36" s="132"/>
    </row>
    <row r="37" spans="1:10" ht="15">
      <c r="A37" s="133"/>
      <c r="B37" s="131"/>
      <c r="C37" s="131"/>
      <c r="D37" s="136"/>
      <c r="E37" s="136"/>
      <c r="F37" s="136"/>
      <c r="G37" s="136"/>
      <c r="H37" s="136"/>
      <c r="I37" s="136"/>
      <c r="J37" s="132"/>
    </row>
    <row r="38" spans="1:10" ht="85.5" customHeight="1">
      <c r="A38" s="133"/>
      <c r="B38" s="394" t="s">
        <v>135</v>
      </c>
      <c r="C38" s="394"/>
      <c r="D38" s="394"/>
      <c r="E38" s="394"/>
      <c r="F38" s="394"/>
      <c r="G38" s="394"/>
      <c r="H38" s="394"/>
      <c r="I38" s="394"/>
      <c r="J38" s="134"/>
    </row>
    <row r="39" spans="1:10" ht="15">
      <c r="A39" s="395"/>
      <c r="B39" s="396"/>
      <c r="C39" s="397"/>
      <c r="D39" s="398"/>
      <c r="E39" s="398"/>
      <c r="F39" s="398"/>
      <c r="G39" s="398"/>
      <c r="H39" s="398"/>
      <c r="I39" s="399"/>
      <c r="J39" s="137"/>
    </row>
    <row r="40" spans="1:10" ht="15">
      <c r="A40" s="395"/>
      <c r="B40" s="396"/>
      <c r="C40" s="400"/>
      <c r="D40" s="401"/>
      <c r="E40" s="401"/>
      <c r="F40" s="401"/>
      <c r="G40" s="401"/>
      <c r="H40" s="401"/>
      <c r="I40" s="402"/>
      <c r="J40" s="137"/>
    </row>
    <row r="41" spans="1:10" ht="15">
      <c r="A41" s="395"/>
      <c r="B41" s="396"/>
      <c r="C41" s="400"/>
      <c r="D41" s="401"/>
      <c r="E41" s="401"/>
      <c r="F41" s="401"/>
      <c r="G41" s="401"/>
      <c r="H41" s="401"/>
      <c r="I41" s="402"/>
      <c r="J41" s="137"/>
    </row>
    <row r="42" spans="1:10" ht="15">
      <c r="A42" s="395"/>
      <c r="B42" s="396"/>
      <c r="C42" s="400"/>
      <c r="D42" s="401"/>
      <c r="E42" s="401"/>
      <c r="F42" s="401"/>
      <c r="G42" s="401"/>
      <c r="H42" s="401"/>
      <c r="I42" s="402"/>
      <c r="J42" s="137"/>
    </row>
    <row r="43" spans="1:10" ht="15">
      <c r="A43" s="395"/>
      <c r="B43" s="396"/>
      <c r="C43" s="400"/>
      <c r="D43" s="401"/>
      <c r="E43" s="401"/>
      <c r="F43" s="401"/>
      <c r="G43" s="401"/>
      <c r="H43" s="401"/>
      <c r="I43" s="402"/>
      <c r="J43" s="137"/>
    </row>
    <row r="44" spans="1:10" ht="15">
      <c r="A44" s="395"/>
      <c r="B44" s="396"/>
      <c r="C44" s="400"/>
      <c r="D44" s="401"/>
      <c r="E44" s="401"/>
      <c r="F44" s="401"/>
      <c r="G44" s="401"/>
      <c r="H44" s="401"/>
      <c r="I44" s="402"/>
      <c r="J44" s="137"/>
    </row>
    <row r="45" spans="1:10" ht="15">
      <c r="A45" s="395"/>
      <c r="B45" s="396"/>
      <c r="C45" s="403"/>
      <c r="D45" s="404"/>
      <c r="E45" s="404"/>
      <c r="F45" s="404"/>
      <c r="G45" s="404"/>
      <c r="H45" s="404"/>
      <c r="I45" s="405"/>
      <c r="J45" s="137"/>
    </row>
    <row r="46" spans="1:10" ht="15">
      <c r="A46" s="261"/>
      <c r="B46" s="136"/>
      <c r="C46" s="262"/>
      <c r="D46" s="262"/>
      <c r="E46" s="262"/>
      <c r="F46" s="262"/>
      <c r="G46" s="262"/>
      <c r="H46" s="262"/>
      <c r="I46" s="262"/>
      <c r="J46" s="137"/>
    </row>
    <row r="47" spans="1:10" ht="122.25" customHeight="1">
      <c r="A47" s="261"/>
      <c r="B47" s="411" t="s">
        <v>247</v>
      </c>
      <c r="C47" s="411"/>
      <c r="D47" s="411"/>
      <c r="E47" s="411"/>
      <c r="F47" s="411"/>
      <c r="G47" s="411"/>
      <c r="H47" s="411"/>
      <c r="I47" s="411"/>
      <c r="J47" s="137"/>
    </row>
    <row r="48" spans="1:10" ht="15">
      <c r="A48" s="141"/>
      <c r="B48" s="136"/>
      <c r="C48" s="131"/>
      <c r="D48" s="131"/>
      <c r="E48" s="131"/>
      <c r="F48" s="131"/>
      <c r="G48" s="131"/>
      <c r="H48" s="131"/>
      <c r="I48" s="131"/>
      <c r="J48" s="137"/>
    </row>
    <row r="49" spans="1:10" ht="15">
      <c r="A49" s="142" t="s">
        <v>127</v>
      </c>
      <c r="B49" s="143"/>
      <c r="C49" s="143"/>
      <c r="D49" s="143"/>
      <c r="E49" s="143"/>
      <c r="F49" s="131"/>
      <c r="G49" s="131"/>
      <c r="H49" s="131"/>
      <c r="I49" s="131"/>
      <c r="J49" s="132"/>
    </row>
    <row r="50" spans="1:10" ht="32.25" customHeight="1">
      <c r="A50" s="133"/>
      <c r="B50" s="392" t="s">
        <v>128</v>
      </c>
      <c r="C50" s="392"/>
      <c r="D50" s="392"/>
      <c r="E50" s="392"/>
      <c r="F50" s="392"/>
      <c r="G50" s="392"/>
      <c r="H50" s="392"/>
      <c r="I50" s="392"/>
      <c r="J50" s="134"/>
    </row>
    <row r="51" spans="1:10" ht="30" customHeight="1">
      <c r="A51" s="133"/>
      <c r="B51" s="394" t="s">
        <v>129</v>
      </c>
      <c r="C51" s="394"/>
      <c r="D51" s="394"/>
      <c r="E51" s="394"/>
      <c r="F51" s="394"/>
      <c r="G51" s="394"/>
      <c r="H51" s="394"/>
      <c r="I51" s="394"/>
      <c r="J51" s="132"/>
    </row>
    <row r="52" spans="1:10" ht="15">
      <c r="A52" s="133"/>
      <c r="B52" s="131"/>
      <c r="C52" s="131"/>
      <c r="D52" s="131"/>
      <c r="E52" s="131"/>
      <c r="F52" s="131"/>
      <c r="G52" s="131"/>
      <c r="H52" s="131"/>
      <c r="I52" s="131"/>
      <c r="J52" s="132"/>
    </row>
    <row r="53" spans="1:10" ht="15">
      <c r="A53" s="133"/>
      <c r="B53" s="131"/>
      <c r="C53" s="131"/>
      <c r="D53" s="131"/>
      <c r="E53" s="131"/>
      <c r="F53" s="131"/>
      <c r="G53" s="131"/>
      <c r="H53" s="131"/>
      <c r="I53" s="131"/>
      <c r="J53" s="132"/>
    </row>
    <row r="54" spans="1:10" ht="15">
      <c r="A54" s="133"/>
      <c r="B54" s="131"/>
      <c r="C54" s="131"/>
      <c r="D54" s="131"/>
      <c r="E54" s="131"/>
      <c r="F54" s="131"/>
      <c r="G54" s="131"/>
      <c r="H54" s="131"/>
      <c r="I54" s="131"/>
      <c r="J54" s="132"/>
    </row>
    <row r="55" spans="1:10" ht="15">
      <c r="A55" s="133"/>
      <c r="B55" s="131"/>
      <c r="C55" s="131"/>
      <c r="D55" s="131"/>
      <c r="E55" s="131"/>
      <c r="F55" s="131"/>
      <c r="G55" s="131"/>
      <c r="H55" s="131"/>
      <c r="I55" s="131"/>
      <c r="J55" s="132"/>
    </row>
    <row r="56" spans="1:10" ht="15">
      <c r="A56" s="133"/>
      <c r="B56" s="131"/>
      <c r="C56" s="131"/>
      <c r="D56" s="131"/>
      <c r="E56" s="131"/>
      <c r="F56" s="449"/>
      <c r="G56" s="450"/>
      <c r="H56" s="450"/>
      <c r="I56" s="451"/>
      <c r="J56" s="132"/>
    </row>
    <row r="57" spans="1:10" ht="15">
      <c r="A57" s="133"/>
      <c r="B57" s="131"/>
      <c r="C57" s="131"/>
      <c r="D57" s="131"/>
      <c r="E57" s="131"/>
      <c r="F57" s="131"/>
      <c r="G57" s="131"/>
      <c r="H57" s="131"/>
      <c r="I57" s="131"/>
      <c r="J57" s="132"/>
    </row>
    <row r="58" spans="1:10" ht="15">
      <c r="A58" s="133"/>
      <c r="B58" s="131"/>
      <c r="C58" s="131"/>
      <c r="D58" s="131"/>
      <c r="E58" s="131"/>
      <c r="F58" s="131"/>
      <c r="G58" s="131"/>
      <c r="H58" s="131"/>
      <c r="I58" s="131"/>
      <c r="J58" s="132"/>
    </row>
    <row r="59" spans="1:10" ht="15" customHeight="1">
      <c r="A59" s="133"/>
      <c r="B59" s="392" t="s">
        <v>130</v>
      </c>
      <c r="C59" s="392"/>
      <c r="D59" s="392"/>
      <c r="E59" s="392"/>
      <c r="F59" s="392"/>
      <c r="G59" s="392"/>
      <c r="H59" s="392"/>
      <c r="I59" s="392"/>
      <c r="J59" s="132"/>
    </row>
    <row r="60" spans="1:10" ht="59.25" customHeight="1">
      <c r="A60" s="133"/>
      <c r="B60" s="131"/>
      <c r="C60" s="393" t="s">
        <v>131</v>
      </c>
      <c r="D60" s="393"/>
      <c r="E60" s="393"/>
      <c r="F60" s="393"/>
      <c r="G60" s="393"/>
      <c r="H60" s="393"/>
      <c r="I60" s="393"/>
      <c r="J60" s="144"/>
    </row>
    <row r="61" spans="1:10" ht="15">
      <c r="A61" s="135"/>
      <c r="B61" s="138"/>
      <c r="C61" s="131"/>
      <c r="D61" s="131"/>
      <c r="E61" s="131"/>
      <c r="F61" s="445"/>
      <c r="G61" s="446"/>
      <c r="H61" s="446"/>
      <c r="I61" s="447"/>
      <c r="J61" s="137"/>
    </row>
    <row r="62" spans="1:10" ht="15">
      <c r="A62" s="135"/>
      <c r="B62" s="138"/>
      <c r="C62" s="138"/>
      <c r="D62" s="138"/>
      <c r="E62" s="138"/>
      <c r="F62" s="138"/>
      <c r="G62" s="138"/>
      <c r="H62" s="138"/>
      <c r="I62" s="138"/>
      <c r="J62" s="137"/>
    </row>
    <row r="63" spans="1:10" ht="15">
      <c r="A63" s="135"/>
      <c r="B63" s="464" t="s">
        <v>289</v>
      </c>
      <c r="C63" s="464"/>
      <c r="D63" s="464"/>
      <c r="E63" s="464"/>
      <c r="F63" s="464"/>
      <c r="G63" s="464"/>
      <c r="H63" s="464"/>
      <c r="I63" s="464"/>
      <c r="J63" s="137"/>
    </row>
    <row r="64" spans="1:10" ht="42.75" customHeight="1">
      <c r="A64" s="135"/>
      <c r="B64" s="138"/>
      <c r="C64" s="393" t="s">
        <v>301</v>
      </c>
      <c r="D64" s="393"/>
      <c r="E64" s="393"/>
      <c r="F64" s="393"/>
      <c r="G64" s="393"/>
      <c r="H64" s="393"/>
      <c r="I64" s="393"/>
      <c r="J64" s="137"/>
    </row>
    <row r="65" spans="1:10" ht="15">
      <c r="A65" s="133"/>
      <c r="B65" s="131"/>
      <c r="C65" s="131" t="s">
        <v>133</v>
      </c>
      <c r="D65" s="440"/>
      <c r="E65" s="441"/>
      <c r="F65" s="443" t="s">
        <v>134</v>
      </c>
      <c r="G65" s="444"/>
      <c r="H65" s="409"/>
      <c r="I65" s="410"/>
      <c r="J65" s="137"/>
    </row>
    <row r="66" spans="1:10" ht="15">
      <c r="A66" s="135"/>
      <c r="B66" s="138"/>
      <c r="C66" s="138"/>
      <c r="D66" s="138"/>
      <c r="E66" s="138"/>
      <c r="F66" s="138"/>
      <c r="G66" s="138"/>
      <c r="H66" s="138"/>
      <c r="I66" s="138"/>
      <c r="J66" s="137"/>
    </row>
    <row r="67" spans="1:10" ht="15" customHeight="1">
      <c r="A67" s="133"/>
      <c r="B67" s="392" t="s">
        <v>290</v>
      </c>
      <c r="C67" s="392"/>
      <c r="D67" s="392"/>
      <c r="E67" s="392"/>
      <c r="F67" s="392"/>
      <c r="G67" s="392"/>
      <c r="H67" s="392"/>
      <c r="I67" s="392"/>
      <c r="J67" s="132"/>
    </row>
    <row r="68" spans="1:10" ht="88.5" customHeight="1">
      <c r="A68" s="133"/>
      <c r="B68" s="131"/>
      <c r="C68" s="393" t="s">
        <v>132</v>
      </c>
      <c r="D68" s="393"/>
      <c r="E68" s="393"/>
      <c r="F68" s="393"/>
      <c r="G68" s="393"/>
      <c r="H68" s="393"/>
      <c r="I68" s="393"/>
      <c r="J68" s="144"/>
    </row>
    <row r="69" spans="1:10" ht="15">
      <c r="A69" s="133"/>
      <c r="B69" s="131"/>
      <c r="C69" s="131" t="s">
        <v>133</v>
      </c>
      <c r="D69" s="440"/>
      <c r="E69" s="441"/>
      <c r="F69" s="443" t="s">
        <v>134</v>
      </c>
      <c r="G69" s="444"/>
      <c r="H69" s="409"/>
      <c r="I69" s="410"/>
      <c r="J69" s="137"/>
    </row>
    <row r="70" spans="1:10" ht="15">
      <c r="A70" s="254"/>
      <c r="B70" s="253"/>
      <c r="C70" s="253"/>
      <c r="D70" s="255"/>
      <c r="E70" s="255"/>
      <c r="F70" s="256"/>
      <c r="G70" s="256"/>
      <c r="H70" s="255"/>
      <c r="I70" s="255"/>
      <c r="J70" s="257"/>
    </row>
    <row r="71" spans="1:10" ht="47.25" customHeight="1">
      <c r="A71" s="254"/>
      <c r="B71" s="442" t="s">
        <v>267</v>
      </c>
      <c r="C71" s="442"/>
      <c r="D71" s="442"/>
      <c r="E71" s="442"/>
      <c r="F71" s="442"/>
      <c r="G71" s="442"/>
      <c r="H71" s="442"/>
      <c r="I71" s="442"/>
      <c r="J71" s="257"/>
    </row>
    <row r="72" spans="1:10" ht="15">
      <c r="A72" s="254"/>
      <c r="B72" s="263"/>
      <c r="C72" s="263"/>
      <c r="D72" s="263"/>
      <c r="E72" s="263"/>
      <c r="F72" s="263"/>
      <c r="G72" s="263"/>
      <c r="H72" s="263"/>
      <c r="I72" s="263"/>
      <c r="J72" s="257"/>
    </row>
    <row r="73" spans="1:10" ht="15">
      <c r="A73" s="254"/>
      <c r="B73" s="253"/>
      <c r="C73" s="253" t="s">
        <v>249</v>
      </c>
      <c r="D73" s="435"/>
      <c r="E73" s="436"/>
      <c r="F73" s="443" t="s">
        <v>250</v>
      </c>
      <c r="G73" s="444"/>
      <c r="H73" s="435"/>
      <c r="I73" s="436"/>
      <c r="J73" s="257"/>
    </row>
    <row r="74" spans="1:10" ht="15">
      <c r="A74" s="254"/>
      <c r="B74" s="253"/>
      <c r="C74" s="253"/>
      <c r="D74" s="255"/>
      <c r="E74" s="255"/>
      <c r="F74" s="256"/>
      <c r="G74" s="256"/>
      <c r="H74" s="255"/>
      <c r="I74" s="255"/>
      <c r="J74" s="257"/>
    </row>
    <row r="75" spans="1:10" ht="48.75" customHeight="1">
      <c r="A75" s="254"/>
      <c r="B75" s="434" t="s">
        <v>251</v>
      </c>
      <c r="C75" s="434"/>
      <c r="D75" s="434"/>
      <c r="E75" s="434"/>
      <c r="F75" s="434"/>
      <c r="G75" s="434"/>
      <c r="H75" s="434"/>
      <c r="I75" s="434"/>
      <c r="J75" s="257"/>
    </row>
    <row r="76" spans="1:10" ht="15">
      <c r="A76" s="254"/>
      <c r="B76" s="258"/>
      <c r="C76" s="259"/>
      <c r="D76" s="431"/>
      <c r="E76" s="431"/>
      <c r="F76" s="258"/>
      <c r="G76" s="258"/>
      <c r="H76" s="258"/>
      <c r="I76" s="258"/>
      <c r="J76" s="257"/>
    </row>
    <row r="77" spans="1:10" ht="15">
      <c r="A77" s="254"/>
      <c r="B77" s="253"/>
      <c r="C77" s="258" t="s">
        <v>239</v>
      </c>
      <c r="D77" s="435"/>
      <c r="E77" s="436"/>
      <c r="F77" s="437" t="s">
        <v>240</v>
      </c>
      <c r="G77" s="431"/>
      <c r="H77" s="435"/>
      <c r="I77" s="436"/>
      <c r="J77" s="257"/>
    </row>
    <row r="78" spans="1:10" ht="15">
      <c r="A78" s="254"/>
      <c r="B78" s="253"/>
      <c r="C78" s="253"/>
      <c r="D78" s="260"/>
      <c r="E78" s="260"/>
      <c r="F78" s="256"/>
      <c r="G78" s="256"/>
      <c r="H78" s="260"/>
      <c r="I78" s="260"/>
      <c r="J78" s="257"/>
    </row>
    <row r="79" spans="1:10" ht="15">
      <c r="A79" s="254"/>
      <c r="B79" s="253"/>
      <c r="C79" s="438" t="s">
        <v>241</v>
      </c>
      <c r="D79" s="438"/>
      <c r="E79" s="438"/>
      <c r="F79" s="438"/>
      <c r="G79" s="438"/>
      <c r="H79" s="260"/>
      <c r="I79" s="260"/>
      <c r="J79" s="257"/>
    </row>
    <row r="80" spans="1:10" ht="15">
      <c r="A80" s="254"/>
      <c r="B80" s="253"/>
      <c r="C80" s="438"/>
      <c r="D80" s="438"/>
      <c r="E80" s="438"/>
      <c r="F80" s="438"/>
      <c r="G80" s="438"/>
      <c r="H80" s="432"/>
      <c r="I80" s="433"/>
      <c r="J80" s="257"/>
    </row>
    <row r="81" spans="1:10" ht="15">
      <c r="A81" s="254"/>
      <c r="B81" s="253"/>
      <c r="C81" s="253"/>
      <c r="D81" s="260"/>
      <c r="E81" s="260"/>
      <c r="F81" s="256"/>
      <c r="G81" s="256"/>
      <c r="H81" s="260"/>
      <c r="I81" s="260"/>
      <c r="J81" s="257"/>
    </row>
    <row r="82" spans="1:10" ht="15">
      <c r="A82" s="254"/>
      <c r="B82" s="253"/>
      <c r="C82" s="431" t="s">
        <v>242</v>
      </c>
      <c r="D82" s="431"/>
      <c r="E82" s="431"/>
      <c r="F82" s="431"/>
      <c r="G82" s="439"/>
      <c r="H82" s="432"/>
      <c r="I82" s="433"/>
      <c r="J82" s="257"/>
    </row>
    <row r="83" spans="1:10" ht="15">
      <c r="A83" s="254"/>
      <c r="B83" s="253"/>
      <c r="C83" s="253"/>
      <c r="D83" s="260"/>
      <c r="E83" s="260"/>
      <c r="F83" s="256"/>
      <c r="G83" s="256"/>
      <c r="H83" s="260"/>
      <c r="I83" s="260"/>
      <c r="J83" s="257"/>
    </row>
    <row r="84" spans="1:10" ht="15">
      <c r="A84" s="254"/>
      <c r="B84" s="253"/>
      <c r="C84" s="431" t="s">
        <v>243</v>
      </c>
      <c r="D84" s="431"/>
      <c r="E84" s="431"/>
      <c r="F84" s="431"/>
      <c r="G84" s="431"/>
      <c r="H84" s="432"/>
      <c r="I84" s="433"/>
      <c r="J84" s="257"/>
    </row>
    <row r="85" spans="1:10" ht="15">
      <c r="A85" s="254"/>
      <c r="B85" s="253"/>
      <c r="C85" s="253"/>
      <c r="D85" s="260"/>
      <c r="E85" s="260"/>
      <c r="F85" s="256"/>
      <c r="G85" s="256"/>
      <c r="H85" s="260"/>
      <c r="I85" s="260"/>
      <c r="J85" s="257"/>
    </row>
    <row r="86" spans="1:10" ht="15">
      <c r="A86" s="254"/>
      <c r="B86" s="253"/>
      <c r="C86" s="431" t="s">
        <v>244</v>
      </c>
      <c r="D86" s="431"/>
      <c r="E86" s="431"/>
      <c r="F86" s="431"/>
      <c r="G86" s="431"/>
      <c r="H86" s="432"/>
      <c r="I86" s="433"/>
      <c r="J86" s="257"/>
    </row>
    <row r="87" spans="1:10" ht="15">
      <c r="A87" s="254"/>
      <c r="B87" s="253"/>
      <c r="C87" s="253"/>
      <c r="D87" s="260"/>
      <c r="E87" s="260"/>
      <c r="F87" s="256"/>
      <c r="G87" s="256"/>
      <c r="H87" s="260"/>
      <c r="I87" s="260"/>
      <c r="J87" s="257"/>
    </row>
    <row r="88" spans="1:10" ht="15">
      <c r="A88" s="254"/>
      <c r="B88" s="452" t="s">
        <v>252</v>
      </c>
      <c r="C88" s="452"/>
      <c r="D88" s="452"/>
      <c r="E88" s="452"/>
      <c r="F88" s="452"/>
      <c r="G88" s="453"/>
      <c r="H88" s="432" t="s">
        <v>196</v>
      </c>
      <c r="I88" s="433"/>
      <c r="J88" s="257"/>
    </row>
    <row r="89" spans="1:10" ht="15" customHeight="1">
      <c r="A89" s="254"/>
      <c r="B89" s="253"/>
      <c r="C89" s="253"/>
      <c r="D89" s="255"/>
      <c r="E89" s="255"/>
      <c r="F89" s="256"/>
      <c r="G89" s="256"/>
      <c r="H89" s="260"/>
      <c r="I89" s="260"/>
      <c r="J89" s="257"/>
    </row>
    <row r="90" spans="1:10" ht="42" customHeight="1">
      <c r="A90" s="254"/>
      <c r="B90" s="434" t="s">
        <v>253</v>
      </c>
      <c r="C90" s="434"/>
      <c r="D90" s="434"/>
      <c r="E90" s="434"/>
      <c r="F90" s="434"/>
      <c r="G90" s="434"/>
      <c r="H90" s="434"/>
      <c r="I90" s="434"/>
      <c r="J90" s="257"/>
    </row>
    <row r="91" spans="1:10" ht="15">
      <c r="A91" s="254"/>
      <c r="B91" s="258"/>
      <c r="C91" s="259"/>
      <c r="D91" s="431"/>
      <c r="E91" s="431"/>
      <c r="F91" s="258"/>
      <c r="G91" s="258"/>
      <c r="H91" s="258"/>
      <c r="I91" s="258"/>
      <c r="J91" s="257"/>
    </row>
    <row r="92" spans="1:10" ht="15">
      <c r="A92" s="254"/>
      <c r="B92" s="253"/>
      <c r="C92" s="258" t="s">
        <v>239</v>
      </c>
      <c r="D92" s="435"/>
      <c r="E92" s="436"/>
      <c r="F92" s="437" t="s">
        <v>240</v>
      </c>
      <c r="G92" s="431"/>
      <c r="H92" s="435"/>
      <c r="I92" s="436"/>
      <c r="J92" s="257"/>
    </row>
    <row r="93" spans="1:10" ht="15">
      <c r="A93" s="254"/>
      <c r="B93" s="253"/>
      <c r="C93" s="253"/>
      <c r="D93" s="260"/>
      <c r="E93" s="260"/>
      <c r="F93" s="256"/>
      <c r="G93" s="256"/>
      <c r="H93" s="260"/>
      <c r="I93" s="260"/>
      <c r="J93" s="257"/>
    </row>
    <row r="94" spans="1:10" ht="15">
      <c r="A94" s="254"/>
      <c r="B94" s="253"/>
      <c r="C94" s="438" t="s">
        <v>241</v>
      </c>
      <c r="D94" s="438"/>
      <c r="E94" s="438"/>
      <c r="F94" s="438"/>
      <c r="G94" s="438"/>
      <c r="H94" s="260"/>
      <c r="I94" s="260"/>
      <c r="J94" s="257"/>
    </row>
    <row r="95" spans="1:10" ht="15">
      <c r="A95" s="254"/>
      <c r="B95" s="253"/>
      <c r="C95" s="438"/>
      <c r="D95" s="438"/>
      <c r="E95" s="438"/>
      <c r="F95" s="438"/>
      <c r="G95" s="438"/>
      <c r="H95" s="432"/>
      <c r="I95" s="433"/>
      <c r="J95" s="257"/>
    </row>
    <row r="96" spans="1:10" ht="15">
      <c r="A96" s="254"/>
      <c r="B96" s="253"/>
      <c r="C96" s="253"/>
      <c r="D96" s="260"/>
      <c r="E96" s="260"/>
      <c r="F96" s="256"/>
      <c r="G96" s="256"/>
      <c r="H96" s="260"/>
      <c r="I96" s="260"/>
      <c r="J96" s="257"/>
    </row>
    <row r="97" spans="1:10" ht="15">
      <c r="A97" s="254"/>
      <c r="B97" s="253"/>
      <c r="C97" s="431" t="s">
        <v>242</v>
      </c>
      <c r="D97" s="431"/>
      <c r="E97" s="431"/>
      <c r="F97" s="431"/>
      <c r="G97" s="439"/>
      <c r="H97" s="432"/>
      <c r="I97" s="433"/>
      <c r="J97" s="257"/>
    </row>
    <row r="98" spans="1:10" ht="15">
      <c r="A98" s="254"/>
      <c r="B98" s="253"/>
      <c r="C98" s="253"/>
      <c r="D98" s="260"/>
      <c r="E98" s="260"/>
      <c r="F98" s="256"/>
      <c r="G98" s="256"/>
      <c r="H98" s="260"/>
      <c r="I98" s="260"/>
      <c r="J98" s="257"/>
    </row>
    <row r="99" spans="1:10" ht="15">
      <c r="A99" s="254"/>
      <c r="B99" s="253"/>
      <c r="C99" s="431" t="s">
        <v>243</v>
      </c>
      <c r="D99" s="431"/>
      <c r="E99" s="431"/>
      <c r="F99" s="431"/>
      <c r="G99" s="431"/>
      <c r="H99" s="432"/>
      <c r="I99" s="433"/>
      <c r="J99" s="257"/>
    </row>
    <row r="100" spans="1:10" ht="15">
      <c r="A100" s="254"/>
      <c r="B100" s="253"/>
      <c r="C100" s="253"/>
      <c r="D100" s="260"/>
      <c r="E100" s="260"/>
      <c r="F100" s="256"/>
      <c r="G100" s="256"/>
      <c r="H100" s="260"/>
      <c r="I100" s="260"/>
      <c r="J100" s="257"/>
    </row>
    <row r="101" spans="1:10" ht="15">
      <c r="A101" s="254"/>
      <c r="B101" s="253"/>
      <c r="C101" s="431" t="s">
        <v>244</v>
      </c>
      <c r="D101" s="431"/>
      <c r="E101" s="431"/>
      <c r="F101" s="431"/>
      <c r="G101" s="431"/>
      <c r="H101" s="432"/>
      <c r="I101" s="433"/>
      <c r="J101" s="257"/>
    </row>
    <row r="102" spans="1:10" ht="15">
      <c r="A102" s="133"/>
      <c r="B102" s="131"/>
      <c r="C102" s="131"/>
      <c r="D102" s="131"/>
      <c r="E102" s="131"/>
      <c r="F102" s="131"/>
      <c r="G102" s="131"/>
      <c r="H102" s="131"/>
      <c r="I102" s="253"/>
      <c r="J102" s="132"/>
    </row>
    <row r="103" spans="1:10" ht="15" customHeight="1">
      <c r="A103" s="145"/>
      <c r="B103" s="146"/>
      <c r="C103" s="146"/>
      <c r="D103" s="146"/>
      <c r="E103" s="146"/>
      <c r="F103" s="146"/>
      <c r="G103" s="146"/>
      <c r="H103" s="146"/>
      <c r="I103" s="146"/>
      <c r="J103" s="147"/>
    </row>
    <row r="104" ht="18.75" customHeight="1"/>
    <row r="111" ht="15" customHeight="1"/>
    <row r="121" ht="30" customHeight="1"/>
    <row r="123" ht="30.75" customHeight="1"/>
    <row r="126" ht="15" customHeight="1"/>
  </sheetData>
  <sheetProtection algorithmName="SHA-512" hashValue="LG+QCIpySYnsbLrdJaZg/YyTfeTV1i3Wbu3FqU7Du+uJObw7cg6DlXmHO1q8gwU0Wz84koBePDIccVR/PWFT3A==" saltValue="KcdP106yS08BrVO3DehkjQ==" spinCount="100000" sheet="1" objects="1" scenarios="1" selectLockedCells="1"/>
  <mergeCells count="93">
    <mergeCell ref="C64:I64"/>
    <mergeCell ref="B63:I63"/>
    <mergeCell ref="D65:E65"/>
    <mergeCell ref="F65:G65"/>
    <mergeCell ref="H65:I65"/>
    <mergeCell ref="F10:I10"/>
    <mergeCell ref="D12:E12"/>
    <mergeCell ref="F12:I12"/>
    <mergeCell ref="D14:E14"/>
    <mergeCell ref="F14:I14"/>
    <mergeCell ref="B9:G9"/>
    <mergeCell ref="F56:I56"/>
    <mergeCell ref="B75:I75"/>
    <mergeCell ref="D76:E76"/>
    <mergeCell ref="H88:I88"/>
    <mergeCell ref="H82:I82"/>
    <mergeCell ref="C84:G84"/>
    <mergeCell ref="C82:G82"/>
    <mergeCell ref="H84:I84"/>
    <mergeCell ref="C86:G86"/>
    <mergeCell ref="H86:I86"/>
    <mergeCell ref="B88:G88"/>
    <mergeCell ref="C79:G80"/>
    <mergeCell ref="H80:I80"/>
    <mergeCell ref="D77:E77"/>
    <mergeCell ref="F77:G77"/>
    <mergeCell ref="H77:I77"/>
    <mergeCell ref="C34:F34"/>
    <mergeCell ref="G34:I34"/>
    <mergeCell ref="C35:F35"/>
    <mergeCell ref="B51:I51"/>
    <mergeCell ref="B47:I47"/>
    <mergeCell ref="B67:I67"/>
    <mergeCell ref="C68:I68"/>
    <mergeCell ref="D69:E69"/>
    <mergeCell ref="B71:I71"/>
    <mergeCell ref="F73:G73"/>
    <mergeCell ref="H73:I73"/>
    <mergeCell ref="D73:E73"/>
    <mergeCell ref="F69:G69"/>
    <mergeCell ref="H69:I69"/>
    <mergeCell ref="F61:I61"/>
    <mergeCell ref="C101:G101"/>
    <mergeCell ref="H101:I101"/>
    <mergeCell ref="B90:I90"/>
    <mergeCell ref="D91:E91"/>
    <mergeCell ref="D92:E92"/>
    <mergeCell ref="F92:G92"/>
    <mergeCell ref="H92:I92"/>
    <mergeCell ref="C94:G95"/>
    <mergeCell ref="H95:I95"/>
    <mergeCell ref="C97:G97"/>
    <mergeCell ref="H97:I97"/>
    <mergeCell ref="C99:G99"/>
    <mergeCell ref="H99:I99"/>
    <mergeCell ref="A1:J1"/>
    <mergeCell ref="A3:D3"/>
    <mergeCell ref="B6:I6"/>
    <mergeCell ref="D7:I7"/>
    <mergeCell ref="A2:J2"/>
    <mergeCell ref="B4:E4"/>
    <mergeCell ref="H4:I4"/>
    <mergeCell ref="C5:F5"/>
    <mergeCell ref="H16:I16"/>
    <mergeCell ref="B18:F19"/>
    <mergeCell ref="B16:F17"/>
    <mergeCell ref="H18:I18"/>
    <mergeCell ref="A25:D25"/>
    <mergeCell ref="H20:I20"/>
    <mergeCell ref="B20:F21"/>
    <mergeCell ref="B22:F23"/>
    <mergeCell ref="H22:I22"/>
    <mergeCell ref="B26:I26"/>
    <mergeCell ref="C28:I28"/>
    <mergeCell ref="C29:F29"/>
    <mergeCell ref="G29:I29"/>
    <mergeCell ref="C30:F30"/>
    <mergeCell ref="G30:I30"/>
    <mergeCell ref="C31:F31"/>
    <mergeCell ref="G31:I31"/>
    <mergeCell ref="C32:F32"/>
    <mergeCell ref="G32:I32"/>
    <mergeCell ref="C33:F33"/>
    <mergeCell ref="G33:I33"/>
    <mergeCell ref="G35:I35"/>
    <mergeCell ref="C36:F36"/>
    <mergeCell ref="G36:I36"/>
    <mergeCell ref="B59:I59"/>
    <mergeCell ref="C60:I60"/>
    <mergeCell ref="B38:I38"/>
    <mergeCell ref="A39:B45"/>
    <mergeCell ref="C39:I45"/>
    <mergeCell ref="B50:I50"/>
  </mergeCells>
  <conditionalFormatting sqref="A1">
    <cfRule type="cellIs" priority="1" dxfId="0" operator="lessThan" stopIfTrue="1">
      <formula>0</formula>
    </cfRule>
    <cfRule type="containsErrors" priority="2" dxfId="0" stopIfTrue="1">
      <formula>ISERROR(A1)</formula>
    </cfRule>
  </conditionalFormatting>
  <dataValidations count="4">
    <dataValidation type="whole" allowBlank="1" showInputMessage="1" showErrorMessage="1" errorTitle="Invalid Data" error="Please enter a number." sqref="G16:G18 G23 G20">
      <formula1>0</formula1>
      <formula2>1000000000</formula2>
    </dataValidation>
    <dataValidation type="whole" allowBlank="1" showInputMessage="1" showErrorMessage="1" errorTitle="Data Error" error="This field requires a number be entered. Please update your entry and try again." sqref="F61 H20 H23 G29:I36 D81 H18:I18 H16:H17 D73:E73 H101:I101 D78 D83 D85 H96 H89 H73:I73 D96 D93 D98 D100 H100 H98 H93:H94 H87 H85 H83 H78:H79 H81 D77:E77 H77:I77 H80:I80 H82:I82 H84:I84 H86:I86 D92:E92 H92:I92 H95:I95 H97:I97 H99:I99 D69:D70 H69:H70 D74 H74 D87 D89 D65 H65">
      <formula1>0</formula1>
      <formula2>100000000000000000</formula2>
    </dataValidation>
    <dataValidation type="list" allowBlank="1" showInputMessage="1" showErrorMessage="1" errorTitle="Data Error" error="The only values allowed in this question are those selected from the dropdown list. Please update your entry and try again." sqref="H88:I88">
      <formula1>DemographicsYesNoSelection</formula1>
    </dataValidation>
    <dataValidation type="decimal" allowBlank="1" showInputMessage="1" showErrorMessage="1" sqref="H22:I22">
      <formula1>0</formula1>
      <formula2>100000000000000000</formula2>
    </dataValidation>
  </dataValidations>
  <printOptions/>
  <pageMargins left="0.7" right="0.7" top="0.75" bottom="0.75" header="0.3" footer="0.3"/>
  <pageSetup horizontalDpi="1200" verticalDpi="1200" orientation="portrait" scale="98"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K1365"/>
  <sheetViews>
    <sheetView zoomScale="91" zoomScaleNormal="91" workbookViewId="0" topLeftCell="A1">
      <selection activeCell="B6" sqref="B6:R6"/>
    </sheetView>
  </sheetViews>
  <sheetFormatPr defaultColWidth="9.140625" defaultRowHeight="15"/>
  <cols>
    <col min="1" max="1" width="16.57421875" style="4" customWidth="1"/>
    <col min="2" max="2" width="4.7109375" style="4" customWidth="1"/>
    <col min="3" max="3" width="21.8515625" style="4" customWidth="1"/>
    <col min="4" max="4" width="4.7109375" style="4" customWidth="1"/>
    <col min="5" max="5" width="9.421875" style="4" customWidth="1"/>
    <col min="6" max="11" width="10.7109375" style="4" customWidth="1"/>
    <col min="12" max="12" width="15.140625" style="4" customWidth="1"/>
    <col min="13" max="13" width="16.421875" style="4" customWidth="1"/>
    <col min="14" max="15" width="10.7109375" style="4" customWidth="1"/>
    <col min="16" max="16" width="11.421875" style="4" customWidth="1"/>
    <col min="17" max="17" width="12.28125" style="4" customWidth="1"/>
    <col min="18" max="18" width="11.28125" style="4" customWidth="1"/>
    <col min="19" max="19" width="11.28125" style="182" hidden="1" customWidth="1"/>
    <col min="20" max="20" width="27.57421875" style="182" hidden="1" customWidth="1"/>
    <col min="21" max="21" width="22.57421875" style="164" hidden="1" customWidth="1"/>
    <col min="22" max="22" width="22.8515625" style="164" hidden="1" customWidth="1"/>
    <col min="23" max="23" width="24.7109375" style="4" hidden="1" customWidth="1"/>
    <col min="24" max="24" width="25.00390625" style="4" hidden="1" customWidth="1"/>
    <col min="25" max="25" width="26.28125" style="4" hidden="1" customWidth="1"/>
    <col min="26" max="45" width="9.140625" style="4" hidden="1" customWidth="1"/>
    <col min="46" max="16384" width="9.140625" style="4" customWidth="1"/>
  </cols>
  <sheetData>
    <row r="1" spans="1:30" ht="69.75" customHeight="1">
      <c r="A1" s="629" t="str">
        <f>'Budget Sheet Instructions'!B13</f>
        <v xml:space="preserve">Public Safety and Community Policing </v>
      </c>
      <c r="B1" s="630"/>
      <c r="C1" s="630"/>
      <c r="D1" s="630"/>
      <c r="E1" s="630"/>
      <c r="F1" s="630"/>
      <c r="G1" s="630"/>
      <c r="H1" s="630"/>
      <c r="I1" s="630"/>
      <c r="J1" s="630"/>
      <c r="K1" s="630"/>
      <c r="L1" s="343"/>
      <c r="M1" s="13"/>
      <c r="N1" s="13"/>
      <c r="O1" s="627" t="s">
        <v>44</v>
      </c>
      <c r="P1" s="627"/>
      <c r="Q1" s="627"/>
      <c r="R1" s="628"/>
      <c r="S1" s="176"/>
      <c r="T1" s="176"/>
      <c r="U1" s="163">
        <v>0</v>
      </c>
      <c r="V1" s="163">
        <v>0</v>
      </c>
      <c r="W1" s="5">
        <v>0</v>
      </c>
      <c r="X1" s="4">
        <v>0</v>
      </c>
      <c r="Y1" s="4">
        <v>0</v>
      </c>
      <c r="Z1" s="4">
        <v>0</v>
      </c>
      <c r="AA1" s="4">
        <v>0</v>
      </c>
      <c r="AB1" s="4">
        <v>0</v>
      </c>
      <c r="AC1" s="4">
        <v>0</v>
      </c>
      <c r="AD1" s="4">
        <v>0</v>
      </c>
    </row>
    <row r="2" spans="1:24" ht="15" customHeight="1">
      <c r="A2" s="636" t="s">
        <v>42</v>
      </c>
      <c r="B2" s="637"/>
      <c r="C2" s="161"/>
      <c r="D2" s="631"/>
      <c r="E2" s="631"/>
      <c r="F2" s="631"/>
      <c r="G2" s="631"/>
      <c r="H2" s="631"/>
      <c r="I2" s="631"/>
      <c r="J2" s="631"/>
      <c r="K2" s="631"/>
      <c r="L2" s="344"/>
      <c r="M2" s="156"/>
      <c r="N2" s="344"/>
      <c r="O2" s="156"/>
      <c r="P2" s="67" t="str">
        <f>'Budget Sheet Instructions'!J13</f>
        <v>COPS</v>
      </c>
      <c r="Q2" s="66" t="str">
        <f>'Budget Sheet Instructions'!K13</f>
        <v>16.710</v>
      </c>
      <c r="R2" s="15"/>
      <c r="S2" s="177"/>
      <c r="T2" s="177"/>
      <c r="U2" s="163" t="s">
        <v>159</v>
      </c>
      <c r="V2" s="163" t="s">
        <v>160</v>
      </c>
      <c r="W2" s="14" t="s">
        <v>171</v>
      </c>
      <c r="X2" s="4" t="s">
        <v>172</v>
      </c>
    </row>
    <row r="3" spans="1:23" ht="15" customHeight="1">
      <c r="A3" s="638"/>
      <c r="B3" s="639"/>
      <c r="C3" s="162"/>
      <c r="D3" s="632"/>
      <c r="E3" s="632"/>
      <c r="F3" s="632"/>
      <c r="G3" s="632"/>
      <c r="H3" s="632"/>
      <c r="I3" s="632"/>
      <c r="J3" s="632"/>
      <c r="K3" s="632"/>
      <c r="L3" s="345"/>
      <c r="M3" s="157"/>
      <c r="N3" s="345"/>
      <c r="O3" s="157"/>
      <c r="P3" s="157"/>
      <c r="Q3" s="157"/>
      <c r="R3" s="16"/>
      <c r="S3" s="177"/>
      <c r="T3" s="177"/>
      <c r="U3" s="165"/>
      <c r="V3" s="163"/>
      <c r="W3" s="5"/>
    </row>
    <row r="4" spans="1:23" ht="15" customHeight="1">
      <c r="A4" s="28" t="s">
        <v>78</v>
      </c>
      <c r="B4" s="159"/>
      <c r="C4" s="159"/>
      <c r="D4" s="26"/>
      <c r="E4" s="26"/>
      <c r="F4" s="26"/>
      <c r="G4" s="26"/>
      <c r="H4" s="26"/>
      <c r="I4" s="26"/>
      <c r="J4" s="26"/>
      <c r="K4" s="26"/>
      <c r="L4" s="26"/>
      <c r="M4" s="26"/>
      <c r="N4" s="26"/>
      <c r="O4" s="26"/>
      <c r="P4" s="26"/>
      <c r="Q4" s="26"/>
      <c r="R4" s="27"/>
      <c r="S4" s="177"/>
      <c r="T4" s="177"/>
      <c r="U4" s="165"/>
      <c r="V4" s="163"/>
      <c r="W4" s="14"/>
    </row>
    <row r="5" spans="1:18" s="308" customFormat="1" ht="15" customHeight="1">
      <c r="A5" s="686" t="s">
        <v>216</v>
      </c>
      <c r="B5" s="687"/>
      <c r="C5" s="687"/>
      <c r="D5" s="687"/>
      <c r="E5" s="687"/>
      <c r="F5" s="687"/>
      <c r="G5" s="687"/>
      <c r="H5" s="687"/>
      <c r="I5" s="687"/>
      <c r="J5" s="687"/>
      <c r="K5" s="687"/>
      <c r="L5" s="687"/>
      <c r="M5" s="687"/>
      <c r="N5" s="687"/>
      <c r="O5" s="687"/>
      <c r="P5" s="687"/>
      <c r="Q5" s="687"/>
      <c r="R5" s="688"/>
    </row>
    <row r="6" spans="1:18" s="127" customFormat="1" ht="15" customHeight="1">
      <c r="A6" s="307" t="s">
        <v>302</v>
      </c>
      <c r="B6" s="643"/>
      <c r="C6" s="644"/>
      <c r="D6" s="644"/>
      <c r="E6" s="644"/>
      <c r="F6" s="644"/>
      <c r="G6" s="644"/>
      <c r="H6" s="644"/>
      <c r="I6" s="644"/>
      <c r="J6" s="644"/>
      <c r="K6" s="644"/>
      <c r="L6" s="644"/>
      <c r="M6" s="644"/>
      <c r="N6" s="644"/>
      <c r="O6" s="644"/>
      <c r="P6" s="644"/>
      <c r="Q6" s="644"/>
      <c r="R6" s="645"/>
    </row>
    <row r="7" spans="1:18" s="127" customFormat="1" ht="15">
      <c r="A7" s="307" t="s">
        <v>294</v>
      </c>
      <c r="B7" s="660"/>
      <c r="C7" s="661"/>
      <c r="D7" s="661"/>
      <c r="E7" s="662"/>
      <c r="F7" s="300" t="s">
        <v>217</v>
      </c>
      <c r="G7" s="355"/>
      <c r="H7" s="689"/>
      <c r="I7" s="690"/>
      <c r="J7" s="690"/>
      <c r="K7" s="690"/>
      <c r="L7" s="690"/>
      <c r="M7" s="691"/>
      <c r="N7" s="348"/>
      <c r="O7" s="301" t="s">
        <v>218</v>
      </c>
      <c r="P7" s="689"/>
      <c r="Q7" s="690"/>
      <c r="R7" s="691"/>
    </row>
    <row r="8" spans="1:18" s="127" customFormat="1" ht="15" customHeight="1">
      <c r="A8" s="307" t="s">
        <v>219</v>
      </c>
      <c r="B8" s="640"/>
      <c r="C8" s="641"/>
      <c r="D8" s="641"/>
      <c r="E8" s="642"/>
      <c r="F8" s="306" t="s">
        <v>293</v>
      </c>
      <c r="G8" s="306"/>
      <c r="H8" s="643"/>
      <c r="I8" s="644"/>
      <c r="J8" s="644"/>
      <c r="K8" s="644"/>
      <c r="L8" s="644"/>
      <c r="M8" s="645"/>
      <c r="N8" s="346"/>
      <c r="O8" s="306" t="s">
        <v>292</v>
      </c>
      <c r="P8" s="689"/>
      <c r="Q8" s="690"/>
      <c r="R8" s="691"/>
    </row>
    <row r="9" spans="1:23" ht="15.75" thickBot="1">
      <c r="A9" s="20" t="s">
        <v>32</v>
      </c>
      <c r="B9" s="21"/>
      <c r="C9" s="21"/>
      <c r="D9" s="21"/>
      <c r="E9" s="21"/>
      <c r="F9" s="21"/>
      <c r="G9" s="354"/>
      <c r="H9" s="21"/>
      <c r="I9" s="354"/>
      <c r="J9" s="21"/>
      <c r="K9" s="21"/>
      <c r="L9" s="354"/>
      <c r="M9" s="21"/>
      <c r="N9" s="354"/>
      <c r="O9" s="21"/>
      <c r="P9" s="21"/>
      <c r="Q9" s="21"/>
      <c r="R9" s="22"/>
      <c r="S9" s="178"/>
      <c r="T9" s="178"/>
      <c r="U9" s="165"/>
      <c r="V9" s="163"/>
      <c r="W9" s="5"/>
    </row>
    <row r="10" spans="1:23" ht="25.5" customHeight="1" thickBot="1" thickTop="1">
      <c r="A10" s="633"/>
      <c r="B10" s="634"/>
      <c r="C10" s="634"/>
      <c r="D10" s="634"/>
      <c r="E10" s="634"/>
      <c r="F10" s="634"/>
      <c r="G10" s="634"/>
      <c r="H10" s="634"/>
      <c r="I10" s="634"/>
      <c r="J10" s="634"/>
      <c r="K10" s="634"/>
      <c r="L10" s="634"/>
      <c r="M10" s="634"/>
      <c r="N10" s="634"/>
      <c r="O10" s="634"/>
      <c r="P10" s="634"/>
      <c r="Q10" s="634"/>
      <c r="R10" s="635"/>
      <c r="S10" s="176"/>
      <c r="T10" s="176"/>
      <c r="U10" s="165"/>
      <c r="V10" s="163"/>
      <c r="W10" s="14"/>
    </row>
    <row r="11" spans="1:23" ht="16.5" hidden="1" thickBot="1" thickTop="1">
      <c r="A11" s="293" t="s">
        <v>32</v>
      </c>
      <c r="B11" s="294"/>
      <c r="C11" s="294"/>
      <c r="D11" s="294"/>
      <c r="E11" s="294"/>
      <c r="F11" s="294"/>
      <c r="G11" s="354"/>
      <c r="H11" s="294"/>
      <c r="I11" s="354"/>
      <c r="J11" s="294"/>
      <c r="K11" s="294"/>
      <c r="L11" s="354"/>
      <c r="M11" s="294"/>
      <c r="N11" s="354"/>
      <c r="O11" s="294"/>
      <c r="P11" s="294"/>
      <c r="Q11" s="294"/>
      <c r="R11" s="22"/>
      <c r="S11" s="178"/>
      <c r="T11" s="178"/>
      <c r="U11" s="165"/>
      <c r="V11" s="163"/>
      <c r="W11" s="14"/>
    </row>
    <row r="12" spans="1:29" ht="15.75" customHeight="1" hidden="1" thickTop="1">
      <c r="A12" s="694" t="s">
        <v>157</v>
      </c>
      <c r="B12" s="695"/>
      <c r="C12" s="695"/>
      <c r="D12" s="696"/>
      <c r="E12" s="694" t="s">
        <v>3</v>
      </c>
      <c r="F12" s="695"/>
      <c r="G12" s="695"/>
      <c r="H12" s="695"/>
      <c r="I12" s="695"/>
      <c r="J12" s="695"/>
      <c r="K12" s="695"/>
      <c r="L12" s="695"/>
      <c r="M12" s="695"/>
      <c r="N12" s="695"/>
      <c r="O12" s="695"/>
      <c r="P12" s="695"/>
      <c r="Q12" s="695"/>
      <c r="R12" s="696"/>
      <c r="S12" s="666"/>
      <c r="T12" s="179"/>
      <c r="U12" s="165"/>
      <c r="V12" s="163"/>
      <c r="W12" s="171"/>
      <c r="AC12" s="557"/>
    </row>
    <row r="13" spans="1:37" ht="28.5" customHeight="1" hidden="1">
      <c r="A13" s="652"/>
      <c r="B13" s="653"/>
      <c r="C13" s="653"/>
      <c r="D13" s="654"/>
      <c r="E13" s="496" t="s">
        <v>75</v>
      </c>
      <c r="F13" s="497"/>
      <c r="G13" s="497"/>
      <c r="H13" s="497"/>
      <c r="I13" s="497"/>
      <c r="J13" s="497"/>
      <c r="K13" s="497"/>
      <c r="L13" s="497"/>
      <c r="M13" s="497"/>
      <c r="N13" s="497"/>
      <c r="O13" s="497"/>
      <c r="P13" s="497"/>
      <c r="Q13" s="497"/>
      <c r="R13" s="498"/>
      <c r="S13" s="666"/>
      <c r="T13" s="180"/>
      <c r="U13" s="165"/>
      <c r="V13" s="163"/>
      <c r="W13" s="171"/>
      <c r="AC13" s="557"/>
      <c r="AE13" s="4">
        <f>A13</f>
        <v>0</v>
      </c>
      <c r="AF13" s="232">
        <f>P16</f>
        <v>0</v>
      </c>
      <c r="AG13" s="232">
        <f>Q16</f>
        <v>0</v>
      </c>
      <c r="AH13" s="232">
        <f>R16</f>
        <v>0</v>
      </c>
      <c r="AI13" s="232">
        <f>P32</f>
        <v>0</v>
      </c>
      <c r="AJ13" s="232">
        <f>Q32</f>
        <v>0</v>
      </c>
      <c r="AK13" s="232">
        <f>R32</f>
        <v>0</v>
      </c>
    </row>
    <row r="14" spans="1:29" ht="15" customHeight="1" hidden="1">
      <c r="A14" s="658" t="s">
        <v>11</v>
      </c>
      <c r="B14" s="659"/>
      <c r="C14" s="658" t="s">
        <v>258</v>
      </c>
      <c r="D14" s="659"/>
      <c r="E14" s="656" t="s">
        <v>111</v>
      </c>
      <c r="F14" s="563" t="s">
        <v>73</v>
      </c>
      <c r="G14" s="655"/>
      <c r="H14" s="655"/>
      <c r="I14" s="655"/>
      <c r="J14" s="564"/>
      <c r="K14" s="533" t="s">
        <v>22</v>
      </c>
      <c r="L14" s="534"/>
      <c r="M14" s="533" t="s">
        <v>112</v>
      </c>
      <c r="N14" s="534"/>
      <c r="O14" s="476" t="s">
        <v>79</v>
      </c>
      <c r="P14" s="476" t="s">
        <v>76</v>
      </c>
      <c r="Q14" s="508" t="s">
        <v>74</v>
      </c>
      <c r="R14" s="476" t="s">
        <v>52</v>
      </c>
      <c r="S14" s="666"/>
      <c r="T14" s="181"/>
      <c r="U14" s="165"/>
      <c r="V14" s="163"/>
      <c r="W14" s="171"/>
      <c r="AC14" s="557"/>
    </row>
    <row r="15" spans="1:29" ht="37.5" customHeight="1" hidden="1">
      <c r="A15" s="699" t="s">
        <v>272</v>
      </c>
      <c r="B15" s="700"/>
      <c r="C15" s="697" t="s">
        <v>273</v>
      </c>
      <c r="D15" s="698"/>
      <c r="E15" s="657"/>
      <c r="F15" s="151" t="s">
        <v>154</v>
      </c>
      <c r="G15" s="151" t="s">
        <v>155</v>
      </c>
      <c r="H15" s="349" t="s">
        <v>156</v>
      </c>
      <c r="I15" s="349" t="s">
        <v>315</v>
      </c>
      <c r="J15" s="151" t="s">
        <v>316</v>
      </c>
      <c r="K15" s="535"/>
      <c r="L15" s="536"/>
      <c r="M15" s="535"/>
      <c r="N15" s="536"/>
      <c r="O15" s="477"/>
      <c r="P15" s="477"/>
      <c r="Q15" s="492"/>
      <c r="R15" s="477"/>
      <c r="S15" s="666"/>
      <c r="T15" s="181"/>
      <c r="U15" s="165"/>
      <c r="V15" s="163"/>
      <c r="W15" s="171"/>
      <c r="AC15" s="557"/>
    </row>
    <row r="16" spans="1:29" ht="66" customHeight="1" hidden="1">
      <c r="A16" s="473"/>
      <c r="B16" s="475"/>
      <c r="C16" s="473"/>
      <c r="D16" s="475"/>
      <c r="E16" s="168">
        <v>0</v>
      </c>
      <c r="F16" s="150">
        <v>0</v>
      </c>
      <c r="G16" s="150">
        <v>0</v>
      </c>
      <c r="H16" s="360">
        <v>0</v>
      </c>
      <c r="I16" s="150">
        <v>0</v>
      </c>
      <c r="J16" s="150">
        <v>0</v>
      </c>
      <c r="K16" s="678">
        <f>SUM(F16:J16)</f>
        <v>0</v>
      </c>
      <c r="L16" s="679"/>
      <c r="M16" s="680">
        <f>5</f>
        <v>5</v>
      </c>
      <c r="N16" s="681"/>
      <c r="O16" s="109">
        <f>100%</f>
        <v>1</v>
      </c>
      <c r="P16" s="47">
        <f>(E16*K16)</f>
        <v>0</v>
      </c>
      <c r="Q16" s="271">
        <v>0</v>
      </c>
      <c r="R16" s="47">
        <f aca="true" t="shared" si="0" ref="R16">IF(P16-Q16&lt;0,0,P16-Q16)</f>
        <v>0</v>
      </c>
      <c r="S16" s="666"/>
      <c r="T16" s="233"/>
      <c r="U16" s="163">
        <f>P16</f>
        <v>0</v>
      </c>
      <c r="V16" s="163"/>
      <c r="W16" s="231">
        <f>Q16</f>
        <v>0</v>
      </c>
      <c r="AC16" s="557"/>
    </row>
    <row r="17" spans="1:29" ht="15.75" customHeight="1" hidden="1" thickBot="1">
      <c r="A17" s="20" t="s">
        <v>165</v>
      </c>
      <c r="B17" s="21"/>
      <c r="C17" s="21"/>
      <c r="D17" s="21"/>
      <c r="E17" s="670" t="s">
        <v>197</v>
      </c>
      <c r="F17" s="670"/>
      <c r="G17" s="670"/>
      <c r="H17" s="670"/>
      <c r="I17" s="347"/>
      <c r="J17" s="244" t="s">
        <v>269</v>
      </c>
      <c r="K17" s="21"/>
      <c r="L17" s="354"/>
      <c r="M17" s="670" t="s">
        <v>198</v>
      </c>
      <c r="N17" s="670"/>
      <c r="O17" s="670"/>
      <c r="P17" s="670"/>
      <c r="Q17" s="244" t="s">
        <v>269</v>
      </c>
      <c r="R17" s="22"/>
      <c r="S17" s="666"/>
      <c r="T17" s="183"/>
      <c r="W17" s="171"/>
      <c r="Z17" s="4" t="s">
        <v>195</v>
      </c>
      <c r="AC17" s="557"/>
    </row>
    <row r="18" spans="1:29" ht="15.75" customHeight="1" hidden="1" thickTop="1">
      <c r="A18" s="694" t="s">
        <v>12</v>
      </c>
      <c r="B18" s="695"/>
      <c r="C18" s="695"/>
      <c r="D18" s="695"/>
      <c r="E18" s="696"/>
      <c r="F18" s="667" t="s">
        <v>3</v>
      </c>
      <c r="G18" s="668"/>
      <c r="H18" s="668"/>
      <c r="I18" s="668"/>
      <c r="J18" s="668"/>
      <c r="K18" s="668"/>
      <c r="L18" s="668"/>
      <c r="M18" s="668"/>
      <c r="N18" s="668"/>
      <c r="O18" s="668"/>
      <c r="P18" s="668"/>
      <c r="Q18" s="668"/>
      <c r="R18" s="669"/>
      <c r="S18" s="666"/>
      <c r="T18" s="183"/>
      <c r="W18" s="171"/>
      <c r="Z18" s="4" t="s">
        <v>196</v>
      </c>
      <c r="AC18" s="557"/>
    </row>
    <row r="19" spans="1:29" ht="28.5" customHeight="1" hidden="1">
      <c r="A19" s="496" t="s">
        <v>23</v>
      </c>
      <c r="B19" s="497"/>
      <c r="C19" s="497"/>
      <c r="D19" s="497"/>
      <c r="E19" s="498"/>
      <c r="F19" s="496" t="s">
        <v>85</v>
      </c>
      <c r="G19" s="497"/>
      <c r="H19" s="497"/>
      <c r="I19" s="497"/>
      <c r="J19" s="497"/>
      <c r="K19" s="497"/>
      <c r="L19" s="497"/>
      <c r="M19" s="497"/>
      <c r="N19" s="497"/>
      <c r="O19" s="497"/>
      <c r="P19" s="497"/>
      <c r="Q19" s="497"/>
      <c r="R19" s="498"/>
      <c r="S19" s="666"/>
      <c r="T19" s="183"/>
      <c r="W19" s="171"/>
      <c r="AC19" s="557"/>
    </row>
    <row r="20" spans="1:29" ht="15" customHeight="1" hidden="1">
      <c r="A20" s="533"/>
      <c r="B20" s="612"/>
      <c r="C20" s="612"/>
      <c r="D20" s="612"/>
      <c r="E20" s="534"/>
      <c r="F20" s="563" t="s">
        <v>96</v>
      </c>
      <c r="G20" s="655"/>
      <c r="H20" s="655"/>
      <c r="I20" s="655"/>
      <c r="J20" s="564"/>
      <c r="K20" s="563" t="s">
        <v>73</v>
      </c>
      <c r="L20" s="655"/>
      <c r="M20" s="655"/>
      <c r="N20" s="655"/>
      <c r="O20" s="564"/>
      <c r="P20" s="508" t="s">
        <v>190</v>
      </c>
      <c r="Q20" s="508" t="s">
        <v>74</v>
      </c>
      <c r="R20" s="476" t="s">
        <v>52</v>
      </c>
      <c r="S20" s="666"/>
      <c r="T20" s="183"/>
      <c r="W20" s="171"/>
      <c r="AC20" s="557"/>
    </row>
    <row r="21" spans="1:29" ht="20.25" customHeight="1" hidden="1">
      <c r="A21" s="535"/>
      <c r="B21" s="613"/>
      <c r="C21" s="613"/>
      <c r="D21" s="613"/>
      <c r="E21" s="536"/>
      <c r="F21" s="151" t="s">
        <v>154</v>
      </c>
      <c r="G21" s="151" t="s">
        <v>155</v>
      </c>
      <c r="H21" s="349" t="s">
        <v>156</v>
      </c>
      <c r="I21" s="349" t="s">
        <v>315</v>
      </c>
      <c r="J21" s="151" t="s">
        <v>316</v>
      </c>
      <c r="K21" s="151" t="s">
        <v>154</v>
      </c>
      <c r="L21" s="151" t="s">
        <v>155</v>
      </c>
      <c r="M21" s="349" t="s">
        <v>156</v>
      </c>
      <c r="N21" s="349" t="s">
        <v>315</v>
      </c>
      <c r="O21" s="151" t="s">
        <v>316</v>
      </c>
      <c r="P21" s="492"/>
      <c r="Q21" s="492"/>
      <c r="R21" s="477"/>
      <c r="S21" s="666"/>
      <c r="T21" s="183"/>
      <c r="W21" s="171"/>
      <c r="AC21" s="557"/>
    </row>
    <row r="22" spans="1:29" ht="30" customHeight="1" hidden="1">
      <c r="A22" s="674" t="s">
        <v>145</v>
      </c>
      <c r="B22" s="675"/>
      <c r="C22" s="675"/>
      <c r="D22" s="675"/>
      <c r="E22" s="186"/>
      <c r="F22" s="167">
        <f>(F16*K22)</f>
        <v>0</v>
      </c>
      <c r="G22" s="167">
        <f>(G16*L22)</f>
        <v>0</v>
      </c>
      <c r="H22" s="167">
        <f>(H16*M22)</f>
        <v>0</v>
      </c>
      <c r="I22" s="167">
        <f>(I16*N22)</f>
        <v>0</v>
      </c>
      <c r="J22" s="167">
        <f>(J16*O22)</f>
        <v>0</v>
      </c>
      <c r="K22" s="166">
        <v>0</v>
      </c>
      <c r="L22" s="166">
        <v>0</v>
      </c>
      <c r="M22" s="351">
        <v>0</v>
      </c>
      <c r="N22" s="351">
        <v>0</v>
      </c>
      <c r="O22" s="166">
        <v>0</v>
      </c>
      <c r="P22" s="47">
        <f>SUM(F22:J22)</f>
        <v>0</v>
      </c>
      <c r="Q22" s="271">
        <v>0</v>
      </c>
      <c r="R22" s="47">
        <f aca="true" t="shared" si="1" ref="R22:R31">IF(P22-Q22&lt;0,0,P22-Q22)</f>
        <v>0</v>
      </c>
      <c r="S22" s="666"/>
      <c r="T22" s="183"/>
      <c r="W22" s="171"/>
      <c r="AC22" s="557"/>
    </row>
    <row r="23" spans="1:29" ht="30" customHeight="1" hidden="1">
      <c r="A23" s="674" t="s">
        <v>146</v>
      </c>
      <c r="B23" s="675"/>
      <c r="C23" s="675"/>
      <c r="D23" s="675"/>
      <c r="E23" s="186"/>
      <c r="F23" s="167">
        <f>(F16*K23)</f>
        <v>0</v>
      </c>
      <c r="G23" s="167">
        <f>(G16*L23)</f>
        <v>0</v>
      </c>
      <c r="H23" s="167">
        <f>(H16*M23)</f>
        <v>0</v>
      </c>
      <c r="I23" s="167">
        <f>(I16*N23)</f>
        <v>0</v>
      </c>
      <c r="J23" s="167">
        <f>(J16*O23)</f>
        <v>0</v>
      </c>
      <c r="K23" s="166">
        <v>0</v>
      </c>
      <c r="L23" s="166">
        <v>0</v>
      </c>
      <c r="M23" s="351">
        <v>0</v>
      </c>
      <c r="N23" s="351">
        <v>0</v>
      </c>
      <c r="O23" s="166">
        <v>0</v>
      </c>
      <c r="P23" s="47">
        <f aca="true" t="shared" si="2" ref="P23:P31">SUM(F23:J23)</f>
        <v>0</v>
      </c>
      <c r="Q23" s="271">
        <v>0</v>
      </c>
      <c r="R23" s="47">
        <f t="shared" si="1"/>
        <v>0</v>
      </c>
      <c r="S23" s="666"/>
      <c r="T23" s="183"/>
      <c r="W23" s="171"/>
      <c r="AC23" s="557"/>
    </row>
    <row r="24" spans="1:29" ht="30" customHeight="1" hidden="1">
      <c r="A24" s="674" t="s">
        <v>147</v>
      </c>
      <c r="B24" s="675"/>
      <c r="C24" s="675"/>
      <c r="D24" s="675"/>
      <c r="E24" s="186"/>
      <c r="F24" s="167">
        <f>(F16*K24)</f>
        <v>0</v>
      </c>
      <c r="G24" s="167">
        <f>(G16*L24)</f>
        <v>0</v>
      </c>
      <c r="H24" s="167">
        <f>(H16*M24)</f>
        <v>0</v>
      </c>
      <c r="I24" s="167">
        <f>(I16*N24)</f>
        <v>0</v>
      </c>
      <c r="J24" s="167">
        <f>(J16*O24)</f>
        <v>0</v>
      </c>
      <c r="K24" s="166">
        <v>0</v>
      </c>
      <c r="L24" s="166">
        <v>0</v>
      </c>
      <c r="M24" s="351">
        <v>0</v>
      </c>
      <c r="N24" s="351">
        <v>0</v>
      </c>
      <c r="O24" s="166">
        <v>0</v>
      </c>
      <c r="P24" s="47">
        <f t="shared" si="2"/>
        <v>0</v>
      </c>
      <c r="Q24" s="271">
        <v>0</v>
      </c>
      <c r="R24" s="47">
        <f t="shared" si="1"/>
        <v>0</v>
      </c>
      <c r="S24" s="666"/>
      <c r="T24" s="183"/>
      <c r="W24" s="171"/>
      <c r="AC24" s="557"/>
    </row>
    <row r="25" spans="1:29" ht="30" customHeight="1" hidden="1">
      <c r="A25" s="674" t="s">
        <v>148</v>
      </c>
      <c r="B25" s="675"/>
      <c r="C25" s="675"/>
      <c r="D25" s="675"/>
      <c r="E25" s="186"/>
      <c r="F25" s="167">
        <f>(F16*K25)</f>
        <v>0</v>
      </c>
      <c r="G25" s="167">
        <f>(G16*L25)</f>
        <v>0</v>
      </c>
      <c r="H25" s="167">
        <f>(H16*M25)</f>
        <v>0</v>
      </c>
      <c r="I25" s="167">
        <f>(I16*N25)</f>
        <v>0</v>
      </c>
      <c r="J25" s="167">
        <f>(J16*O25)</f>
        <v>0</v>
      </c>
      <c r="K25" s="166">
        <v>0</v>
      </c>
      <c r="L25" s="166">
        <v>0</v>
      </c>
      <c r="M25" s="351">
        <v>0</v>
      </c>
      <c r="N25" s="351">
        <v>0</v>
      </c>
      <c r="O25" s="166">
        <v>0</v>
      </c>
      <c r="P25" s="47">
        <f t="shared" si="2"/>
        <v>0</v>
      </c>
      <c r="Q25" s="271">
        <v>0</v>
      </c>
      <c r="R25" s="47">
        <f t="shared" si="1"/>
        <v>0</v>
      </c>
      <c r="S25" s="666"/>
      <c r="T25" s="183"/>
      <c r="W25" s="171"/>
      <c r="AC25" s="557"/>
    </row>
    <row r="26" spans="1:29" ht="30" customHeight="1" hidden="1">
      <c r="A26" s="674" t="s">
        <v>149</v>
      </c>
      <c r="B26" s="675"/>
      <c r="C26" s="675"/>
      <c r="D26" s="675"/>
      <c r="E26" s="186"/>
      <c r="F26" s="167">
        <f>(F16*K26)</f>
        <v>0</v>
      </c>
      <c r="G26" s="167">
        <f>(G16*L26)</f>
        <v>0</v>
      </c>
      <c r="H26" s="167">
        <f>(H16*M26)</f>
        <v>0</v>
      </c>
      <c r="I26" s="167">
        <f>(I16*N26)</f>
        <v>0</v>
      </c>
      <c r="J26" s="167">
        <f>(J16*O26)</f>
        <v>0</v>
      </c>
      <c r="K26" s="166">
        <v>0</v>
      </c>
      <c r="L26" s="166">
        <v>0</v>
      </c>
      <c r="M26" s="351">
        <v>0</v>
      </c>
      <c r="N26" s="351">
        <v>0</v>
      </c>
      <c r="O26" s="166">
        <v>0</v>
      </c>
      <c r="P26" s="47">
        <f t="shared" si="2"/>
        <v>0</v>
      </c>
      <c r="Q26" s="271">
        <v>0</v>
      </c>
      <c r="R26" s="47">
        <f t="shared" si="1"/>
        <v>0</v>
      </c>
      <c r="S26" s="666"/>
      <c r="T26" s="183"/>
      <c r="W26" s="171"/>
      <c r="AC26" s="557"/>
    </row>
    <row r="27" spans="1:29" ht="30" customHeight="1" hidden="1">
      <c r="A27" s="674" t="s">
        <v>150</v>
      </c>
      <c r="B27" s="675"/>
      <c r="C27" s="675"/>
      <c r="D27" s="675"/>
      <c r="E27" s="186"/>
      <c r="F27" s="167">
        <f>(F16*K27)</f>
        <v>0</v>
      </c>
      <c r="G27" s="167">
        <f>(G16*L27)</f>
        <v>0</v>
      </c>
      <c r="H27" s="167">
        <f>(H16*M27)</f>
        <v>0</v>
      </c>
      <c r="I27" s="167">
        <f>(I16*N27)</f>
        <v>0</v>
      </c>
      <c r="J27" s="167">
        <f>(J16*O27)</f>
        <v>0</v>
      </c>
      <c r="K27" s="166">
        <v>0</v>
      </c>
      <c r="L27" s="166">
        <v>0</v>
      </c>
      <c r="M27" s="351">
        <v>0</v>
      </c>
      <c r="N27" s="351">
        <v>0</v>
      </c>
      <c r="O27" s="166">
        <v>0</v>
      </c>
      <c r="P27" s="47">
        <f t="shared" si="2"/>
        <v>0</v>
      </c>
      <c r="Q27" s="271">
        <v>0</v>
      </c>
      <c r="R27" s="47">
        <f t="shared" si="1"/>
        <v>0</v>
      </c>
      <c r="S27" s="666"/>
      <c r="T27" s="183"/>
      <c r="W27" s="171"/>
      <c r="AC27" s="557"/>
    </row>
    <row r="28" spans="1:29" ht="30" customHeight="1" hidden="1">
      <c r="A28" s="674" t="s">
        <v>151</v>
      </c>
      <c r="B28" s="675"/>
      <c r="C28" s="675"/>
      <c r="D28" s="675"/>
      <c r="E28" s="186"/>
      <c r="F28" s="167">
        <f>(F16*K28)</f>
        <v>0</v>
      </c>
      <c r="G28" s="167">
        <f>(G16*L28)</f>
        <v>0</v>
      </c>
      <c r="H28" s="167">
        <f>(H16*M28)</f>
        <v>0</v>
      </c>
      <c r="I28" s="167">
        <f>(I16*N28)</f>
        <v>0</v>
      </c>
      <c r="J28" s="167">
        <f>(J16*O28)</f>
        <v>0</v>
      </c>
      <c r="K28" s="166">
        <v>0</v>
      </c>
      <c r="L28" s="166">
        <v>0</v>
      </c>
      <c r="M28" s="351">
        <v>0</v>
      </c>
      <c r="N28" s="351">
        <v>0</v>
      </c>
      <c r="O28" s="166">
        <v>0</v>
      </c>
      <c r="P28" s="47">
        <f t="shared" si="2"/>
        <v>0</v>
      </c>
      <c r="Q28" s="271">
        <v>0</v>
      </c>
      <c r="R28" s="47">
        <f t="shared" si="1"/>
        <v>0</v>
      </c>
      <c r="S28" s="666"/>
      <c r="T28" s="183"/>
      <c r="W28" s="171"/>
      <c r="AC28" s="557"/>
    </row>
    <row r="29" spans="1:29" ht="30" customHeight="1" hidden="1">
      <c r="A29" s="674" t="s">
        <v>144</v>
      </c>
      <c r="B29" s="675"/>
      <c r="C29" s="675"/>
      <c r="D29" s="675"/>
      <c r="E29" s="186"/>
      <c r="F29" s="167">
        <f>(F16*K29)</f>
        <v>0</v>
      </c>
      <c r="G29" s="167">
        <f>(G16*L29)</f>
        <v>0</v>
      </c>
      <c r="H29" s="167">
        <f>(H16*M29)</f>
        <v>0</v>
      </c>
      <c r="I29" s="167">
        <f>(I16*N29)</f>
        <v>0</v>
      </c>
      <c r="J29" s="167">
        <f>(J16*O29)</f>
        <v>0</v>
      </c>
      <c r="K29" s="166">
        <v>0</v>
      </c>
      <c r="L29" s="166">
        <v>0</v>
      </c>
      <c r="M29" s="351">
        <v>0</v>
      </c>
      <c r="N29" s="351">
        <v>0</v>
      </c>
      <c r="O29" s="166">
        <v>0</v>
      </c>
      <c r="P29" s="47">
        <f t="shared" si="2"/>
        <v>0</v>
      </c>
      <c r="Q29" s="271">
        <v>0</v>
      </c>
      <c r="R29" s="47">
        <f t="shared" si="1"/>
        <v>0</v>
      </c>
      <c r="S29" s="666"/>
      <c r="T29" s="183"/>
      <c r="W29" s="171"/>
      <c r="AC29" s="557"/>
    </row>
    <row r="30" spans="1:29" ht="30" customHeight="1" hidden="1">
      <c r="A30" s="674" t="s">
        <v>152</v>
      </c>
      <c r="B30" s="675"/>
      <c r="C30" s="675"/>
      <c r="D30" s="675"/>
      <c r="E30" s="186"/>
      <c r="F30" s="167">
        <f>(F16*K30)</f>
        <v>0</v>
      </c>
      <c r="G30" s="167">
        <f>(G16*L30)</f>
        <v>0</v>
      </c>
      <c r="H30" s="167">
        <f>(H16*M30)</f>
        <v>0</v>
      </c>
      <c r="I30" s="167">
        <f>(I16*N30)</f>
        <v>0</v>
      </c>
      <c r="J30" s="167">
        <f>(J16*O30)</f>
        <v>0</v>
      </c>
      <c r="K30" s="166">
        <v>0</v>
      </c>
      <c r="L30" s="166">
        <v>0</v>
      </c>
      <c r="M30" s="351">
        <v>0</v>
      </c>
      <c r="N30" s="351">
        <v>0</v>
      </c>
      <c r="O30" s="166">
        <v>0</v>
      </c>
      <c r="P30" s="47">
        <f t="shared" si="2"/>
        <v>0</v>
      </c>
      <c r="Q30" s="271">
        <v>0</v>
      </c>
      <c r="R30" s="47">
        <f t="shared" si="1"/>
        <v>0</v>
      </c>
      <c r="S30" s="666"/>
      <c r="T30" s="183"/>
      <c r="W30" s="171"/>
      <c r="AC30" s="557"/>
    </row>
    <row r="31" spans="1:29" ht="30" customHeight="1" hidden="1">
      <c r="A31" s="674" t="s">
        <v>153</v>
      </c>
      <c r="B31" s="675"/>
      <c r="C31" s="675"/>
      <c r="D31" s="675"/>
      <c r="E31" s="186"/>
      <c r="F31" s="167">
        <f>(F16*K31)</f>
        <v>0</v>
      </c>
      <c r="G31" s="167">
        <f>(G16*L31)</f>
        <v>0</v>
      </c>
      <c r="H31" s="167">
        <f>(H16*M31)</f>
        <v>0</v>
      </c>
      <c r="I31" s="167">
        <f>(I16*N31)</f>
        <v>0</v>
      </c>
      <c r="J31" s="167">
        <f>(J16*O31)</f>
        <v>0</v>
      </c>
      <c r="K31" s="166">
        <v>0</v>
      </c>
      <c r="L31" s="166">
        <v>0</v>
      </c>
      <c r="M31" s="351">
        <v>0</v>
      </c>
      <c r="N31" s="351">
        <v>0</v>
      </c>
      <c r="O31" s="166">
        <v>0</v>
      </c>
      <c r="P31" s="47">
        <f t="shared" si="2"/>
        <v>0</v>
      </c>
      <c r="Q31" s="271">
        <v>0</v>
      </c>
      <c r="R31" s="47">
        <f t="shared" si="1"/>
        <v>0</v>
      </c>
      <c r="S31" s="666"/>
      <c r="T31" s="183"/>
      <c r="W31" s="171"/>
      <c r="AC31" s="557"/>
    </row>
    <row r="32" spans="1:29" ht="15" customHeight="1" hidden="1">
      <c r="A32" s="676" t="s">
        <v>192</v>
      </c>
      <c r="B32" s="677"/>
      <c r="C32" s="242">
        <f>E16</f>
        <v>0</v>
      </c>
      <c r="D32" s="241"/>
      <c r="E32" s="519" t="s">
        <v>191</v>
      </c>
      <c r="F32" s="519"/>
      <c r="G32" s="519"/>
      <c r="H32" s="519"/>
      <c r="I32" s="519"/>
      <c r="J32" s="519"/>
      <c r="K32" s="519"/>
      <c r="L32" s="519"/>
      <c r="M32" s="519"/>
      <c r="N32" s="519"/>
      <c r="O32" s="520"/>
      <c r="P32" s="47">
        <f>SUM(P22:P31)*C32</f>
        <v>0</v>
      </c>
      <c r="Q32" s="47">
        <f>SUM(Q22:Q31)*C32</f>
        <v>0</v>
      </c>
      <c r="R32" s="47">
        <f>SUM(P32-Q32)</f>
        <v>0</v>
      </c>
      <c r="S32" s="666"/>
      <c r="T32" s="183"/>
      <c r="V32" s="164">
        <f>P32</f>
        <v>0</v>
      </c>
      <c r="W32" s="171"/>
      <c r="X32" s="232">
        <f>Q32</f>
        <v>0</v>
      </c>
      <c r="AC32" s="557"/>
    </row>
    <row r="33" spans="1:29" ht="15" hidden="1">
      <c r="A33" s="692" t="s">
        <v>274</v>
      </c>
      <c r="B33" s="693"/>
      <c r="C33" s="693"/>
      <c r="D33" s="152"/>
      <c r="E33" s="152"/>
      <c r="F33" s="152"/>
      <c r="G33" s="341"/>
      <c r="H33" s="152"/>
      <c r="I33" s="341"/>
      <c r="J33" s="152"/>
      <c r="K33" s="152"/>
      <c r="L33" s="341"/>
      <c r="M33" s="152"/>
      <c r="N33" s="341"/>
      <c r="O33" s="152"/>
      <c r="P33" s="55"/>
      <c r="Q33" s="55"/>
      <c r="R33" s="56"/>
      <c r="S33" s="666"/>
      <c r="T33" s="183"/>
      <c r="W33" s="171"/>
      <c r="AC33" s="557"/>
    </row>
    <row r="34" spans="1:29" ht="200.1" customHeight="1" hidden="1" thickBot="1">
      <c r="A34" s="671"/>
      <c r="B34" s="672"/>
      <c r="C34" s="672"/>
      <c r="D34" s="672"/>
      <c r="E34" s="672"/>
      <c r="F34" s="672"/>
      <c r="G34" s="672"/>
      <c r="H34" s="672"/>
      <c r="I34" s="672"/>
      <c r="J34" s="672"/>
      <c r="K34" s="672"/>
      <c r="L34" s="672"/>
      <c r="M34" s="672"/>
      <c r="N34" s="672"/>
      <c r="O34" s="672"/>
      <c r="P34" s="672"/>
      <c r="Q34" s="672"/>
      <c r="R34" s="673"/>
      <c r="S34" s="666"/>
      <c r="T34" s="183"/>
      <c r="W34" s="171"/>
      <c r="AC34" s="557"/>
    </row>
    <row r="35" spans="1:23" ht="19.5" customHeight="1" hidden="1" thickTop="1">
      <c r="A35" s="172"/>
      <c r="B35" s="173"/>
      <c r="C35" s="173"/>
      <c r="D35" s="173"/>
      <c r="E35" s="173"/>
      <c r="F35" s="173"/>
      <c r="G35" s="335"/>
      <c r="H35" s="173"/>
      <c r="I35" s="335"/>
      <c r="J35" s="173"/>
      <c r="K35" s="173"/>
      <c r="L35" s="335"/>
      <c r="M35" s="173"/>
      <c r="N35" s="335"/>
      <c r="O35" s="173"/>
      <c r="P35" s="173"/>
      <c r="Q35" s="173"/>
      <c r="R35" s="174"/>
      <c r="S35" s="184"/>
      <c r="T35" s="183"/>
      <c r="W35" s="175"/>
    </row>
    <row r="36" spans="1:23" ht="18.75" customHeight="1" hidden="1">
      <c r="A36" s="185"/>
      <c r="B36" s="173"/>
      <c r="C36" s="173"/>
      <c r="D36" s="173"/>
      <c r="E36" s="173"/>
      <c r="F36" s="173"/>
      <c r="G36" s="335"/>
      <c r="H36" s="173"/>
      <c r="I36" s="335"/>
      <c r="J36" s="173"/>
      <c r="K36" s="173"/>
      <c r="L36" s="335"/>
      <c r="M36" s="173"/>
      <c r="N36" s="335"/>
      <c r="O36" s="173"/>
      <c r="P36" s="173"/>
      <c r="Q36" s="173"/>
      <c r="R36" s="174"/>
      <c r="S36" s="184"/>
      <c r="T36" s="183"/>
      <c r="W36" s="175"/>
    </row>
    <row r="37" spans="1:23" ht="34.5" customHeight="1" thickTop="1">
      <c r="A37" s="663"/>
      <c r="B37" s="664"/>
      <c r="C37" s="664"/>
      <c r="D37" s="664"/>
      <c r="E37" s="664"/>
      <c r="F37" s="664"/>
      <c r="G37" s="664"/>
      <c r="H37" s="664"/>
      <c r="I37" s="664"/>
      <c r="J37" s="664"/>
      <c r="K37" s="664"/>
      <c r="L37" s="664"/>
      <c r="M37" s="664"/>
      <c r="N37" s="664"/>
      <c r="O37" s="665"/>
      <c r="P37" s="169" t="s">
        <v>76</v>
      </c>
      <c r="Q37" s="170" t="s">
        <v>74</v>
      </c>
      <c r="R37" s="169" t="s">
        <v>20</v>
      </c>
      <c r="W37" s="171"/>
    </row>
    <row r="38" spans="1:23" ht="34.5" customHeight="1">
      <c r="A38" s="646" t="s">
        <v>263</v>
      </c>
      <c r="B38" s="647"/>
      <c r="C38" s="647"/>
      <c r="D38" s="647"/>
      <c r="E38" s="647"/>
      <c r="F38" s="647"/>
      <c r="G38" s="647"/>
      <c r="H38" s="647"/>
      <c r="I38" s="647"/>
      <c r="J38" s="647"/>
      <c r="K38" s="647"/>
      <c r="L38" s="647"/>
      <c r="M38" s="647"/>
      <c r="N38" s="647"/>
      <c r="O38" s="648"/>
      <c r="P38" s="291">
        <f>SUMIF(AE1:AE504,"Sworn Officer",AF1:AF504)</f>
        <v>0</v>
      </c>
      <c r="Q38" s="292">
        <f>SUMIF(AE1:AE504,"Sworn Officer",AG1:AG504)</f>
        <v>0</v>
      </c>
      <c r="R38" s="291">
        <f>SUMIF(AE1:AE504,"Sworn Officer",AH1:AH504)</f>
        <v>0</v>
      </c>
      <c r="W38" s="171"/>
    </row>
    <row r="39" spans="1:23" ht="34.5" customHeight="1">
      <c r="A39" s="646" t="s">
        <v>265</v>
      </c>
      <c r="B39" s="647"/>
      <c r="C39" s="647"/>
      <c r="D39" s="647"/>
      <c r="E39" s="647"/>
      <c r="F39" s="647"/>
      <c r="G39" s="647"/>
      <c r="H39" s="647"/>
      <c r="I39" s="647"/>
      <c r="J39" s="647"/>
      <c r="K39" s="647"/>
      <c r="L39" s="647"/>
      <c r="M39" s="647"/>
      <c r="N39" s="647"/>
      <c r="O39" s="648"/>
      <c r="P39" s="290">
        <f>SUMIF(AE1:AE504,"Sworn Officer",AI1:AI504)</f>
        <v>0</v>
      </c>
      <c r="Q39" s="290">
        <f>SUMIF(AE1:AE504,"Sworn Officer",AJ1:AJ504)</f>
        <v>0</v>
      </c>
      <c r="R39" s="290">
        <f>SUMIF(AE1:AE504,"Sworn Officer",AK1:AK504)</f>
        <v>0</v>
      </c>
      <c r="W39" s="171"/>
    </row>
    <row r="40" spans="1:23" ht="34.5" customHeight="1">
      <c r="A40" s="646" t="s">
        <v>275</v>
      </c>
      <c r="B40" s="647"/>
      <c r="C40" s="647"/>
      <c r="D40" s="647"/>
      <c r="E40" s="647"/>
      <c r="F40" s="647"/>
      <c r="G40" s="647"/>
      <c r="H40" s="647"/>
      <c r="I40" s="647"/>
      <c r="J40" s="647"/>
      <c r="K40" s="647"/>
      <c r="L40" s="647"/>
      <c r="M40" s="647"/>
      <c r="N40" s="647"/>
      <c r="O40" s="648"/>
      <c r="P40" s="169">
        <f>SUM(P38+P39)</f>
        <v>0</v>
      </c>
      <c r="Q40" s="169">
        <f>SUM(Q38+Q39)</f>
        <v>0</v>
      </c>
      <c r="R40" s="169">
        <f>SUM(R38+R39)</f>
        <v>0</v>
      </c>
      <c r="W40" s="171"/>
    </row>
    <row r="41" spans="1:23" ht="34.5" customHeight="1">
      <c r="A41" s="646" t="s">
        <v>264</v>
      </c>
      <c r="B41" s="647"/>
      <c r="C41" s="647"/>
      <c r="D41" s="647"/>
      <c r="E41" s="647"/>
      <c r="F41" s="647"/>
      <c r="G41" s="647"/>
      <c r="H41" s="647"/>
      <c r="I41" s="647"/>
      <c r="J41" s="647"/>
      <c r="K41" s="647"/>
      <c r="L41" s="647"/>
      <c r="M41" s="647"/>
      <c r="N41" s="647"/>
      <c r="O41" s="648"/>
      <c r="P41" s="291">
        <f>SUMIF(AE1:AE504,"Civilian Position",AF1:AF504)</f>
        <v>0</v>
      </c>
      <c r="Q41" s="292">
        <f>SUMIF(AE1:AE504,"Civilian Position",AG1:AG504)</f>
        <v>0</v>
      </c>
      <c r="R41" s="291">
        <f>SUMIF(AE1:AE504,"Civilian Position",AH1:AH504)</f>
        <v>0</v>
      </c>
      <c r="W41" s="171"/>
    </row>
    <row r="42" spans="1:23" ht="34.5" customHeight="1">
      <c r="A42" s="646" t="s">
        <v>266</v>
      </c>
      <c r="B42" s="647"/>
      <c r="C42" s="647"/>
      <c r="D42" s="647"/>
      <c r="E42" s="647"/>
      <c r="F42" s="647"/>
      <c r="G42" s="647"/>
      <c r="H42" s="647"/>
      <c r="I42" s="647"/>
      <c r="J42" s="647"/>
      <c r="K42" s="647"/>
      <c r="L42" s="647"/>
      <c r="M42" s="647"/>
      <c r="N42" s="647"/>
      <c r="O42" s="648"/>
      <c r="P42" s="290">
        <f>SUMIF(AE1:AE504,"Civilian Position",AI1:AI504)</f>
        <v>0</v>
      </c>
      <c r="Q42" s="290">
        <f>SUMIF(AE1:AE504,"Civilian Position",AJ1:AJ504)</f>
        <v>0</v>
      </c>
      <c r="R42" s="290">
        <f>SUMIF(AE1:AE504,"Civilian Position",AK1:AK504)</f>
        <v>0</v>
      </c>
      <c r="W42" s="171"/>
    </row>
    <row r="43" spans="1:23" ht="44.25" customHeight="1">
      <c r="A43" s="646" t="s">
        <v>276</v>
      </c>
      <c r="B43" s="647"/>
      <c r="C43" s="647"/>
      <c r="D43" s="647"/>
      <c r="E43" s="647"/>
      <c r="F43" s="647"/>
      <c r="G43" s="647"/>
      <c r="H43" s="647"/>
      <c r="I43" s="647"/>
      <c r="J43" s="647"/>
      <c r="K43" s="647"/>
      <c r="L43" s="647"/>
      <c r="M43" s="647"/>
      <c r="N43" s="647"/>
      <c r="O43" s="648"/>
      <c r="P43" s="169">
        <f>SUM(P41+P42)</f>
        <v>0</v>
      </c>
      <c r="Q43" s="169">
        <f>SUM(Q41+Q42)</f>
        <v>0</v>
      </c>
      <c r="R43" s="169">
        <f>SUM(R41+R42)</f>
        <v>0</v>
      </c>
      <c r="W43" s="171"/>
    </row>
    <row r="44" spans="1:23" ht="37.5" customHeight="1">
      <c r="A44" s="646" t="s">
        <v>277</v>
      </c>
      <c r="B44" s="647"/>
      <c r="C44" s="647"/>
      <c r="D44" s="647"/>
      <c r="E44" s="647"/>
      <c r="F44" s="647"/>
      <c r="G44" s="647"/>
      <c r="H44" s="647"/>
      <c r="I44" s="647"/>
      <c r="J44" s="647"/>
      <c r="K44" s="647"/>
      <c r="L44" s="647"/>
      <c r="M44" s="647"/>
      <c r="N44" s="647"/>
      <c r="O44" s="648"/>
      <c r="P44" s="169">
        <f>SUM(SalaryTotal+FringeTotal)</f>
        <v>0</v>
      </c>
      <c r="Q44" s="169">
        <f>SUM(LocalSalaryTotal+LocalFringeTotal)</f>
        <v>0</v>
      </c>
      <c r="R44" s="169">
        <f>SUM(R40+R43)</f>
        <v>0</v>
      </c>
      <c r="W44" s="171"/>
    </row>
    <row r="45" spans="1:23" ht="15" hidden="1">
      <c r="A45" s="509"/>
      <c r="B45" s="510"/>
      <c r="C45" s="510"/>
      <c r="D45" s="510"/>
      <c r="E45" s="510"/>
      <c r="F45" s="510"/>
      <c r="G45" s="510"/>
      <c r="H45" s="510"/>
      <c r="I45" s="510"/>
      <c r="J45" s="510"/>
      <c r="K45" s="510"/>
      <c r="L45" s="510"/>
      <c r="M45" s="510"/>
      <c r="N45" s="510"/>
      <c r="O45" s="510"/>
      <c r="P45" s="510"/>
      <c r="Q45" s="510"/>
      <c r="R45" s="511"/>
      <c r="W45" s="171"/>
    </row>
    <row r="46" spans="1:18" ht="15.75" thickBot="1">
      <c r="A46" s="20" t="s">
        <v>34</v>
      </c>
      <c r="B46" s="21"/>
      <c r="C46" s="276"/>
      <c r="D46" s="276"/>
      <c r="E46" s="276"/>
      <c r="F46" s="276"/>
      <c r="G46" s="342"/>
      <c r="H46" s="21"/>
      <c r="I46" s="354"/>
      <c r="J46" s="21"/>
      <c r="K46" s="21"/>
      <c r="L46" s="354"/>
      <c r="M46" s="21"/>
      <c r="N46" s="354"/>
      <c r="O46" s="21"/>
      <c r="P46" s="21"/>
      <c r="Q46" s="21"/>
      <c r="R46" s="22"/>
    </row>
    <row r="47" spans="1:18" ht="15.75" thickTop="1">
      <c r="A47" s="649" t="s">
        <v>173</v>
      </c>
      <c r="B47" s="650"/>
      <c r="C47" s="277" t="s">
        <v>14</v>
      </c>
      <c r="D47" s="482" t="s">
        <v>259</v>
      </c>
      <c r="E47" s="483"/>
      <c r="F47" s="483"/>
      <c r="G47" s="484"/>
      <c r="H47" s="650" t="s">
        <v>15</v>
      </c>
      <c r="I47" s="650"/>
      <c r="J47" s="651"/>
      <c r="K47" s="649" t="s">
        <v>3</v>
      </c>
      <c r="L47" s="650"/>
      <c r="M47" s="650"/>
      <c r="N47" s="650"/>
      <c r="O47" s="650"/>
      <c r="P47" s="650"/>
      <c r="Q47" s="650"/>
      <c r="R47" s="651"/>
    </row>
    <row r="48" spans="1:18" ht="38.25" customHeight="1">
      <c r="A48" s="496" t="s">
        <v>24</v>
      </c>
      <c r="B48" s="497"/>
      <c r="C48" s="275" t="s">
        <v>174</v>
      </c>
      <c r="D48" s="485"/>
      <c r="E48" s="486"/>
      <c r="F48" s="486"/>
      <c r="G48" s="487"/>
      <c r="H48" s="496" t="s">
        <v>158</v>
      </c>
      <c r="I48" s="497"/>
      <c r="J48" s="498"/>
      <c r="K48" s="496" t="s">
        <v>28</v>
      </c>
      <c r="L48" s="497"/>
      <c r="M48" s="497"/>
      <c r="N48" s="497"/>
      <c r="O48" s="497"/>
      <c r="P48" s="497"/>
      <c r="Q48" s="497"/>
      <c r="R48" s="498"/>
    </row>
    <row r="49" spans="1:18" ht="15" customHeight="1">
      <c r="A49" s="467"/>
      <c r="B49" s="468"/>
      <c r="C49" s="469"/>
      <c r="D49" s="467"/>
      <c r="E49" s="468"/>
      <c r="F49" s="468"/>
      <c r="G49" s="469"/>
      <c r="H49" s="584" t="s">
        <v>15</v>
      </c>
      <c r="I49" s="585"/>
      <c r="J49" s="586"/>
      <c r="K49" s="533" t="s">
        <v>270</v>
      </c>
      <c r="L49" s="534"/>
      <c r="M49" s="537" t="s">
        <v>271</v>
      </c>
      <c r="N49" s="538"/>
      <c r="O49" s="476" t="s">
        <v>27</v>
      </c>
      <c r="P49" s="476" t="s">
        <v>76</v>
      </c>
      <c r="Q49" s="508" t="s">
        <v>74</v>
      </c>
      <c r="R49" s="476" t="s">
        <v>52</v>
      </c>
    </row>
    <row r="50" spans="1:22" s="19" customFormat="1" ht="33.75" customHeight="1">
      <c r="A50" s="470"/>
      <c r="B50" s="471"/>
      <c r="C50" s="472"/>
      <c r="D50" s="470"/>
      <c r="E50" s="471"/>
      <c r="F50" s="471"/>
      <c r="G50" s="472"/>
      <c r="H50" s="587" t="s">
        <v>15</v>
      </c>
      <c r="I50" s="588"/>
      <c r="J50" s="589"/>
      <c r="K50" s="535"/>
      <c r="L50" s="536"/>
      <c r="M50" s="539"/>
      <c r="N50" s="540"/>
      <c r="O50" s="477"/>
      <c r="P50" s="477"/>
      <c r="Q50" s="492"/>
      <c r="R50" s="477"/>
      <c r="S50" s="182"/>
      <c r="T50" s="182"/>
      <c r="U50" s="164"/>
      <c r="V50" s="164"/>
    </row>
    <row r="51" spans="1:22" s="19" customFormat="1" ht="20.1" customHeight="1" hidden="1">
      <c r="A51" s="524"/>
      <c r="B51" s="526"/>
      <c r="C51" s="620"/>
      <c r="D51" s="524"/>
      <c r="E51" s="525"/>
      <c r="F51" s="525"/>
      <c r="G51" s="526"/>
      <c r="H51" s="626" t="s">
        <v>161</v>
      </c>
      <c r="I51" s="626"/>
      <c r="J51" s="626"/>
      <c r="K51" s="514"/>
      <c r="L51" s="516"/>
      <c r="M51" s="541"/>
      <c r="N51" s="542"/>
      <c r="O51" s="481"/>
      <c r="P51" s="580">
        <f>SUM(K51:K54)*O51</f>
        <v>0</v>
      </c>
      <c r="Q51" s="685">
        <v>0</v>
      </c>
      <c r="R51" s="580">
        <f>IF(P51-Q51&lt;0,0,P51-Q51)</f>
        <v>0</v>
      </c>
      <c r="S51" s="182"/>
      <c r="T51" s="182"/>
      <c r="U51" s="164"/>
      <c r="V51" s="164"/>
    </row>
    <row r="52" spans="1:22" s="19" customFormat="1" ht="20.1" customHeight="1" hidden="1">
      <c r="A52" s="527"/>
      <c r="B52" s="529"/>
      <c r="C52" s="621"/>
      <c r="D52" s="527"/>
      <c r="E52" s="528"/>
      <c r="F52" s="528"/>
      <c r="G52" s="529"/>
      <c r="H52" s="626" t="s">
        <v>162</v>
      </c>
      <c r="I52" s="626"/>
      <c r="J52" s="626"/>
      <c r="K52" s="514"/>
      <c r="L52" s="516"/>
      <c r="M52" s="541"/>
      <c r="N52" s="542"/>
      <c r="O52" s="481"/>
      <c r="P52" s="580"/>
      <c r="Q52" s="685"/>
      <c r="R52" s="580"/>
      <c r="S52" s="182"/>
      <c r="T52" s="182"/>
      <c r="U52" s="164"/>
      <c r="V52" s="164"/>
    </row>
    <row r="53" spans="1:22" s="19" customFormat="1" ht="20.1" customHeight="1" hidden="1">
      <c r="A53" s="527"/>
      <c r="B53" s="529"/>
      <c r="C53" s="621"/>
      <c r="D53" s="527"/>
      <c r="E53" s="528"/>
      <c r="F53" s="528"/>
      <c r="G53" s="529"/>
      <c r="H53" s="626" t="s">
        <v>163</v>
      </c>
      <c r="I53" s="626"/>
      <c r="J53" s="626"/>
      <c r="K53" s="514"/>
      <c r="L53" s="516"/>
      <c r="M53" s="541"/>
      <c r="N53" s="542"/>
      <c r="O53" s="481"/>
      <c r="P53" s="580"/>
      <c r="Q53" s="685"/>
      <c r="R53" s="580"/>
      <c r="S53" s="182"/>
      <c r="T53" s="182"/>
      <c r="U53" s="164"/>
      <c r="V53" s="164"/>
    </row>
    <row r="54" spans="1:22" s="19" customFormat="1" ht="20.1" customHeight="1" hidden="1">
      <c r="A54" s="530"/>
      <c r="B54" s="532"/>
      <c r="C54" s="622"/>
      <c r="D54" s="530"/>
      <c r="E54" s="531"/>
      <c r="F54" s="531"/>
      <c r="G54" s="532"/>
      <c r="H54" s="626" t="s">
        <v>164</v>
      </c>
      <c r="I54" s="626"/>
      <c r="J54" s="626"/>
      <c r="K54" s="514"/>
      <c r="L54" s="516"/>
      <c r="M54" s="541"/>
      <c r="N54" s="542"/>
      <c r="O54" s="481"/>
      <c r="P54" s="580"/>
      <c r="Q54" s="685"/>
      <c r="R54" s="580"/>
      <c r="S54" s="182"/>
      <c r="T54" s="182"/>
      <c r="U54" s="164"/>
      <c r="V54" s="164"/>
    </row>
    <row r="55" spans="1:22" s="19" customFormat="1" ht="20.1" customHeight="1" hidden="1">
      <c r="A55" s="187"/>
      <c r="B55" s="187"/>
      <c r="C55" s="187"/>
      <c r="D55" s="225"/>
      <c r="E55" s="225"/>
      <c r="F55" s="225"/>
      <c r="G55" s="225"/>
      <c r="H55" s="194"/>
      <c r="I55" s="194"/>
      <c r="J55" s="194"/>
      <c r="K55" s="195"/>
      <c r="L55" s="195"/>
      <c r="M55" s="196"/>
      <c r="N55" s="196"/>
      <c r="O55" s="197"/>
      <c r="P55" s="198"/>
      <c r="Q55" s="198"/>
      <c r="R55" s="199"/>
      <c r="S55" s="182"/>
      <c r="T55" s="182"/>
      <c r="U55" s="164"/>
      <c r="V55" s="164"/>
    </row>
    <row r="56" spans="1:22" s="19" customFormat="1" ht="20.1" customHeight="1" hidden="1">
      <c r="A56" s="188"/>
      <c r="B56" s="188"/>
      <c r="C56" s="188"/>
      <c r="D56" s="188"/>
      <c r="E56" s="188"/>
      <c r="F56" s="188"/>
      <c r="G56" s="188"/>
      <c r="H56" s="189"/>
      <c r="I56" s="189"/>
      <c r="J56" s="189"/>
      <c r="K56" s="190"/>
      <c r="L56" s="190"/>
      <c r="M56" s="191"/>
      <c r="N56" s="191"/>
      <c r="O56" s="192"/>
      <c r="P56" s="193"/>
      <c r="Q56" s="193"/>
      <c r="R56" s="200"/>
      <c r="S56" s="182"/>
      <c r="T56" s="182"/>
      <c r="U56" s="164"/>
      <c r="V56" s="164"/>
    </row>
    <row r="57" spans="1:22" s="19" customFormat="1" ht="45" customHeight="1" hidden="1">
      <c r="A57" s="84"/>
      <c r="B57" s="84"/>
      <c r="C57" s="84"/>
      <c r="D57" s="153"/>
      <c r="E57" s="153"/>
      <c r="F57" s="623"/>
      <c r="G57" s="624"/>
      <c r="H57" s="624"/>
      <c r="I57" s="624"/>
      <c r="J57" s="625"/>
      <c r="K57" s="155"/>
      <c r="L57" s="353"/>
      <c r="M57" s="158"/>
      <c r="N57" s="352"/>
      <c r="O57" s="87"/>
      <c r="P57" s="47">
        <v>0</v>
      </c>
      <c r="Q57" s="264">
        <v>0</v>
      </c>
      <c r="R57" s="47">
        <v>0</v>
      </c>
      <c r="S57" s="182"/>
      <c r="T57" s="182"/>
      <c r="U57" s="164"/>
      <c r="V57" s="164"/>
    </row>
    <row r="58" spans="1:18" ht="15">
      <c r="A58" s="518" t="s">
        <v>20</v>
      </c>
      <c r="B58" s="519"/>
      <c r="C58" s="519"/>
      <c r="D58" s="519"/>
      <c r="E58" s="519"/>
      <c r="F58" s="519"/>
      <c r="G58" s="519"/>
      <c r="H58" s="519"/>
      <c r="I58" s="519"/>
      <c r="J58" s="519"/>
      <c r="K58" s="519"/>
      <c r="L58" s="519"/>
      <c r="M58" s="519"/>
      <c r="N58" s="519"/>
      <c r="O58" s="520"/>
      <c r="P58" s="47">
        <f>SUM(P51:P57)</f>
        <v>0</v>
      </c>
      <c r="Q58" s="47">
        <f>SUM(Q51:Q57)</f>
        <v>0</v>
      </c>
      <c r="R58" s="47">
        <f>SUM(P58-Q58)</f>
        <v>0</v>
      </c>
    </row>
    <row r="59" spans="1:18" ht="22.5" customHeight="1">
      <c r="A59" s="160" t="s">
        <v>212</v>
      </c>
      <c r="B59" s="160"/>
      <c r="C59" s="160"/>
      <c r="D59" s="245"/>
      <c r="E59" s="245"/>
      <c r="F59" s="245"/>
      <c r="G59" s="341"/>
      <c r="H59" s="245"/>
      <c r="I59" s="341"/>
      <c r="J59" s="245"/>
      <c r="K59" s="245"/>
      <c r="L59" s="341"/>
      <c r="M59" s="245"/>
      <c r="N59" s="341"/>
      <c r="O59" s="245"/>
      <c r="P59" s="55"/>
      <c r="Q59" s="55"/>
      <c r="R59" s="56"/>
    </row>
    <row r="60" spans="1:18" ht="200.1" customHeight="1">
      <c r="A60" s="601"/>
      <c r="B60" s="602"/>
      <c r="C60" s="602"/>
      <c r="D60" s="602"/>
      <c r="E60" s="602"/>
      <c r="F60" s="602"/>
      <c r="G60" s="602"/>
      <c r="H60" s="602"/>
      <c r="I60" s="602"/>
      <c r="J60" s="602"/>
      <c r="K60" s="602"/>
      <c r="L60" s="602"/>
      <c r="M60" s="602"/>
      <c r="N60" s="602"/>
      <c r="O60" s="602"/>
      <c r="P60" s="602"/>
      <c r="Q60" s="602"/>
      <c r="R60" s="603"/>
    </row>
    <row r="61" spans="1:18" ht="15" hidden="1">
      <c r="A61" s="560"/>
      <c r="B61" s="561"/>
      <c r="C61" s="561"/>
      <c r="D61" s="561"/>
      <c r="E61" s="561"/>
      <c r="F61" s="561"/>
      <c r="G61" s="561"/>
      <c r="H61" s="561"/>
      <c r="I61" s="561"/>
      <c r="J61" s="561"/>
      <c r="K61" s="561"/>
      <c r="L61" s="561"/>
      <c r="M61" s="561"/>
      <c r="N61" s="561"/>
      <c r="O61" s="561"/>
      <c r="P61" s="561"/>
      <c r="Q61" s="561"/>
      <c r="R61" s="562"/>
    </row>
    <row r="62" spans="1:20" ht="15">
      <c r="A62" s="279" t="s">
        <v>35</v>
      </c>
      <c r="B62" s="280"/>
      <c r="C62" s="280"/>
      <c r="D62" s="280"/>
      <c r="E62" s="280"/>
      <c r="F62" s="280"/>
      <c r="G62" s="280"/>
      <c r="H62" s="280"/>
      <c r="I62" s="280"/>
      <c r="J62" s="280"/>
      <c r="K62" s="280"/>
      <c r="L62" s="280"/>
      <c r="M62" s="280"/>
      <c r="N62" s="280"/>
      <c r="O62" s="280"/>
      <c r="P62" s="280"/>
      <c r="Q62" s="280"/>
      <c r="R62" s="281"/>
      <c r="T62" s="238"/>
    </row>
    <row r="63" spans="1:18" ht="15">
      <c r="A63" s="512" t="s">
        <v>18</v>
      </c>
      <c r="B63" s="513"/>
      <c r="C63" s="482" t="s">
        <v>259</v>
      </c>
      <c r="D63" s="483"/>
      <c r="E63" s="483"/>
      <c r="F63" s="483"/>
      <c r="G63" s="483"/>
      <c r="H63" s="483"/>
      <c r="I63" s="484"/>
      <c r="J63" s="571" t="s">
        <v>3</v>
      </c>
      <c r="K63" s="572"/>
      <c r="L63" s="572"/>
      <c r="M63" s="572"/>
      <c r="N63" s="572"/>
      <c r="O63" s="572"/>
      <c r="P63" s="572"/>
      <c r="Q63" s="572"/>
      <c r="R63" s="573"/>
    </row>
    <row r="64" spans="1:18" ht="41.25" customHeight="1">
      <c r="A64" s="496" t="s">
        <v>29</v>
      </c>
      <c r="B64" s="498"/>
      <c r="C64" s="485"/>
      <c r="D64" s="486"/>
      <c r="E64" s="486"/>
      <c r="F64" s="486"/>
      <c r="G64" s="486"/>
      <c r="H64" s="486"/>
      <c r="I64" s="487"/>
      <c r="J64" s="496" t="s">
        <v>30</v>
      </c>
      <c r="K64" s="497"/>
      <c r="L64" s="497"/>
      <c r="M64" s="497"/>
      <c r="N64" s="497"/>
      <c r="O64" s="497"/>
      <c r="P64" s="497"/>
      <c r="Q64" s="497"/>
      <c r="R64" s="498"/>
    </row>
    <row r="65" spans="1:18" ht="15" customHeight="1">
      <c r="A65" s="614"/>
      <c r="B65" s="615"/>
      <c r="C65" s="615"/>
      <c r="D65" s="615"/>
      <c r="E65" s="615"/>
      <c r="F65" s="615"/>
      <c r="G65" s="615"/>
      <c r="H65" s="615"/>
      <c r="I65" s="616"/>
      <c r="J65" s="614" t="s">
        <v>31</v>
      </c>
      <c r="K65" s="615"/>
      <c r="L65" s="616"/>
      <c r="M65" s="533" t="s">
        <v>26</v>
      </c>
      <c r="N65" s="612"/>
      <c r="O65" s="534"/>
      <c r="P65" s="476" t="s">
        <v>76</v>
      </c>
      <c r="Q65" s="508" t="s">
        <v>74</v>
      </c>
      <c r="R65" s="476" t="s">
        <v>52</v>
      </c>
    </row>
    <row r="66" spans="1:18" ht="15">
      <c r="A66" s="617"/>
      <c r="B66" s="618"/>
      <c r="C66" s="618"/>
      <c r="D66" s="618"/>
      <c r="E66" s="618"/>
      <c r="F66" s="618"/>
      <c r="G66" s="618"/>
      <c r="H66" s="618"/>
      <c r="I66" s="619"/>
      <c r="J66" s="617"/>
      <c r="K66" s="618"/>
      <c r="L66" s="619"/>
      <c r="M66" s="535"/>
      <c r="N66" s="613"/>
      <c r="O66" s="536"/>
      <c r="P66" s="477"/>
      <c r="Q66" s="492"/>
      <c r="R66" s="477"/>
    </row>
    <row r="67" spans="1:18" ht="45.75" customHeight="1" hidden="1">
      <c r="A67" s="473"/>
      <c r="B67" s="475"/>
      <c r="C67" s="473"/>
      <c r="D67" s="474"/>
      <c r="E67" s="474"/>
      <c r="F67" s="474"/>
      <c r="G67" s="474"/>
      <c r="H67" s="474"/>
      <c r="I67" s="474"/>
      <c r="J67" s="593"/>
      <c r="K67" s="605"/>
      <c r="L67" s="594"/>
      <c r="M67" s="569"/>
      <c r="N67" s="604"/>
      <c r="O67" s="570"/>
      <c r="P67" s="47">
        <f>CEILING(J67*M67,1)</f>
        <v>0</v>
      </c>
      <c r="Q67" s="264">
        <v>0</v>
      </c>
      <c r="R67" s="47">
        <f>IF(P67-Q67&lt;0,0,P67-Q67)</f>
        <v>0</v>
      </c>
    </row>
    <row r="68" spans="1:22" ht="15" hidden="1">
      <c r="A68" s="205"/>
      <c r="B68" s="205"/>
      <c r="C68" s="205"/>
      <c r="D68" s="205"/>
      <c r="E68" s="205"/>
      <c r="F68" s="206"/>
      <c r="G68" s="206"/>
      <c r="H68" s="206"/>
      <c r="I68" s="206"/>
      <c r="J68" s="206"/>
      <c r="K68" s="207"/>
      <c r="L68" s="207"/>
      <c r="M68" s="207"/>
      <c r="N68" s="207"/>
      <c r="O68" s="207"/>
      <c r="P68" s="202"/>
      <c r="Q68" s="202"/>
      <c r="R68" s="211"/>
      <c r="S68" s="164"/>
      <c r="T68" s="4"/>
      <c r="U68" s="4"/>
      <c r="V68" s="4"/>
    </row>
    <row r="69" spans="1:22" ht="15" hidden="1">
      <c r="A69" s="208"/>
      <c r="B69" s="208"/>
      <c r="C69" s="208"/>
      <c r="D69" s="208"/>
      <c r="E69" s="208"/>
      <c r="F69" s="209"/>
      <c r="G69" s="209"/>
      <c r="H69" s="209"/>
      <c r="I69" s="209"/>
      <c r="J69" s="209"/>
      <c r="K69" s="210"/>
      <c r="L69" s="210"/>
      <c r="M69" s="210"/>
      <c r="N69" s="210"/>
      <c r="O69" s="210"/>
      <c r="P69" s="182"/>
      <c r="Q69" s="182"/>
      <c r="R69" s="211"/>
      <c r="S69" s="164"/>
      <c r="T69" s="4"/>
      <c r="U69" s="4"/>
      <c r="V69" s="4"/>
    </row>
    <row r="70" spans="1:22" ht="0.75" customHeight="1">
      <c r="A70" s="208"/>
      <c r="B70" s="208"/>
      <c r="C70" s="208"/>
      <c r="D70" s="208"/>
      <c r="E70" s="208"/>
      <c r="F70" s="209"/>
      <c r="G70" s="209"/>
      <c r="H70" s="209"/>
      <c r="I70" s="209"/>
      <c r="J70" s="209"/>
      <c r="K70" s="210"/>
      <c r="L70" s="210"/>
      <c r="M70" s="210"/>
      <c r="N70" s="210"/>
      <c r="O70" s="210"/>
      <c r="P70" s="212">
        <v>0</v>
      </c>
      <c r="Q70" s="272">
        <v>0</v>
      </c>
      <c r="R70" s="211"/>
      <c r="S70" s="164"/>
      <c r="T70" s="4"/>
      <c r="U70" s="4"/>
      <c r="V70" s="4"/>
    </row>
    <row r="71" spans="1:18" ht="15">
      <c r="A71" s="518" t="s">
        <v>20</v>
      </c>
      <c r="B71" s="519"/>
      <c r="C71" s="519"/>
      <c r="D71" s="519"/>
      <c r="E71" s="519"/>
      <c r="F71" s="519"/>
      <c r="G71" s="519"/>
      <c r="H71" s="519"/>
      <c r="I71" s="519"/>
      <c r="J71" s="519"/>
      <c r="K71" s="519"/>
      <c r="L71" s="519"/>
      <c r="M71" s="519"/>
      <c r="N71" s="519"/>
      <c r="O71" s="520"/>
      <c r="P71" s="47">
        <f>SUM(P67:P70)</f>
        <v>0</v>
      </c>
      <c r="Q71" s="47">
        <f>SUM(Q67:Q70)</f>
        <v>0</v>
      </c>
      <c r="R71" s="47">
        <f>SUM(P71-Q71)</f>
        <v>0</v>
      </c>
    </row>
    <row r="72" spans="1:18" ht="22.5" customHeight="1">
      <c r="A72" s="160" t="s">
        <v>166</v>
      </c>
      <c r="B72" s="160"/>
      <c r="C72" s="160"/>
      <c r="D72" s="152"/>
      <c r="E72" s="152"/>
      <c r="F72" s="152"/>
      <c r="G72" s="341"/>
      <c r="H72" s="152"/>
      <c r="I72" s="341"/>
      <c r="J72" s="152"/>
      <c r="K72" s="152"/>
      <c r="L72" s="341"/>
      <c r="M72" s="152"/>
      <c r="N72" s="341"/>
      <c r="O72" s="152"/>
      <c r="P72" s="55"/>
      <c r="Q72" s="55"/>
      <c r="R72" s="56"/>
    </row>
    <row r="73" spans="1:18" ht="200.1" customHeight="1">
      <c r="A73" s="601"/>
      <c r="B73" s="602"/>
      <c r="C73" s="602"/>
      <c r="D73" s="602"/>
      <c r="E73" s="602"/>
      <c r="F73" s="602"/>
      <c r="G73" s="602"/>
      <c r="H73" s="602"/>
      <c r="I73" s="602"/>
      <c r="J73" s="602"/>
      <c r="K73" s="602"/>
      <c r="L73" s="602"/>
      <c r="M73" s="602"/>
      <c r="N73" s="602"/>
      <c r="O73" s="602"/>
      <c r="P73" s="602"/>
      <c r="Q73" s="602"/>
      <c r="R73" s="603"/>
    </row>
    <row r="74" spans="1:18" ht="16.5" customHeight="1">
      <c r="A74" s="606"/>
      <c r="B74" s="607"/>
      <c r="C74" s="607"/>
      <c r="D74" s="607"/>
      <c r="E74" s="607"/>
      <c r="F74" s="607"/>
      <c r="G74" s="607"/>
      <c r="H74" s="607"/>
      <c r="I74" s="607"/>
      <c r="J74" s="607"/>
      <c r="K74" s="607"/>
      <c r="L74" s="607"/>
      <c r="M74" s="607"/>
      <c r="N74" s="607"/>
      <c r="O74" s="607"/>
      <c r="P74" s="607"/>
      <c r="Q74" s="607"/>
      <c r="R74" s="608"/>
    </row>
    <row r="75" spans="1:18" ht="16.5" customHeight="1" hidden="1">
      <c r="A75" s="560"/>
      <c r="B75" s="561"/>
      <c r="C75" s="561"/>
      <c r="D75" s="561"/>
      <c r="E75" s="561"/>
      <c r="F75" s="561"/>
      <c r="G75" s="561"/>
      <c r="H75" s="561"/>
      <c r="I75" s="561"/>
      <c r="J75" s="561"/>
      <c r="K75" s="561"/>
      <c r="L75" s="561"/>
      <c r="M75" s="561"/>
      <c r="N75" s="561"/>
      <c r="O75" s="561"/>
      <c r="P75" s="561"/>
      <c r="Q75" s="561"/>
      <c r="R75" s="562"/>
    </row>
    <row r="76" spans="1:25" ht="15">
      <c r="A76" s="279" t="s">
        <v>37</v>
      </c>
      <c r="B76" s="280"/>
      <c r="C76" s="280"/>
      <c r="D76" s="280"/>
      <c r="E76" s="280"/>
      <c r="F76" s="280"/>
      <c r="G76" s="280"/>
      <c r="H76" s="280"/>
      <c r="I76" s="280"/>
      <c r="J76" s="280"/>
      <c r="K76" s="280"/>
      <c r="L76" s="280"/>
      <c r="M76" s="280"/>
      <c r="N76" s="280"/>
      <c r="O76" s="280"/>
      <c r="P76" s="280"/>
      <c r="Q76" s="280"/>
      <c r="R76" s="281"/>
      <c r="Y76" s="239"/>
    </row>
    <row r="77" spans="1:18" ht="15">
      <c r="A77" s="512" t="s">
        <v>16</v>
      </c>
      <c r="B77" s="513"/>
      <c r="C77" s="482" t="s">
        <v>259</v>
      </c>
      <c r="D77" s="483"/>
      <c r="E77" s="483"/>
      <c r="F77" s="483"/>
      <c r="G77" s="483"/>
      <c r="H77" s="483"/>
      <c r="I77" s="484"/>
      <c r="J77" s="571" t="s">
        <v>3</v>
      </c>
      <c r="K77" s="572"/>
      <c r="L77" s="572"/>
      <c r="M77" s="572"/>
      <c r="N77" s="572"/>
      <c r="O77" s="572"/>
      <c r="P77" s="572"/>
      <c r="Q77" s="572"/>
      <c r="R77" s="573"/>
    </row>
    <row r="78" spans="1:18" ht="34.5" customHeight="1">
      <c r="A78" s="496" t="s">
        <v>36</v>
      </c>
      <c r="B78" s="498"/>
      <c r="C78" s="485"/>
      <c r="D78" s="486"/>
      <c r="E78" s="486"/>
      <c r="F78" s="486"/>
      <c r="G78" s="486"/>
      <c r="H78" s="486"/>
      <c r="I78" s="487"/>
      <c r="J78" s="496" t="s">
        <v>38</v>
      </c>
      <c r="K78" s="497"/>
      <c r="L78" s="497"/>
      <c r="M78" s="497"/>
      <c r="N78" s="497"/>
      <c r="O78" s="497"/>
      <c r="P78" s="497"/>
      <c r="Q78" s="497"/>
      <c r="R78" s="498"/>
    </row>
    <row r="79" spans="1:18" ht="15" customHeight="1">
      <c r="A79" s="467"/>
      <c r="B79" s="468"/>
      <c r="C79" s="468"/>
      <c r="D79" s="468"/>
      <c r="E79" s="468"/>
      <c r="F79" s="468"/>
      <c r="G79" s="468"/>
      <c r="H79" s="468"/>
      <c r="I79" s="469"/>
      <c r="J79" s="614" t="s">
        <v>31</v>
      </c>
      <c r="K79" s="615"/>
      <c r="L79" s="616"/>
      <c r="M79" s="533" t="s">
        <v>26</v>
      </c>
      <c r="N79" s="612"/>
      <c r="O79" s="534"/>
      <c r="P79" s="578" t="s">
        <v>76</v>
      </c>
      <c r="Q79" s="491" t="s">
        <v>74</v>
      </c>
      <c r="R79" s="578" t="s">
        <v>52</v>
      </c>
    </row>
    <row r="80" spans="1:18" ht="15">
      <c r="A80" s="470"/>
      <c r="B80" s="471"/>
      <c r="C80" s="471"/>
      <c r="D80" s="471"/>
      <c r="E80" s="471"/>
      <c r="F80" s="471"/>
      <c r="G80" s="471"/>
      <c r="H80" s="471"/>
      <c r="I80" s="472"/>
      <c r="J80" s="617"/>
      <c r="K80" s="618"/>
      <c r="L80" s="619"/>
      <c r="M80" s="535"/>
      <c r="N80" s="613"/>
      <c r="O80" s="536"/>
      <c r="P80" s="477"/>
      <c r="Q80" s="492"/>
      <c r="R80" s="477"/>
    </row>
    <row r="81" spans="1:18" ht="30" customHeight="1" hidden="1">
      <c r="A81" s="593"/>
      <c r="B81" s="594"/>
      <c r="C81" s="473"/>
      <c r="D81" s="474"/>
      <c r="E81" s="474"/>
      <c r="F81" s="474"/>
      <c r="G81" s="474"/>
      <c r="H81" s="474"/>
      <c r="I81" s="475"/>
      <c r="J81" s="593"/>
      <c r="K81" s="605"/>
      <c r="L81" s="594"/>
      <c r="M81" s="514"/>
      <c r="N81" s="515"/>
      <c r="O81" s="516"/>
      <c r="P81" s="201">
        <f>CEILING(J81*M81,1)</f>
        <v>0</v>
      </c>
      <c r="Q81" s="264">
        <v>0</v>
      </c>
      <c r="R81" s="201">
        <f>IF(P81-Q81&lt;0,0,P81-Q81)</f>
        <v>0</v>
      </c>
    </row>
    <row r="82" spans="1:22" ht="15" hidden="1">
      <c r="A82" s="218"/>
      <c r="B82" s="218"/>
      <c r="C82" s="218"/>
      <c r="D82" s="218"/>
      <c r="E82" s="218"/>
      <c r="F82" s="218"/>
      <c r="G82" s="218"/>
      <c r="H82" s="218"/>
      <c r="I82" s="218"/>
      <c r="J82" s="218"/>
      <c r="K82" s="219"/>
      <c r="L82" s="219"/>
      <c r="M82" s="219"/>
      <c r="N82" s="219"/>
      <c r="O82" s="219"/>
      <c r="P82" s="182"/>
      <c r="Q82" s="182"/>
      <c r="R82" s="211"/>
      <c r="S82" s="164"/>
      <c r="T82" s="4"/>
      <c r="U82" s="4"/>
      <c r="V82" s="4"/>
    </row>
    <row r="83" spans="1:22" ht="15" hidden="1">
      <c r="A83" s="218"/>
      <c r="B83" s="218"/>
      <c r="C83" s="218"/>
      <c r="D83" s="218"/>
      <c r="E83" s="218"/>
      <c r="F83" s="218"/>
      <c r="G83" s="218"/>
      <c r="H83" s="218"/>
      <c r="I83" s="218"/>
      <c r="J83" s="218"/>
      <c r="K83" s="219"/>
      <c r="L83" s="219"/>
      <c r="M83" s="219"/>
      <c r="N83" s="219"/>
      <c r="O83" s="219"/>
      <c r="P83" s="182"/>
      <c r="Q83" s="182"/>
      <c r="R83" s="211"/>
      <c r="S83" s="164"/>
      <c r="T83" s="4"/>
      <c r="U83" s="4"/>
      <c r="V83" s="4"/>
    </row>
    <row r="84" spans="1:18" ht="30" customHeight="1" hidden="1">
      <c r="A84" s="609"/>
      <c r="B84" s="610"/>
      <c r="C84" s="610"/>
      <c r="D84" s="611"/>
      <c r="E84" s="154"/>
      <c r="F84" s="595"/>
      <c r="G84" s="596"/>
      <c r="H84" s="596"/>
      <c r="I84" s="596"/>
      <c r="J84" s="597"/>
      <c r="K84" s="590"/>
      <c r="L84" s="591"/>
      <c r="M84" s="591"/>
      <c r="N84" s="591"/>
      <c r="O84" s="592"/>
      <c r="P84" s="47">
        <v>0</v>
      </c>
      <c r="Q84" s="264">
        <v>0</v>
      </c>
      <c r="R84" s="47">
        <v>0</v>
      </c>
    </row>
    <row r="85" spans="1:18" ht="15">
      <c r="A85" s="518" t="s">
        <v>20</v>
      </c>
      <c r="B85" s="519"/>
      <c r="C85" s="519"/>
      <c r="D85" s="519"/>
      <c r="E85" s="519"/>
      <c r="F85" s="519"/>
      <c r="G85" s="519"/>
      <c r="H85" s="519"/>
      <c r="I85" s="519"/>
      <c r="J85" s="519"/>
      <c r="K85" s="519"/>
      <c r="L85" s="519"/>
      <c r="M85" s="519"/>
      <c r="N85" s="519"/>
      <c r="O85" s="520"/>
      <c r="P85" s="47">
        <f>SUM(P81:P84)</f>
        <v>0</v>
      </c>
      <c r="Q85" s="47">
        <f>SUM(Q81:Q84)</f>
        <v>0</v>
      </c>
      <c r="R85" s="47">
        <f>SUM(P85-Q85)</f>
        <v>0</v>
      </c>
    </row>
    <row r="86" spans="1:18" ht="22.5" customHeight="1">
      <c r="A86" s="160" t="s">
        <v>167</v>
      </c>
      <c r="B86" s="160"/>
      <c r="C86" s="160"/>
      <c r="D86" s="152"/>
      <c r="E86" s="152"/>
      <c r="F86" s="152"/>
      <c r="G86" s="341"/>
      <c r="H86" s="152"/>
      <c r="I86" s="341"/>
      <c r="J86" s="152"/>
      <c r="K86" s="152"/>
      <c r="L86" s="341"/>
      <c r="M86" s="152"/>
      <c r="N86" s="341"/>
      <c r="O86" s="152"/>
      <c r="P86" s="55"/>
      <c r="Q86" s="55"/>
      <c r="R86" s="56"/>
    </row>
    <row r="87" spans="1:18" ht="200.1" customHeight="1">
      <c r="A87" s="601"/>
      <c r="B87" s="602"/>
      <c r="C87" s="602"/>
      <c r="D87" s="602"/>
      <c r="E87" s="602"/>
      <c r="F87" s="602"/>
      <c r="G87" s="602"/>
      <c r="H87" s="602"/>
      <c r="I87" s="602"/>
      <c r="J87" s="602"/>
      <c r="K87" s="602"/>
      <c r="L87" s="602"/>
      <c r="M87" s="602"/>
      <c r="N87" s="602"/>
      <c r="O87" s="602"/>
      <c r="P87" s="602"/>
      <c r="Q87" s="602"/>
      <c r="R87" s="603"/>
    </row>
    <row r="88" spans="1:18" ht="16.5" customHeight="1">
      <c r="A88" s="606"/>
      <c r="B88" s="607"/>
      <c r="C88" s="607"/>
      <c r="D88" s="607"/>
      <c r="E88" s="607"/>
      <c r="F88" s="607"/>
      <c r="G88" s="607"/>
      <c r="H88" s="607"/>
      <c r="I88" s="607"/>
      <c r="J88" s="607"/>
      <c r="K88" s="607"/>
      <c r="L88" s="607"/>
      <c r="M88" s="607"/>
      <c r="N88" s="607"/>
      <c r="O88" s="607"/>
      <c r="P88" s="607"/>
      <c r="Q88" s="607"/>
      <c r="R88" s="608"/>
    </row>
    <row r="89" spans="1:18" ht="15.75" thickBot="1">
      <c r="A89" s="20" t="s">
        <v>39</v>
      </c>
      <c r="B89" s="21"/>
      <c r="C89" s="21"/>
      <c r="D89" s="21"/>
      <c r="E89" s="21"/>
      <c r="F89" s="21"/>
      <c r="G89" s="354"/>
      <c r="H89" s="21"/>
      <c r="I89" s="354"/>
      <c r="J89" s="21"/>
      <c r="K89" s="21"/>
      <c r="L89" s="354"/>
      <c r="M89" s="21"/>
      <c r="N89" s="354"/>
      <c r="O89" s="21"/>
      <c r="P89" s="21"/>
      <c r="Q89" s="21"/>
      <c r="R89" s="22"/>
    </row>
    <row r="90" spans="1:18" ht="16.5" customHeight="1" hidden="1">
      <c r="A90" s="598"/>
      <c r="B90" s="599"/>
      <c r="C90" s="599"/>
      <c r="D90" s="599"/>
      <c r="E90" s="599"/>
      <c r="F90" s="599"/>
      <c r="G90" s="599"/>
      <c r="H90" s="599"/>
      <c r="I90" s="599"/>
      <c r="J90" s="599"/>
      <c r="K90" s="599"/>
      <c r="L90" s="599"/>
      <c r="M90" s="599"/>
      <c r="N90" s="599"/>
      <c r="O90" s="599"/>
      <c r="P90" s="599"/>
      <c r="Q90" s="599"/>
      <c r="R90" s="600"/>
    </row>
    <row r="91" spans="1:18" ht="16.5" customHeight="1" hidden="1" thickTop="1">
      <c r="A91" s="560"/>
      <c r="B91" s="561"/>
      <c r="C91" s="561"/>
      <c r="D91" s="561"/>
      <c r="E91" s="561"/>
      <c r="F91" s="561"/>
      <c r="G91" s="561"/>
      <c r="H91" s="561"/>
      <c r="I91" s="561"/>
      <c r="J91" s="561"/>
      <c r="K91" s="561"/>
      <c r="L91" s="561"/>
      <c r="M91" s="561"/>
      <c r="N91" s="561"/>
      <c r="O91" s="561"/>
      <c r="P91" s="561"/>
      <c r="Q91" s="561"/>
      <c r="R91" s="562"/>
    </row>
    <row r="92" spans="1:18" ht="15.75" thickTop="1">
      <c r="A92" s="521" t="s">
        <v>229</v>
      </c>
      <c r="B92" s="522"/>
      <c r="C92" s="522"/>
      <c r="D92" s="522"/>
      <c r="E92" s="276"/>
      <c r="F92" s="276"/>
      <c r="G92" s="342"/>
      <c r="H92" s="276"/>
      <c r="I92" s="342"/>
      <c r="J92" s="276"/>
      <c r="K92" s="276"/>
      <c r="L92" s="342"/>
      <c r="M92" s="276"/>
      <c r="N92" s="342"/>
      <c r="O92" s="276"/>
      <c r="P92" s="276"/>
      <c r="Q92" s="276"/>
      <c r="R92" s="282"/>
    </row>
    <row r="93" spans="1:18" ht="15">
      <c r="A93" s="571" t="s">
        <v>233</v>
      </c>
      <c r="B93" s="572"/>
      <c r="C93" s="572"/>
      <c r="D93" s="572"/>
      <c r="E93" s="572"/>
      <c r="F93" s="572"/>
      <c r="G93" s="572"/>
      <c r="H93" s="572"/>
      <c r="I93" s="572"/>
      <c r="J93" s="572"/>
      <c r="K93" s="572"/>
      <c r="L93" s="572"/>
      <c r="M93" s="572"/>
      <c r="N93" s="572"/>
      <c r="O93" s="572"/>
      <c r="P93" s="572"/>
      <c r="Q93" s="572"/>
      <c r="R93" s="573"/>
    </row>
    <row r="94" spans="1:18" ht="26.25" customHeight="1">
      <c r="A94" s="496" t="s">
        <v>234</v>
      </c>
      <c r="B94" s="497"/>
      <c r="C94" s="497"/>
      <c r="D94" s="497"/>
      <c r="E94" s="497"/>
      <c r="F94" s="497"/>
      <c r="G94" s="497"/>
      <c r="H94" s="497"/>
      <c r="I94" s="497"/>
      <c r="J94" s="497"/>
      <c r="K94" s="497"/>
      <c r="L94" s="497"/>
      <c r="M94" s="497"/>
      <c r="N94" s="497"/>
      <c r="O94" s="497"/>
      <c r="P94" s="497"/>
      <c r="Q94" s="497"/>
      <c r="R94" s="498"/>
    </row>
    <row r="95" spans="1:18" ht="15">
      <c r="A95" s="571" t="s">
        <v>18</v>
      </c>
      <c r="B95" s="572"/>
      <c r="C95" s="572"/>
      <c r="D95" s="572"/>
      <c r="E95" s="572"/>
      <c r="F95" s="573"/>
      <c r="G95" s="482" t="s">
        <v>259</v>
      </c>
      <c r="H95" s="483"/>
      <c r="I95" s="483"/>
      <c r="J95" s="483"/>
      <c r="K95" s="483"/>
      <c r="L95" s="483"/>
      <c r="M95" s="483"/>
      <c r="N95" s="483"/>
      <c r="O95" s="484"/>
      <c r="P95" s="512" t="s">
        <v>3</v>
      </c>
      <c r="Q95" s="523"/>
      <c r="R95" s="513"/>
    </row>
    <row r="96" spans="1:18" ht="82.5" customHeight="1">
      <c r="A96" s="496" t="s">
        <v>235</v>
      </c>
      <c r="B96" s="497"/>
      <c r="C96" s="497"/>
      <c r="D96" s="497"/>
      <c r="E96" s="497"/>
      <c r="F96" s="498"/>
      <c r="G96" s="485"/>
      <c r="H96" s="486"/>
      <c r="I96" s="486"/>
      <c r="J96" s="486"/>
      <c r="K96" s="486"/>
      <c r="L96" s="486"/>
      <c r="M96" s="486"/>
      <c r="N96" s="486"/>
      <c r="O96" s="487"/>
      <c r="P96" s="496" t="s">
        <v>194</v>
      </c>
      <c r="Q96" s="497"/>
      <c r="R96" s="498"/>
    </row>
    <row r="97" spans="1:18" ht="15" customHeight="1">
      <c r="A97" s="467"/>
      <c r="B97" s="468"/>
      <c r="C97" s="468"/>
      <c r="D97" s="468"/>
      <c r="E97" s="468"/>
      <c r="F97" s="468"/>
      <c r="G97" s="468"/>
      <c r="H97" s="468"/>
      <c r="I97" s="468"/>
      <c r="J97" s="468"/>
      <c r="K97" s="468"/>
      <c r="L97" s="468"/>
      <c r="M97" s="468"/>
      <c r="N97" s="468"/>
      <c r="O97" s="469"/>
      <c r="P97" s="476" t="s">
        <v>76</v>
      </c>
      <c r="Q97" s="508" t="s">
        <v>74</v>
      </c>
      <c r="R97" s="476" t="s">
        <v>52</v>
      </c>
    </row>
    <row r="98" spans="1:18" ht="15">
      <c r="A98" s="470"/>
      <c r="B98" s="471"/>
      <c r="C98" s="471"/>
      <c r="D98" s="471"/>
      <c r="E98" s="471"/>
      <c r="F98" s="471"/>
      <c r="G98" s="471"/>
      <c r="H98" s="471"/>
      <c r="I98" s="471"/>
      <c r="J98" s="471"/>
      <c r="K98" s="471"/>
      <c r="L98" s="471"/>
      <c r="M98" s="471"/>
      <c r="N98" s="471"/>
      <c r="O98" s="472"/>
      <c r="P98" s="477"/>
      <c r="Q98" s="492"/>
      <c r="R98" s="477"/>
    </row>
    <row r="99" spans="1:18" ht="30" customHeight="1" hidden="1">
      <c r="A99" s="473"/>
      <c r="B99" s="474"/>
      <c r="C99" s="474"/>
      <c r="D99" s="474"/>
      <c r="E99" s="474"/>
      <c r="F99" s="475"/>
      <c r="G99" s="473"/>
      <c r="H99" s="474"/>
      <c r="I99" s="474"/>
      <c r="J99" s="474"/>
      <c r="K99" s="474"/>
      <c r="L99" s="474"/>
      <c r="M99" s="474"/>
      <c r="N99" s="474"/>
      <c r="O99" s="475"/>
      <c r="P99" s="230">
        <v>0</v>
      </c>
      <c r="Q99" s="264">
        <v>0</v>
      </c>
      <c r="R99" s="201">
        <f>IF(P99-Q99&lt;0,0,P99-Q99)</f>
        <v>0</v>
      </c>
    </row>
    <row r="100" spans="1:22" ht="15" hidden="1">
      <c r="A100" s="220"/>
      <c r="B100" s="220"/>
      <c r="C100" s="220"/>
      <c r="D100" s="220"/>
      <c r="E100" s="220"/>
      <c r="F100" s="220"/>
      <c r="G100" s="220"/>
      <c r="H100" s="220"/>
      <c r="I100" s="220"/>
      <c r="J100" s="220"/>
      <c r="K100" s="220"/>
      <c r="L100" s="220"/>
      <c r="M100" s="220"/>
      <c r="N100" s="220"/>
      <c r="O100" s="220"/>
      <c r="P100" s="207"/>
      <c r="Q100" s="217"/>
      <c r="R100" s="203"/>
      <c r="T100" s="164"/>
      <c r="V100" s="4"/>
    </row>
    <row r="101" spans="1:22" ht="15" hidden="1">
      <c r="A101" s="220"/>
      <c r="B101" s="220"/>
      <c r="C101" s="220"/>
      <c r="D101" s="220"/>
      <c r="E101" s="220"/>
      <c r="F101" s="220"/>
      <c r="G101" s="220"/>
      <c r="H101" s="220"/>
      <c r="I101" s="220"/>
      <c r="J101" s="220"/>
      <c r="K101" s="220"/>
      <c r="L101" s="220"/>
      <c r="M101" s="220"/>
      <c r="N101" s="220"/>
      <c r="O101" s="220"/>
      <c r="P101" s="207"/>
      <c r="Q101" s="217"/>
      <c r="R101" s="204"/>
      <c r="T101" s="164"/>
      <c r="V101" s="4"/>
    </row>
    <row r="102" spans="1:22" ht="15" hidden="1">
      <c r="A102" s="220"/>
      <c r="B102" s="220"/>
      <c r="C102" s="220"/>
      <c r="D102" s="220"/>
      <c r="E102" s="220"/>
      <c r="F102" s="220"/>
      <c r="G102" s="220"/>
      <c r="H102" s="220"/>
      <c r="I102" s="220"/>
      <c r="J102" s="220"/>
      <c r="K102" s="220"/>
      <c r="L102" s="220"/>
      <c r="M102" s="220"/>
      <c r="N102" s="220"/>
      <c r="O102" s="220"/>
      <c r="P102" s="207">
        <v>0</v>
      </c>
      <c r="Q102" s="273"/>
      <c r="R102" s="204"/>
      <c r="T102" s="164"/>
      <c r="V102" s="4"/>
    </row>
    <row r="103" spans="1:18" ht="15">
      <c r="A103" s="518" t="s">
        <v>20</v>
      </c>
      <c r="B103" s="519"/>
      <c r="C103" s="519"/>
      <c r="D103" s="519"/>
      <c r="E103" s="519"/>
      <c r="F103" s="519"/>
      <c r="G103" s="519"/>
      <c r="H103" s="519"/>
      <c r="I103" s="519"/>
      <c r="J103" s="519"/>
      <c r="K103" s="519"/>
      <c r="L103" s="519"/>
      <c r="M103" s="519"/>
      <c r="N103" s="519"/>
      <c r="O103" s="520"/>
      <c r="P103" s="201">
        <f>SUM(P99:P102)</f>
        <v>0</v>
      </c>
      <c r="Q103" s="201">
        <f>SUM(Q99:Q102)</f>
        <v>0</v>
      </c>
      <c r="R103" s="201">
        <f>SUM(P103-Q103)</f>
        <v>0</v>
      </c>
    </row>
    <row r="104" spans="1:18" ht="15.75" hidden="1" thickBot="1">
      <c r="A104" s="488"/>
      <c r="B104" s="489"/>
      <c r="C104" s="489"/>
      <c r="D104" s="489"/>
      <c r="E104" s="489"/>
      <c r="F104" s="489"/>
      <c r="G104" s="489"/>
      <c r="H104" s="489"/>
      <c r="I104" s="489"/>
      <c r="J104" s="489"/>
      <c r="K104" s="489"/>
      <c r="L104" s="489"/>
      <c r="M104" s="489"/>
      <c r="N104" s="489"/>
      <c r="O104" s="489"/>
      <c r="P104" s="489"/>
      <c r="Q104" s="489"/>
      <c r="R104" s="490"/>
    </row>
    <row r="105" spans="1:18" ht="15">
      <c r="A105" s="571" t="s">
        <v>184</v>
      </c>
      <c r="B105" s="572"/>
      <c r="C105" s="572"/>
      <c r="D105" s="572"/>
      <c r="E105" s="572"/>
      <c r="F105" s="572"/>
      <c r="G105" s="572"/>
      <c r="H105" s="572"/>
      <c r="I105" s="572"/>
      <c r="J105" s="572"/>
      <c r="K105" s="572"/>
      <c r="L105" s="572"/>
      <c r="M105" s="572"/>
      <c r="N105" s="572"/>
      <c r="O105" s="572"/>
      <c r="P105" s="572"/>
      <c r="Q105" s="572"/>
      <c r="R105" s="573"/>
    </row>
    <row r="106" spans="1:18" ht="15">
      <c r="A106" s="496" t="s">
        <v>199</v>
      </c>
      <c r="B106" s="497"/>
      <c r="C106" s="497"/>
      <c r="D106" s="497"/>
      <c r="E106" s="497"/>
      <c r="F106" s="497"/>
      <c r="G106" s="497"/>
      <c r="H106" s="497"/>
      <c r="I106" s="497"/>
      <c r="J106" s="497"/>
      <c r="K106" s="497"/>
      <c r="L106" s="497"/>
      <c r="M106" s="497"/>
      <c r="N106" s="497"/>
      <c r="O106" s="497"/>
      <c r="P106" s="497"/>
      <c r="Q106" s="497"/>
      <c r="R106" s="498"/>
    </row>
    <row r="107" spans="1:18" ht="15">
      <c r="A107" s="482" t="s">
        <v>185</v>
      </c>
      <c r="B107" s="484"/>
      <c r="C107" s="482" t="s">
        <v>186</v>
      </c>
      <c r="D107" s="483"/>
      <c r="E107" s="484"/>
      <c r="F107" s="482" t="s">
        <v>259</v>
      </c>
      <c r="G107" s="483"/>
      <c r="H107" s="483"/>
      <c r="I107" s="483"/>
      <c r="J107" s="483"/>
      <c r="K107" s="483"/>
      <c r="L107" s="483"/>
      <c r="M107" s="484"/>
      <c r="N107" s="482" t="s">
        <v>3</v>
      </c>
      <c r="O107" s="483"/>
      <c r="P107" s="483"/>
      <c r="Q107" s="483"/>
      <c r="R107" s="484"/>
    </row>
    <row r="108" spans="1:18" ht="28.5" customHeight="1">
      <c r="A108" s="485"/>
      <c r="B108" s="487"/>
      <c r="C108" s="485"/>
      <c r="D108" s="486"/>
      <c r="E108" s="487"/>
      <c r="F108" s="485"/>
      <c r="G108" s="486"/>
      <c r="H108" s="486"/>
      <c r="I108" s="486"/>
      <c r="J108" s="486"/>
      <c r="K108" s="486"/>
      <c r="L108" s="486"/>
      <c r="M108" s="487"/>
      <c r="N108" s="485"/>
      <c r="O108" s="486"/>
      <c r="P108" s="486"/>
      <c r="Q108" s="486"/>
      <c r="R108" s="487"/>
    </row>
    <row r="109" spans="1:18" ht="15" customHeight="1">
      <c r="A109" s="278"/>
      <c r="B109" s="284"/>
      <c r="C109" s="467"/>
      <c r="D109" s="468"/>
      <c r="E109" s="469"/>
      <c r="F109" s="467"/>
      <c r="G109" s="468"/>
      <c r="H109" s="468"/>
      <c r="I109" s="468"/>
      <c r="J109" s="468"/>
      <c r="K109" s="468"/>
      <c r="L109" s="468"/>
      <c r="M109" s="469"/>
      <c r="N109" s="517" t="s">
        <v>187</v>
      </c>
      <c r="O109" s="579" t="s">
        <v>188</v>
      </c>
      <c r="P109" s="578" t="s">
        <v>76</v>
      </c>
      <c r="Q109" s="491" t="s">
        <v>74</v>
      </c>
      <c r="R109" s="578" t="s">
        <v>52</v>
      </c>
    </row>
    <row r="110" spans="1:18" ht="15">
      <c r="A110" s="285"/>
      <c r="B110" s="286"/>
      <c r="C110" s="470"/>
      <c r="D110" s="471"/>
      <c r="E110" s="472"/>
      <c r="F110" s="470"/>
      <c r="G110" s="471"/>
      <c r="H110" s="471"/>
      <c r="I110" s="471"/>
      <c r="J110" s="471"/>
      <c r="K110" s="471"/>
      <c r="L110" s="471"/>
      <c r="M110" s="472"/>
      <c r="N110" s="517"/>
      <c r="O110" s="579"/>
      <c r="P110" s="477"/>
      <c r="Q110" s="492"/>
      <c r="R110" s="477"/>
    </row>
    <row r="111" spans="1:18" ht="30" customHeight="1" hidden="1">
      <c r="A111" s="473"/>
      <c r="B111" s="474"/>
      <c r="C111" s="473"/>
      <c r="D111" s="474"/>
      <c r="E111" s="475"/>
      <c r="F111" s="473"/>
      <c r="G111" s="474"/>
      <c r="H111" s="474"/>
      <c r="I111" s="474"/>
      <c r="J111" s="474"/>
      <c r="K111" s="474"/>
      <c r="L111" s="474"/>
      <c r="M111" s="475"/>
      <c r="N111" s="240">
        <v>0</v>
      </c>
      <c r="O111" s="243">
        <v>0</v>
      </c>
      <c r="P111" s="235">
        <f>N111*O111</f>
        <v>0</v>
      </c>
      <c r="Q111" s="264">
        <v>0</v>
      </c>
      <c r="R111" s="234">
        <f>IF(P111-Q111&lt;0,0,P111-Q111)</f>
        <v>0</v>
      </c>
    </row>
    <row r="112" spans="1:22" ht="15" hidden="1">
      <c r="A112" s="220"/>
      <c r="B112" s="220"/>
      <c r="C112" s="220"/>
      <c r="D112" s="220"/>
      <c r="E112" s="220"/>
      <c r="F112" s="220"/>
      <c r="G112" s="220"/>
      <c r="H112" s="220"/>
      <c r="I112" s="220"/>
      <c r="J112" s="220"/>
      <c r="K112" s="220"/>
      <c r="L112" s="220"/>
      <c r="M112" s="220"/>
      <c r="N112" s="220"/>
      <c r="O112" s="220"/>
      <c r="P112" s="207"/>
      <c r="Q112" s="217"/>
      <c r="R112" s="203"/>
      <c r="T112" s="164"/>
      <c r="V112" s="4"/>
    </row>
    <row r="113" spans="1:22" ht="15" hidden="1">
      <c r="A113" s="220"/>
      <c r="B113" s="220"/>
      <c r="C113" s="220"/>
      <c r="D113" s="220"/>
      <c r="E113" s="220"/>
      <c r="F113" s="220"/>
      <c r="G113" s="220"/>
      <c r="H113" s="220"/>
      <c r="I113" s="220"/>
      <c r="J113" s="220"/>
      <c r="K113" s="220"/>
      <c r="L113" s="220"/>
      <c r="M113" s="220"/>
      <c r="N113" s="220"/>
      <c r="O113" s="220"/>
      <c r="P113" s="207"/>
      <c r="Q113" s="217"/>
      <c r="R113" s="204"/>
      <c r="T113" s="164"/>
      <c r="V113" s="4"/>
    </row>
    <row r="114" spans="1:22" ht="15" hidden="1">
      <c r="A114" s="220"/>
      <c r="B114" s="220"/>
      <c r="C114" s="220"/>
      <c r="D114" s="220"/>
      <c r="E114" s="220"/>
      <c r="F114" s="220"/>
      <c r="G114" s="220"/>
      <c r="H114" s="220"/>
      <c r="I114" s="220"/>
      <c r="J114" s="220"/>
      <c r="K114" s="220"/>
      <c r="L114" s="220"/>
      <c r="M114" s="220"/>
      <c r="N114" s="220"/>
      <c r="O114" s="220"/>
      <c r="P114" s="207">
        <v>0</v>
      </c>
      <c r="Q114" s="217">
        <v>0</v>
      </c>
      <c r="R114" s="204"/>
      <c r="T114" s="164"/>
      <c r="V114" s="4"/>
    </row>
    <row r="115" spans="1:18" ht="15">
      <c r="A115" s="518" t="s">
        <v>20</v>
      </c>
      <c r="B115" s="519"/>
      <c r="C115" s="519"/>
      <c r="D115" s="519"/>
      <c r="E115" s="519"/>
      <c r="F115" s="519"/>
      <c r="G115" s="519"/>
      <c r="H115" s="519"/>
      <c r="I115" s="519"/>
      <c r="J115" s="519"/>
      <c r="K115" s="519"/>
      <c r="L115" s="519"/>
      <c r="M115" s="519"/>
      <c r="N115" s="519"/>
      <c r="O115" s="520"/>
      <c r="P115" s="234">
        <f>SUM(P111:P114)</f>
        <v>0</v>
      </c>
      <c r="Q115" s="234">
        <f>SUM(Q111:Q114)</f>
        <v>0</v>
      </c>
      <c r="R115" s="234">
        <f>SUM(P115-Q115)</f>
        <v>0</v>
      </c>
    </row>
    <row r="116" spans="1:18" ht="15.75" hidden="1" thickBot="1">
      <c r="A116" s="488"/>
      <c r="B116" s="489"/>
      <c r="C116" s="489"/>
      <c r="D116" s="489"/>
      <c r="E116" s="489"/>
      <c r="F116" s="489"/>
      <c r="G116" s="489"/>
      <c r="H116" s="489"/>
      <c r="I116" s="489"/>
      <c r="J116" s="489"/>
      <c r="K116" s="489"/>
      <c r="L116" s="489"/>
      <c r="M116" s="489"/>
      <c r="N116" s="489"/>
      <c r="O116" s="489"/>
      <c r="P116" s="489"/>
      <c r="Q116" s="489"/>
      <c r="R116" s="490"/>
    </row>
    <row r="117" spans="1:18" ht="15">
      <c r="A117" s="571" t="s">
        <v>193</v>
      </c>
      <c r="B117" s="572"/>
      <c r="C117" s="572"/>
      <c r="D117" s="572"/>
      <c r="E117" s="572"/>
      <c r="F117" s="572"/>
      <c r="G117" s="572"/>
      <c r="H117" s="572"/>
      <c r="I117" s="572"/>
      <c r="J117" s="572"/>
      <c r="K117" s="572"/>
      <c r="L117" s="572"/>
      <c r="M117" s="572"/>
      <c r="N117" s="572"/>
      <c r="O117" s="572"/>
      <c r="P117" s="572"/>
      <c r="Q117" s="572"/>
      <c r="R117" s="573"/>
    </row>
    <row r="118" spans="1:18" ht="15">
      <c r="A118" s="496" t="s">
        <v>200</v>
      </c>
      <c r="B118" s="497"/>
      <c r="C118" s="497"/>
      <c r="D118" s="497"/>
      <c r="E118" s="497"/>
      <c r="F118" s="497"/>
      <c r="G118" s="497"/>
      <c r="H118" s="497"/>
      <c r="I118" s="497"/>
      <c r="J118" s="497"/>
      <c r="K118" s="497"/>
      <c r="L118" s="497"/>
      <c r="M118" s="497"/>
      <c r="N118" s="497"/>
      <c r="O118" s="497"/>
      <c r="P118" s="497"/>
      <c r="Q118" s="497"/>
      <c r="R118" s="498"/>
    </row>
    <row r="119" spans="1:18" ht="15">
      <c r="A119" s="493" t="s">
        <v>173</v>
      </c>
      <c r="B119" s="494"/>
      <c r="C119" s="495"/>
      <c r="D119" s="493" t="s">
        <v>14</v>
      </c>
      <c r="E119" s="494"/>
      <c r="F119" s="495"/>
      <c r="G119" s="482" t="s">
        <v>259</v>
      </c>
      <c r="H119" s="483"/>
      <c r="I119" s="483"/>
      <c r="J119" s="483"/>
      <c r="K119" s="484"/>
      <c r="L119" s="359" t="s">
        <v>15</v>
      </c>
      <c r="M119" s="493" t="s">
        <v>3</v>
      </c>
      <c r="N119" s="494"/>
      <c r="O119" s="494"/>
      <c r="P119" s="494"/>
      <c r="Q119" s="494"/>
      <c r="R119" s="495"/>
    </row>
    <row r="120" spans="1:18" ht="37.5" customHeight="1">
      <c r="A120" s="496" t="s">
        <v>24</v>
      </c>
      <c r="B120" s="497"/>
      <c r="C120" s="498"/>
      <c r="D120" s="496" t="s">
        <v>174</v>
      </c>
      <c r="E120" s="497"/>
      <c r="F120" s="498"/>
      <c r="G120" s="485"/>
      <c r="H120" s="486"/>
      <c r="I120" s="486"/>
      <c r="J120" s="486"/>
      <c r="K120" s="487"/>
      <c r="L120" s="350" t="s">
        <v>25</v>
      </c>
      <c r="M120" s="496" t="s">
        <v>28</v>
      </c>
      <c r="N120" s="497"/>
      <c r="O120" s="497"/>
      <c r="P120" s="497"/>
      <c r="Q120" s="497"/>
      <c r="R120" s="498"/>
    </row>
    <row r="121" spans="1:22" s="19" customFormat="1" ht="33.75" customHeight="1">
      <c r="A121" s="467"/>
      <c r="B121" s="469"/>
      <c r="C121" s="465"/>
      <c r="D121" s="467"/>
      <c r="E121" s="468"/>
      <c r="F121" s="469"/>
      <c r="G121" s="467"/>
      <c r="H121" s="468"/>
      <c r="I121" s="468"/>
      <c r="J121" s="468"/>
      <c r="K121" s="469"/>
      <c r="L121" s="339"/>
      <c r="M121" s="476" t="s">
        <v>26</v>
      </c>
      <c r="N121" s="508" t="s">
        <v>72</v>
      </c>
      <c r="O121" s="476" t="s">
        <v>27</v>
      </c>
      <c r="P121" s="476" t="s">
        <v>76</v>
      </c>
      <c r="Q121" s="508" t="s">
        <v>74</v>
      </c>
      <c r="R121" s="476" t="s">
        <v>52</v>
      </c>
      <c r="S121" s="182"/>
      <c r="T121" s="182"/>
      <c r="U121" s="164"/>
      <c r="V121" s="164"/>
    </row>
    <row r="122" spans="1:22" s="19" customFormat="1" ht="15">
      <c r="A122" s="470"/>
      <c r="B122" s="472"/>
      <c r="C122" s="466"/>
      <c r="D122" s="470"/>
      <c r="E122" s="471"/>
      <c r="F122" s="472"/>
      <c r="G122" s="470"/>
      <c r="H122" s="471"/>
      <c r="I122" s="471"/>
      <c r="J122" s="471"/>
      <c r="K122" s="472"/>
      <c r="L122" s="340"/>
      <c r="M122" s="477"/>
      <c r="N122" s="492"/>
      <c r="O122" s="477"/>
      <c r="P122" s="477"/>
      <c r="Q122" s="492"/>
      <c r="R122" s="477"/>
      <c r="S122" s="182"/>
      <c r="T122" s="182"/>
      <c r="U122" s="164"/>
      <c r="V122" s="164"/>
    </row>
    <row r="123" spans="1:22" s="19" customFormat="1" ht="20.1" customHeight="1" hidden="1">
      <c r="A123" s="499"/>
      <c r="B123" s="500"/>
      <c r="C123" s="501"/>
      <c r="D123" s="500"/>
      <c r="E123" s="500"/>
      <c r="F123" s="501"/>
      <c r="G123" s="499"/>
      <c r="H123" s="500"/>
      <c r="I123" s="500"/>
      <c r="J123" s="500"/>
      <c r="K123" s="501"/>
      <c r="L123" s="358" t="s">
        <v>161</v>
      </c>
      <c r="M123" s="356"/>
      <c r="N123" s="581"/>
      <c r="O123" s="481"/>
      <c r="P123" s="580">
        <f>SUM(M123:M126)*O123</f>
        <v>0</v>
      </c>
      <c r="Q123" s="580">
        <v>0</v>
      </c>
      <c r="R123" s="580">
        <f>IF(P123-Q126&lt;0,0,P123-Q126)</f>
        <v>0</v>
      </c>
      <c r="S123" s="182"/>
      <c r="T123" s="182"/>
      <c r="U123" s="164"/>
      <c r="V123" s="164"/>
    </row>
    <row r="124" spans="1:22" s="19" customFormat="1" ht="20.1" customHeight="1" hidden="1">
      <c r="A124" s="502"/>
      <c r="B124" s="503"/>
      <c r="C124" s="504"/>
      <c r="D124" s="503"/>
      <c r="E124" s="503"/>
      <c r="F124" s="504"/>
      <c r="G124" s="502"/>
      <c r="H124" s="503"/>
      <c r="I124" s="503"/>
      <c r="J124" s="503"/>
      <c r="K124" s="504"/>
      <c r="L124" s="358" t="s">
        <v>162</v>
      </c>
      <c r="M124" s="356"/>
      <c r="N124" s="582"/>
      <c r="O124" s="481"/>
      <c r="P124" s="580"/>
      <c r="Q124" s="580"/>
      <c r="R124" s="580"/>
      <c r="S124" s="182"/>
      <c r="T124" s="182"/>
      <c r="U124" s="164"/>
      <c r="V124" s="164"/>
    </row>
    <row r="125" spans="1:22" s="19" customFormat="1" ht="20.1" customHeight="1" hidden="1">
      <c r="A125" s="502"/>
      <c r="B125" s="503"/>
      <c r="C125" s="504"/>
      <c r="D125" s="503"/>
      <c r="E125" s="503"/>
      <c r="F125" s="504"/>
      <c r="G125" s="502"/>
      <c r="H125" s="503"/>
      <c r="I125" s="503"/>
      <c r="J125" s="503"/>
      <c r="K125" s="504"/>
      <c r="L125" s="358" t="s">
        <v>163</v>
      </c>
      <c r="M125" s="356"/>
      <c r="N125" s="582"/>
      <c r="O125" s="481"/>
      <c r="P125" s="580"/>
      <c r="Q125" s="580"/>
      <c r="R125" s="580"/>
      <c r="S125" s="182"/>
      <c r="T125" s="182"/>
      <c r="U125" s="164"/>
      <c r="V125" s="164"/>
    </row>
    <row r="126" spans="1:21" s="19" customFormat="1" ht="20.1" customHeight="1" hidden="1">
      <c r="A126" s="505"/>
      <c r="B126" s="506"/>
      <c r="C126" s="507"/>
      <c r="D126" s="506"/>
      <c r="E126" s="506"/>
      <c r="F126" s="507"/>
      <c r="G126" s="505"/>
      <c r="H126" s="506"/>
      <c r="I126" s="506"/>
      <c r="J126" s="506"/>
      <c r="K126" s="507"/>
      <c r="L126" s="358" t="s">
        <v>164</v>
      </c>
      <c r="M126" s="356"/>
      <c r="N126" s="583"/>
      <c r="O126" s="481"/>
      <c r="P126" s="580"/>
      <c r="Q126" s="580"/>
      <c r="R126" s="580"/>
      <c r="S126" s="182"/>
      <c r="T126" s="164"/>
      <c r="U126" s="164"/>
    </row>
    <row r="127" spans="1:20" s="19" customFormat="1" ht="20.1" customHeight="1" hidden="1">
      <c r="A127" s="221"/>
      <c r="B127" s="221"/>
      <c r="C127" s="221"/>
      <c r="D127" s="221"/>
      <c r="E127" s="221"/>
      <c r="F127" s="221"/>
      <c r="G127" s="221"/>
      <c r="H127" s="222"/>
      <c r="I127" s="222"/>
      <c r="J127" s="222"/>
      <c r="K127" s="219"/>
      <c r="L127" s="219"/>
      <c r="M127" s="223"/>
      <c r="N127" s="223"/>
      <c r="O127" s="224"/>
      <c r="P127" s="181"/>
      <c r="Q127" s="181"/>
      <c r="R127" s="226"/>
      <c r="S127" s="164"/>
      <c r="T127" s="164"/>
    </row>
    <row r="128" spans="1:22" s="19" customFormat="1" ht="15" hidden="1">
      <c r="A128" s="225"/>
      <c r="B128" s="225"/>
      <c r="C128" s="225"/>
      <c r="D128" s="225"/>
      <c r="E128" s="225"/>
      <c r="F128" s="225"/>
      <c r="G128" s="225"/>
      <c r="H128" s="222"/>
      <c r="I128" s="222"/>
      <c r="J128" s="222"/>
      <c r="K128" s="219"/>
      <c r="L128" s="219"/>
      <c r="M128" s="223"/>
      <c r="N128" s="223"/>
      <c r="O128" s="224"/>
      <c r="P128" s="181"/>
      <c r="Q128" s="181"/>
      <c r="R128" s="226"/>
      <c r="S128" s="182"/>
      <c r="T128" s="182"/>
      <c r="U128" s="164"/>
      <c r="V128" s="164"/>
    </row>
    <row r="129" spans="1:22" s="19" customFormat="1" ht="15" hidden="1">
      <c r="A129" s="225"/>
      <c r="B129" s="225"/>
      <c r="C129" s="225"/>
      <c r="D129" s="225"/>
      <c r="E129" s="225"/>
      <c r="F129" s="225"/>
      <c r="G129" s="225"/>
      <c r="H129" s="222"/>
      <c r="I129" s="222"/>
      <c r="J129" s="222"/>
      <c r="K129" s="219"/>
      <c r="L129" s="219"/>
      <c r="M129" s="223"/>
      <c r="N129" s="223"/>
      <c r="O129" s="224"/>
      <c r="P129" s="181">
        <v>0</v>
      </c>
      <c r="Q129" s="181">
        <v>0</v>
      </c>
      <c r="R129" s="226"/>
      <c r="S129" s="182"/>
      <c r="T129" s="182"/>
      <c r="U129" s="164"/>
      <c r="V129" s="164"/>
    </row>
    <row r="130" spans="1:18" ht="22.5" customHeight="1">
      <c r="A130" s="559" t="s">
        <v>20</v>
      </c>
      <c r="B130" s="559"/>
      <c r="C130" s="559"/>
      <c r="D130" s="559"/>
      <c r="E130" s="559"/>
      <c r="F130" s="559"/>
      <c r="G130" s="559"/>
      <c r="H130" s="559"/>
      <c r="I130" s="559"/>
      <c r="J130" s="559"/>
      <c r="K130" s="559"/>
      <c r="L130" s="559"/>
      <c r="M130" s="559"/>
      <c r="N130" s="559"/>
      <c r="O130" s="559"/>
      <c r="P130" s="212">
        <f>SUM(P123:P129)</f>
        <v>0</v>
      </c>
      <c r="Q130" s="212">
        <f>SUM(Q123:Q129)</f>
        <v>0</v>
      </c>
      <c r="R130" s="212">
        <f>SUM(P130-Q130)</f>
        <v>0</v>
      </c>
    </row>
    <row r="131" spans="1:18" ht="15" hidden="1">
      <c r="A131" s="488"/>
      <c r="B131" s="489"/>
      <c r="C131" s="489"/>
      <c r="D131" s="489"/>
      <c r="E131" s="489"/>
      <c r="F131" s="489"/>
      <c r="G131" s="489"/>
      <c r="H131" s="489"/>
      <c r="I131" s="489"/>
      <c r="J131" s="489"/>
      <c r="K131" s="489"/>
      <c r="L131" s="489"/>
      <c r="M131" s="489"/>
      <c r="N131" s="489"/>
      <c r="O131" s="489"/>
      <c r="P131" s="489"/>
      <c r="Q131" s="489"/>
      <c r="R131" s="490"/>
    </row>
    <row r="132" spans="1:18" ht="15">
      <c r="A132" s="571" t="s">
        <v>189</v>
      </c>
      <c r="B132" s="572"/>
      <c r="C132" s="572"/>
      <c r="D132" s="572"/>
      <c r="E132" s="572"/>
      <c r="F132" s="572"/>
      <c r="G132" s="572"/>
      <c r="H132" s="572"/>
      <c r="I132" s="572"/>
      <c r="J132" s="572"/>
      <c r="K132" s="572"/>
      <c r="L132" s="572"/>
      <c r="M132" s="572"/>
      <c r="N132" s="572"/>
      <c r="O132" s="572"/>
      <c r="P132" s="572"/>
      <c r="Q132" s="572"/>
      <c r="R132" s="573"/>
    </row>
    <row r="133" spans="1:18" ht="15">
      <c r="A133" s="496" t="s">
        <v>201</v>
      </c>
      <c r="B133" s="497"/>
      <c r="C133" s="497"/>
      <c r="D133" s="497"/>
      <c r="E133" s="497"/>
      <c r="F133" s="497"/>
      <c r="G133" s="497"/>
      <c r="H133" s="497"/>
      <c r="I133" s="497"/>
      <c r="J133" s="497"/>
      <c r="K133" s="497"/>
      <c r="L133" s="497"/>
      <c r="M133" s="497"/>
      <c r="N133" s="497"/>
      <c r="O133" s="497"/>
      <c r="P133" s="497"/>
      <c r="Q133" s="497"/>
      <c r="R133" s="498"/>
    </row>
    <row r="134" spans="1:18" ht="15">
      <c r="A134" s="482" t="s">
        <v>185</v>
      </c>
      <c r="B134" s="484"/>
      <c r="C134" s="482" t="s">
        <v>18</v>
      </c>
      <c r="D134" s="483"/>
      <c r="E134" s="484"/>
      <c r="F134" s="482" t="s">
        <v>259</v>
      </c>
      <c r="G134" s="483"/>
      <c r="H134" s="483"/>
      <c r="I134" s="483"/>
      <c r="J134" s="483"/>
      <c r="K134" s="483"/>
      <c r="L134" s="484"/>
      <c r="M134" s="482" t="s">
        <v>3</v>
      </c>
      <c r="N134" s="483"/>
      <c r="O134" s="483"/>
      <c r="P134" s="483"/>
      <c r="Q134" s="483"/>
      <c r="R134" s="484"/>
    </row>
    <row r="135" spans="1:18" ht="28.5" customHeight="1">
      <c r="A135" s="485"/>
      <c r="B135" s="487"/>
      <c r="C135" s="485"/>
      <c r="D135" s="486"/>
      <c r="E135" s="487"/>
      <c r="F135" s="485"/>
      <c r="G135" s="486"/>
      <c r="H135" s="486"/>
      <c r="I135" s="486"/>
      <c r="J135" s="486"/>
      <c r="K135" s="486"/>
      <c r="L135" s="487"/>
      <c r="M135" s="485"/>
      <c r="N135" s="486"/>
      <c r="O135" s="486"/>
      <c r="P135" s="486"/>
      <c r="Q135" s="486"/>
      <c r="R135" s="487"/>
    </row>
    <row r="136" spans="1:18" ht="15" customHeight="1">
      <c r="A136" s="467"/>
      <c r="B136" s="469"/>
      <c r="C136" s="467"/>
      <c r="D136" s="468"/>
      <c r="E136" s="469"/>
      <c r="F136" s="278"/>
      <c r="G136" s="283"/>
      <c r="H136" s="283"/>
      <c r="I136" s="283"/>
      <c r="J136" s="283"/>
      <c r="K136" s="283"/>
      <c r="L136" s="284"/>
      <c r="M136" s="584" t="s">
        <v>26</v>
      </c>
      <c r="N136" s="585"/>
      <c r="O136" s="586"/>
      <c r="P136" s="578" t="s">
        <v>76</v>
      </c>
      <c r="Q136" s="491" t="s">
        <v>74</v>
      </c>
      <c r="R136" s="578" t="s">
        <v>52</v>
      </c>
    </row>
    <row r="137" spans="1:18" ht="15">
      <c r="A137" s="470"/>
      <c r="B137" s="472"/>
      <c r="C137" s="470"/>
      <c r="D137" s="471"/>
      <c r="E137" s="472"/>
      <c r="F137" s="285"/>
      <c r="G137" s="357"/>
      <c r="H137" s="357"/>
      <c r="I137" s="357"/>
      <c r="J137" s="357"/>
      <c r="K137" s="357"/>
      <c r="L137" s="286"/>
      <c r="M137" s="587"/>
      <c r="N137" s="588"/>
      <c r="O137" s="589"/>
      <c r="P137" s="477"/>
      <c r="Q137" s="492"/>
      <c r="R137" s="477"/>
    </row>
    <row r="138" spans="1:18" ht="30" customHeight="1" hidden="1">
      <c r="A138" s="473"/>
      <c r="B138" s="475"/>
      <c r="C138" s="473"/>
      <c r="D138" s="474"/>
      <c r="E138" s="475"/>
      <c r="F138" s="473"/>
      <c r="G138" s="474"/>
      <c r="H138" s="474"/>
      <c r="I138" s="474"/>
      <c r="J138" s="474"/>
      <c r="K138" s="474"/>
      <c r="L138" s="475"/>
      <c r="M138" s="478">
        <v>0</v>
      </c>
      <c r="N138" s="479"/>
      <c r="O138" s="480"/>
      <c r="P138" s="237">
        <f>SUM(M138)</f>
        <v>0</v>
      </c>
      <c r="Q138" s="264">
        <v>0</v>
      </c>
      <c r="R138" s="236">
        <f>IF(P138-Q138&lt;0,0,P138-Q138)</f>
        <v>0</v>
      </c>
    </row>
    <row r="139" spans="1:22" ht="15" hidden="1">
      <c r="A139" s="220"/>
      <c r="B139" s="220"/>
      <c r="C139" s="220"/>
      <c r="D139" s="220"/>
      <c r="E139" s="220"/>
      <c r="F139" s="220"/>
      <c r="G139" s="220"/>
      <c r="H139" s="220"/>
      <c r="I139" s="220"/>
      <c r="J139" s="220"/>
      <c r="K139" s="220"/>
      <c r="L139" s="220"/>
      <c r="M139" s="220"/>
      <c r="N139" s="220"/>
      <c r="O139" s="220"/>
      <c r="P139" s="207"/>
      <c r="Q139" s="217"/>
      <c r="R139" s="203"/>
      <c r="T139" s="164"/>
      <c r="V139" s="4"/>
    </row>
    <row r="140" spans="1:22" ht="15" hidden="1">
      <c r="A140" s="220"/>
      <c r="B140" s="220"/>
      <c r="C140" s="220"/>
      <c r="D140" s="220"/>
      <c r="E140" s="220"/>
      <c r="F140" s="220"/>
      <c r="G140" s="220"/>
      <c r="H140" s="220"/>
      <c r="I140" s="220"/>
      <c r="J140" s="220"/>
      <c r="K140" s="220"/>
      <c r="L140" s="220"/>
      <c r="M140" s="220"/>
      <c r="N140" s="220"/>
      <c r="O140" s="220"/>
      <c r="P140" s="207"/>
      <c r="Q140" s="217"/>
      <c r="R140" s="204"/>
      <c r="T140" s="164"/>
      <c r="V140" s="4"/>
    </row>
    <row r="141" spans="1:22" ht="15" hidden="1">
      <c r="A141" s="220"/>
      <c r="B141" s="220"/>
      <c r="C141" s="220"/>
      <c r="D141" s="220"/>
      <c r="E141" s="220"/>
      <c r="F141" s="220"/>
      <c r="G141" s="220"/>
      <c r="H141" s="220"/>
      <c r="I141" s="220"/>
      <c r="J141" s="220"/>
      <c r="K141" s="220"/>
      <c r="L141" s="220"/>
      <c r="M141" s="220"/>
      <c r="N141" s="220"/>
      <c r="O141" s="220"/>
      <c r="P141" s="207">
        <v>0</v>
      </c>
      <c r="Q141" s="217">
        <v>0</v>
      </c>
      <c r="R141" s="204"/>
      <c r="T141" s="164"/>
      <c r="V141" s="4"/>
    </row>
    <row r="142" spans="1:18" ht="15">
      <c r="A142" s="518" t="s">
        <v>20</v>
      </c>
      <c r="B142" s="519"/>
      <c r="C142" s="519"/>
      <c r="D142" s="519"/>
      <c r="E142" s="519"/>
      <c r="F142" s="519"/>
      <c r="G142" s="519"/>
      <c r="H142" s="519"/>
      <c r="I142" s="519"/>
      <c r="J142" s="519"/>
      <c r="K142" s="519"/>
      <c r="L142" s="519"/>
      <c r="M142" s="519"/>
      <c r="N142" s="519"/>
      <c r="O142" s="520"/>
      <c r="P142" s="236">
        <f>SUM(P138:P141)</f>
        <v>0</v>
      </c>
      <c r="Q142" s="236">
        <f>SUM(Q138:Q141)</f>
        <v>0</v>
      </c>
      <c r="R142" s="236">
        <f>SUM(P142-Q142)</f>
        <v>0</v>
      </c>
    </row>
    <row r="143" spans="1:18" ht="15" hidden="1">
      <c r="A143" s="682"/>
      <c r="B143" s="683"/>
      <c r="C143" s="683"/>
      <c r="D143" s="683"/>
      <c r="E143" s="683"/>
      <c r="F143" s="683"/>
      <c r="G143" s="489"/>
      <c r="H143" s="489"/>
      <c r="I143" s="489"/>
      <c r="J143" s="489"/>
      <c r="K143" s="683"/>
      <c r="L143" s="683"/>
      <c r="M143" s="683"/>
      <c r="N143" s="683"/>
      <c r="O143" s="683"/>
      <c r="P143" s="683"/>
      <c r="Q143" s="683"/>
      <c r="R143" s="684"/>
    </row>
    <row r="144" spans="1:18" ht="25.5" customHeight="1">
      <c r="A144" s="160" t="s">
        <v>168</v>
      </c>
      <c r="B144" s="160"/>
      <c r="C144" s="160"/>
      <c r="D144" s="152"/>
      <c r="E144" s="152"/>
      <c r="F144" s="152"/>
      <c r="G144" s="341"/>
      <c r="H144" s="152"/>
      <c r="I144" s="341"/>
      <c r="J144" s="152"/>
      <c r="K144" s="152"/>
      <c r="L144" s="341"/>
      <c r="M144" s="152"/>
      <c r="N144" s="341"/>
      <c r="O144" s="152"/>
      <c r="P144" s="55"/>
      <c r="Q144" s="55"/>
      <c r="R144" s="56"/>
    </row>
    <row r="145" spans="1:18" ht="169.5" customHeight="1">
      <c r="A145" s="397"/>
      <c r="B145" s="398"/>
      <c r="C145" s="398"/>
      <c r="D145" s="398"/>
      <c r="E145" s="398"/>
      <c r="F145" s="398"/>
      <c r="G145" s="398"/>
      <c r="H145" s="398"/>
      <c r="I145" s="398"/>
      <c r="J145" s="398"/>
      <c r="K145" s="398"/>
      <c r="L145" s="398"/>
      <c r="M145" s="398"/>
      <c r="N145" s="398"/>
      <c r="O145" s="398"/>
      <c r="P145" s="398"/>
      <c r="Q145" s="398"/>
      <c r="R145" s="399"/>
    </row>
    <row r="146" spans="1:18" ht="15" hidden="1">
      <c r="A146" s="560"/>
      <c r="B146" s="561"/>
      <c r="C146" s="561"/>
      <c r="D146" s="561"/>
      <c r="E146" s="561"/>
      <c r="F146" s="561"/>
      <c r="G146" s="561"/>
      <c r="H146" s="561"/>
      <c r="I146" s="561"/>
      <c r="J146" s="561"/>
      <c r="K146" s="561"/>
      <c r="L146" s="561"/>
      <c r="M146" s="561"/>
      <c r="N146" s="561"/>
      <c r="O146" s="561"/>
      <c r="P146" s="561"/>
      <c r="Q146" s="561"/>
      <c r="R146" s="562"/>
    </row>
    <row r="147" spans="1:18" ht="15">
      <c r="A147" s="287" t="s">
        <v>47</v>
      </c>
      <c r="B147" s="288"/>
      <c r="C147" s="288"/>
      <c r="D147" s="288"/>
      <c r="E147" s="288"/>
      <c r="F147" s="288"/>
      <c r="G147" s="288"/>
      <c r="H147" s="288"/>
      <c r="I147" s="288"/>
      <c r="J147" s="288"/>
      <c r="K147" s="288"/>
      <c r="L147" s="288"/>
      <c r="M147" s="288"/>
      <c r="N147" s="288"/>
      <c r="O147" s="288"/>
      <c r="P147" s="288"/>
      <c r="Q147" s="288"/>
      <c r="R147" s="289"/>
    </row>
    <row r="148" spans="1:18" ht="15">
      <c r="A148" s="571" t="s">
        <v>49</v>
      </c>
      <c r="B148" s="572"/>
      <c r="C148" s="572"/>
      <c r="D148" s="572"/>
      <c r="E148" s="572"/>
      <c r="F148" s="573"/>
      <c r="G148" s="482" t="s">
        <v>259</v>
      </c>
      <c r="H148" s="483"/>
      <c r="I148" s="483"/>
      <c r="J148" s="483"/>
      <c r="K148" s="483"/>
      <c r="L148" s="483"/>
      <c r="M148" s="483"/>
      <c r="N148" s="483"/>
      <c r="O148" s="484"/>
      <c r="P148" s="482" t="s">
        <v>3</v>
      </c>
      <c r="Q148" s="483"/>
      <c r="R148" s="484"/>
    </row>
    <row r="149" spans="1:18" ht="15" customHeight="1">
      <c r="A149" s="496" t="s">
        <v>48</v>
      </c>
      <c r="B149" s="497"/>
      <c r="C149" s="497"/>
      <c r="D149" s="497"/>
      <c r="E149" s="497"/>
      <c r="F149" s="498"/>
      <c r="G149" s="485"/>
      <c r="H149" s="486"/>
      <c r="I149" s="486"/>
      <c r="J149" s="486"/>
      <c r="K149" s="486"/>
      <c r="L149" s="486"/>
      <c r="M149" s="486"/>
      <c r="N149" s="486"/>
      <c r="O149" s="487"/>
      <c r="P149" s="485"/>
      <c r="Q149" s="486"/>
      <c r="R149" s="487"/>
    </row>
    <row r="150" spans="1:18" ht="31.5" customHeight="1">
      <c r="A150" s="575"/>
      <c r="B150" s="576"/>
      <c r="C150" s="576"/>
      <c r="D150" s="576"/>
      <c r="E150" s="576"/>
      <c r="F150" s="577"/>
      <c r="G150" s="338"/>
      <c r="H150" s="283"/>
      <c r="I150" s="283"/>
      <c r="J150" s="283"/>
      <c r="K150" s="283"/>
      <c r="L150" s="283"/>
      <c r="M150" s="283"/>
      <c r="N150" s="283"/>
      <c r="O150" s="284"/>
      <c r="P150" s="215" t="s">
        <v>76</v>
      </c>
      <c r="Q150" s="214" t="s">
        <v>74</v>
      </c>
      <c r="R150" s="215" t="s">
        <v>52</v>
      </c>
    </row>
    <row r="151" spans="1:18" ht="30" customHeight="1" hidden="1">
      <c r="A151" s="473"/>
      <c r="B151" s="474"/>
      <c r="C151" s="474"/>
      <c r="D151" s="474"/>
      <c r="E151" s="474"/>
      <c r="F151" s="475"/>
      <c r="G151" s="473"/>
      <c r="H151" s="474"/>
      <c r="I151" s="474"/>
      <c r="J151" s="474"/>
      <c r="K151" s="474"/>
      <c r="L151" s="474"/>
      <c r="M151" s="474"/>
      <c r="N151" s="474"/>
      <c r="O151" s="475"/>
      <c r="P151" s="216"/>
      <c r="Q151" s="264"/>
      <c r="R151" s="212">
        <f>IF(P151-Q151&lt;0,0,P151-Q151)</f>
        <v>0</v>
      </c>
    </row>
    <row r="152" spans="1:22" ht="15" hidden="1">
      <c r="A152" s="227"/>
      <c r="B152" s="227"/>
      <c r="C152" s="227"/>
      <c r="D152" s="227"/>
      <c r="E152" s="227"/>
      <c r="F152" s="227"/>
      <c r="G152" s="227"/>
      <c r="H152" s="227"/>
      <c r="I152" s="227"/>
      <c r="J152" s="227"/>
      <c r="K152" s="227"/>
      <c r="L152" s="227"/>
      <c r="M152" s="227"/>
      <c r="N152" s="227"/>
      <c r="O152" s="227"/>
      <c r="P152" s="228"/>
      <c r="Q152" s="273"/>
      <c r="R152" s="226"/>
      <c r="T152" s="164"/>
      <c r="V152" s="4"/>
    </row>
    <row r="153" spans="1:22" ht="15" hidden="1">
      <c r="A153" s="227"/>
      <c r="B153" s="227"/>
      <c r="C153" s="227"/>
      <c r="D153" s="227"/>
      <c r="E153" s="227"/>
      <c r="F153" s="227"/>
      <c r="G153" s="227"/>
      <c r="H153" s="227"/>
      <c r="I153" s="227"/>
      <c r="J153" s="227"/>
      <c r="K153" s="227"/>
      <c r="L153" s="227"/>
      <c r="M153" s="227"/>
      <c r="N153" s="227"/>
      <c r="O153" s="227"/>
      <c r="P153" s="228"/>
      <c r="Q153" s="273"/>
      <c r="R153" s="226"/>
      <c r="T153" s="164"/>
      <c r="V153" s="4"/>
    </row>
    <row r="154" spans="1:22" ht="15" hidden="1">
      <c r="A154" s="227"/>
      <c r="B154" s="227"/>
      <c r="C154" s="227"/>
      <c r="D154" s="227"/>
      <c r="E154" s="227"/>
      <c r="F154" s="227"/>
      <c r="G154" s="227"/>
      <c r="H154" s="227"/>
      <c r="I154" s="227"/>
      <c r="J154" s="227"/>
      <c r="K154" s="227"/>
      <c r="L154" s="227"/>
      <c r="M154" s="227"/>
      <c r="N154" s="227"/>
      <c r="O154" s="227"/>
      <c r="P154" s="228">
        <v>0</v>
      </c>
      <c r="Q154" s="273">
        <v>0</v>
      </c>
      <c r="R154" s="226"/>
      <c r="T154" s="164"/>
      <c r="V154" s="4"/>
    </row>
    <row r="155" spans="1:18" ht="22.5" customHeight="1">
      <c r="A155" s="559" t="s">
        <v>20</v>
      </c>
      <c r="B155" s="559"/>
      <c r="C155" s="559"/>
      <c r="D155" s="559"/>
      <c r="E155" s="559"/>
      <c r="F155" s="559"/>
      <c r="G155" s="559"/>
      <c r="H155" s="559"/>
      <c r="I155" s="559"/>
      <c r="J155" s="559"/>
      <c r="K155" s="559"/>
      <c r="L155" s="559"/>
      <c r="M155" s="559"/>
      <c r="N155" s="559"/>
      <c r="O155" s="559"/>
      <c r="P155" s="212">
        <f>SUM(P151:P154)</f>
        <v>0</v>
      </c>
      <c r="Q155" s="212">
        <f>SUM(Q151:Q154)</f>
        <v>0</v>
      </c>
      <c r="R155" s="212">
        <f>SUM(P155-Q155)</f>
        <v>0</v>
      </c>
    </row>
    <row r="156" spans="1:18" ht="25.5" customHeight="1">
      <c r="A156" s="160" t="s">
        <v>169</v>
      </c>
      <c r="B156" s="160"/>
      <c r="C156" s="160"/>
      <c r="D156" s="152"/>
      <c r="E156" s="152"/>
      <c r="F156" s="152"/>
      <c r="G156" s="341"/>
      <c r="H156" s="152"/>
      <c r="I156" s="341"/>
      <c r="J156" s="152"/>
      <c r="K156" s="152"/>
      <c r="L156" s="341"/>
      <c r="M156" s="152"/>
      <c r="N156" s="341"/>
      <c r="O156" s="152"/>
      <c r="P156" s="55"/>
      <c r="Q156" s="55"/>
      <c r="R156" s="56"/>
    </row>
    <row r="157" spans="1:18" ht="134.25" customHeight="1">
      <c r="A157" s="601"/>
      <c r="B157" s="602"/>
      <c r="C157" s="602"/>
      <c r="D157" s="602"/>
      <c r="E157" s="602"/>
      <c r="F157" s="602"/>
      <c r="G157" s="602"/>
      <c r="H157" s="602"/>
      <c r="I157" s="602"/>
      <c r="J157" s="602"/>
      <c r="K157" s="602"/>
      <c r="L157" s="602"/>
      <c r="M157" s="602"/>
      <c r="N157" s="602"/>
      <c r="O157" s="602"/>
      <c r="P157" s="602"/>
      <c r="Q157" s="602"/>
      <c r="R157" s="603"/>
    </row>
    <row r="158" spans="1:18" ht="15" hidden="1">
      <c r="A158" s="560"/>
      <c r="B158" s="561"/>
      <c r="C158" s="561"/>
      <c r="D158" s="561"/>
      <c r="E158" s="561"/>
      <c r="F158" s="561"/>
      <c r="G158" s="561"/>
      <c r="H158" s="561"/>
      <c r="I158" s="561"/>
      <c r="J158" s="561"/>
      <c r="K158" s="561"/>
      <c r="L158" s="561"/>
      <c r="M158" s="561"/>
      <c r="N158" s="561"/>
      <c r="O158" s="561"/>
      <c r="P158" s="561"/>
      <c r="Q158" s="561"/>
      <c r="R158" s="562"/>
    </row>
    <row r="159" spans="1:18" ht="15">
      <c r="A159" s="287" t="s">
        <v>46</v>
      </c>
      <c r="B159" s="288"/>
      <c r="C159" s="288"/>
      <c r="D159" s="288"/>
      <c r="E159" s="288"/>
      <c r="F159" s="288"/>
      <c r="G159" s="288"/>
      <c r="H159" s="288"/>
      <c r="I159" s="288"/>
      <c r="J159" s="288"/>
      <c r="K159" s="288"/>
      <c r="L159" s="288"/>
      <c r="M159" s="288"/>
      <c r="N159" s="288"/>
      <c r="O159" s="288"/>
      <c r="P159" s="288"/>
      <c r="Q159" s="288"/>
      <c r="R159" s="289"/>
    </row>
    <row r="160" spans="1:18" ht="15">
      <c r="A160" s="571" t="s">
        <v>19</v>
      </c>
      <c r="B160" s="572"/>
      <c r="C160" s="573"/>
      <c r="D160" s="482" t="s">
        <v>259</v>
      </c>
      <c r="E160" s="483"/>
      <c r="F160" s="483"/>
      <c r="G160" s="483"/>
      <c r="H160" s="483"/>
      <c r="I160" s="483"/>
      <c r="J160" s="483"/>
      <c r="K160" s="484"/>
      <c r="L160" s="571" t="s">
        <v>3</v>
      </c>
      <c r="M160" s="572"/>
      <c r="N160" s="572"/>
      <c r="O160" s="572"/>
      <c r="P160" s="572"/>
      <c r="Q160" s="572"/>
      <c r="R160" s="573"/>
    </row>
    <row r="161" spans="1:18" ht="15" customHeight="1">
      <c r="A161" s="496" t="s">
        <v>88</v>
      </c>
      <c r="B161" s="497"/>
      <c r="C161" s="498"/>
      <c r="D161" s="485"/>
      <c r="E161" s="486"/>
      <c r="F161" s="486"/>
      <c r="G161" s="486"/>
      <c r="H161" s="486"/>
      <c r="I161" s="486"/>
      <c r="J161" s="486"/>
      <c r="K161" s="487"/>
      <c r="L161" s="496" t="s">
        <v>83</v>
      </c>
      <c r="M161" s="497"/>
      <c r="N161" s="497"/>
      <c r="O161" s="497"/>
      <c r="P161" s="497"/>
      <c r="Q161" s="497"/>
      <c r="R161" s="498"/>
    </row>
    <row r="162" spans="1:18" ht="32.25" customHeight="1">
      <c r="A162" s="575"/>
      <c r="B162" s="576"/>
      <c r="C162" s="577"/>
      <c r="D162" s="565"/>
      <c r="E162" s="574"/>
      <c r="F162" s="574"/>
      <c r="G162" s="574"/>
      <c r="H162" s="574"/>
      <c r="I162" s="574"/>
      <c r="J162" s="574"/>
      <c r="K162" s="566"/>
      <c r="L162" s="565" t="s">
        <v>96</v>
      </c>
      <c r="M162" s="566"/>
      <c r="N162" s="563" t="s">
        <v>105</v>
      </c>
      <c r="O162" s="564"/>
      <c r="P162" s="215" t="s">
        <v>76</v>
      </c>
      <c r="Q162" s="214" t="s">
        <v>74</v>
      </c>
      <c r="R162" s="215" t="s">
        <v>52</v>
      </c>
    </row>
    <row r="163" spans="1:18" ht="31.5" customHeight="1" hidden="1">
      <c r="A163" s="473"/>
      <c r="B163" s="474"/>
      <c r="C163" s="475"/>
      <c r="D163" s="473"/>
      <c r="E163" s="474"/>
      <c r="F163" s="474"/>
      <c r="G163" s="474"/>
      <c r="H163" s="474"/>
      <c r="I163" s="474"/>
      <c r="J163" s="474"/>
      <c r="K163" s="475"/>
      <c r="L163" s="569"/>
      <c r="M163" s="570"/>
      <c r="N163" s="567"/>
      <c r="O163" s="568"/>
      <c r="P163" s="212">
        <f>CEILING(L163*N163,1)</f>
        <v>0</v>
      </c>
      <c r="Q163" s="264">
        <v>0</v>
      </c>
      <c r="R163" s="212">
        <f>IF(P163-Q163&lt;0,0,P163-Q163)</f>
        <v>0</v>
      </c>
    </row>
    <row r="164" spans="1:22" ht="15" hidden="1">
      <c r="A164" s="205"/>
      <c r="B164" s="205"/>
      <c r="C164" s="205"/>
      <c r="D164" s="205"/>
      <c r="E164" s="205"/>
      <c r="F164" s="207"/>
      <c r="G164" s="207"/>
      <c r="H164" s="207"/>
      <c r="I164" s="207"/>
      <c r="J164" s="207"/>
      <c r="K164" s="229"/>
      <c r="L164" s="229"/>
      <c r="M164" s="229"/>
      <c r="N164" s="229"/>
      <c r="O164" s="229"/>
      <c r="P164" s="182"/>
      <c r="Q164" s="182"/>
      <c r="R164" s="211"/>
      <c r="S164" s="164"/>
      <c r="T164" s="4"/>
      <c r="U164" s="4"/>
      <c r="V164" s="4"/>
    </row>
    <row r="165" spans="1:22" ht="15" hidden="1">
      <c r="A165" s="205"/>
      <c r="B165" s="205"/>
      <c r="C165" s="205"/>
      <c r="D165" s="205"/>
      <c r="E165" s="205"/>
      <c r="F165" s="207"/>
      <c r="G165" s="207"/>
      <c r="H165" s="207"/>
      <c r="I165" s="207"/>
      <c r="J165" s="207"/>
      <c r="K165" s="229"/>
      <c r="L165" s="229"/>
      <c r="M165" s="229"/>
      <c r="N165" s="229"/>
      <c r="O165" s="229"/>
      <c r="P165" s="182"/>
      <c r="Q165" s="182"/>
      <c r="R165" s="211"/>
      <c r="S165" s="164"/>
      <c r="T165" s="4"/>
      <c r="U165" s="4"/>
      <c r="V165" s="4"/>
    </row>
    <row r="166" spans="1:22" ht="15" hidden="1">
      <c r="A166" s="205"/>
      <c r="B166" s="205"/>
      <c r="C166" s="205"/>
      <c r="D166" s="205"/>
      <c r="E166" s="205"/>
      <c r="F166" s="207"/>
      <c r="G166" s="207"/>
      <c r="H166" s="207"/>
      <c r="I166" s="207"/>
      <c r="J166" s="207"/>
      <c r="K166" s="229"/>
      <c r="L166" s="229"/>
      <c r="M166" s="229"/>
      <c r="N166" s="229"/>
      <c r="O166" s="229"/>
      <c r="P166" s="212">
        <v>0</v>
      </c>
      <c r="Q166" s="272">
        <v>0</v>
      </c>
      <c r="R166" s="211"/>
      <c r="S166" s="164"/>
      <c r="T166" s="4"/>
      <c r="U166" s="4"/>
      <c r="V166" s="4"/>
    </row>
    <row r="167" spans="1:18" ht="22.5" customHeight="1">
      <c r="A167" s="559" t="s">
        <v>20</v>
      </c>
      <c r="B167" s="559"/>
      <c r="C167" s="559"/>
      <c r="D167" s="559"/>
      <c r="E167" s="559"/>
      <c r="F167" s="559"/>
      <c r="G167" s="559"/>
      <c r="H167" s="559"/>
      <c r="I167" s="559"/>
      <c r="J167" s="559"/>
      <c r="K167" s="559"/>
      <c r="L167" s="559"/>
      <c r="M167" s="559"/>
      <c r="N167" s="559"/>
      <c r="O167" s="559"/>
      <c r="P167" s="212">
        <f>SUM(P163:P166)</f>
        <v>0</v>
      </c>
      <c r="Q167" s="212">
        <f>SUM(Q163:Q166)</f>
        <v>0</v>
      </c>
      <c r="R167" s="212">
        <f>SUM(P167-Q167)</f>
        <v>0</v>
      </c>
    </row>
    <row r="168" spans="1:18" ht="23.25" customHeight="1">
      <c r="A168" s="160" t="s">
        <v>170</v>
      </c>
      <c r="B168" s="160"/>
      <c r="C168" s="160"/>
      <c r="D168" s="152"/>
      <c r="E168" s="152"/>
      <c r="F168" s="152"/>
      <c r="G168" s="341"/>
      <c r="H168" s="152"/>
      <c r="I168" s="341"/>
      <c r="J168" s="152"/>
      <c r="K168" s="152"/>
      <c r="L168" s="341"/>
      <c r="M168" s="152"/>
      <c r="N168" s="341"/>
      <c r="O168" s="152"/>
      <c r="P168" s="55"/>
      <c r="Q168" s="55"/>
      <c r="R168" s="56"/>
    </row>
    <row r="169" spans="1:18" ht="98.25" customHeight="1">
      <c r="A169" s="421"/>
      <c r="B169" s="422"/>
      <c r="C169" s="422"/>
      <c r="D169" s="422"/>
      <c r="E169" s="422"/>
      <c r="F169" s="422"/>
      <c r="G169" s="422"/>
      <c r="H169" s="422"/>
      <c r="I169" s="422"/>
      <c r="J169" s="422"/>
      <c r="K169" s="422"/>
      <c r="L169" s="422"/>
      <c r="M169" s="422"/>
      <c r="N169" s="422"/>
      <c r="O169" s="422"/>
      <c r="P169" s="422"/>
      <c r="Q169" s="422"/>
      <c r="R169" s="423"/>
    </row>
    <row r="170" spans="1:10" ht="15" hidden="1">
      <c r="A170" s="558" t="s">
        <v>226</v>
      </c>
      <c r="B170" s="558"/>
      <c r="C170" s="558"/>
      <c r="D170" s="558"/>
      <c r="E170" s="558"/>
      <c r="F170" s="558"/>
      <c r="G170" s="558"/>
      <c r="H170" s="558"/>
      <c r="I170" s="558"/>
      <c r="J170" s="558"/>
    </row>
    <row r="171" spans="1:10" ht="15" hidden="1">
      <c r="A171" s="555"/>
      <c r="B171" s="555"/>
      <c r="C171" s="213" t="s">
        <v>225</v>
      </c>
      <c r="D171" s="557" t="s">
        <v>224</v>
      </c>
      <c r="E171" s="557"/>
      <c r="F171" s="557"/>
      <c r="G171" s="337"/>
      <c r="H171" s="557" t="s">
        <v>223</v>
      </c>
      <c r="I171" s="557"/>
      <c r="J171" s="557"/>
    </row>
    <row r="172" spans="1:10" ht="15" hidden="1">
      <c r="A172" s="555" t="s">
        <v>222</v>
      </c>
      <c r="B172" s="555"/>
      <c r="C172" s="165">
        <f>SalaryTotal</f>
        <v>0</v>
      </c>
      <c r="D172" s="556">
        <f>LocalSalaryTotal</f>
        <v>0</v>
      </c>
      <c r="E172" s="556"/>
      <c r="F172" s="556"/>
      <c r="G172" s="336"/>
      <c r="H172" s="556">
        <f>SalaryGrandTotal</f>
        <v>0</v>
      </c>
      <c r="I172" s="556"/>
      <c r="J172" s="556"/>
    </row>
    <row r="173" spans="1:10" ht="15" hidden="1">
      <c r="A173" s="555" t="s">
        <v>221</v>
      </c>
      <c r="B173" s="555"/>
      <c r="C173" s="165">
        <f>FringeTotal</f>
        <v>0</v>
      </c>
      <c r="D173" s="556">
        <f>LocalFringeTotal</f>
        <v>0</v>
      </c>
      <c r="E173" s="556"/>
      <c r="F173" s="556"/>
      <c r="G173" s="336"/>
      <c r="H173" s="556">
        <f>FringeGrandTotal</f>
        <v>0</v>
      </c>
      <c r="I173" s="556"/>
      <c r="J173" s="556"/>
    </row>
    <row r="174" spans="1:10" ht="15" hidden="1">
      <c r="A174" s="555" t="s">
        <v>34</v>
      </c>
      <c r="B174" s="555"/>
      <c r="C174" s="165">
        <f>TravelTotal</f>
        <v>0</v>
      </c>
      <c r="D174" s="556">
        <f>TravelLocalTotal</f>
        <v>0</v>
      </c>
      <c r="E174" s="556"/>
      <c r="F174" s="556"/>
      <c r="G174" s="336"/>
      <c r="H174" s="556">
        <f>TravelFederalTotal</f>
        <v>0</v>
      </c>
      <c r="I174" s="556"/>
      <c r="J174" s="556"/>
    </row>
    <row r="175" spans="1:10" ht="15" hidden="1">
      <c r="A175" s="555" t="s">
        <v>35</v>
      </c>
      <c r="B175" s="555"/>
      <c r="C175" s="165">
        <f>EquipmentTotal</f>
        <v>0</v>
      </c>
      <c r="D175" s="556">
        <f>EquipmentLocalTotal</f>
        <v>0</v>
      </c>
      <c r="E175" s="556"/>
      <c r="F175" s="556"/>
      <c r="G175" s="336"/>
      <c r="H175" s="556">
        <f>EquipmentFederalTotal</f>
        <v>0</v>
      </c>
      <c r="I175" s="556"/>
      <c r="J175" s="556"/>
    </row>
    <row r="176" spans="1:10" ht="15" hidden="1">
      <c r="A176" s="555" t="s">
        <v>37</v>
      </c>
      <c r="B176" s="555"/>
      <c r="C176" s="165">
        <f>SuppliesTotal</f>
        <v>0</v>
      </c>
      <c r="D176" s="556">
        <f>SuppliesLocalTotal</f>
        <v>0</v>
      </c>
      <c r="E176" s="556"/>
      <c r="F176" s="556"/>
      <c r="G176" s="336"/>
      <c r="H176" s="556">
        <f>SuppliesFederalTotal</f>
        <v>0</v>
      </c>
      <c r="I176" s="556"/>
      <c r="J176" s="556"/>
    </row>
    <row r="177" spans="1:10" ht="15" hidden="1">
      <c r="A177" s="555" t="s">
        <v>41</v>
      </c>
      <c r="B177" s="555"/>
      <c r="C177" s="165">
        <f>ContractsItemTotal+ConsultantFeesTotal+ContractsTravelTotal+CunsultantExpensesTotal</f>
        <v>0</v>
      </c>
      <c r="D177" s="556">
        <f>ContractsItemLocalTotal+ConsultantFeesLocalTotal+ContractsTravelLocalTotal+ConsultantExpensesLocalTotal</f>
        <v>0</v>
      </c>
      <c r="E177" s="556"/>
      <c r="F177" s="556"/>
      <c r="G177" s="336"/>
      <c r="H177" s="556">
        <f>ContractsItemFederalTotal+ConsultantFeesFederalTotal+ContractsTravelFederalTotal+ConsultantExpensesFederalTotal</f>
        <v>0</v>
      </c>
      <c r="I177" s="556"/>
      <c r="J177" s="556"/>
    </row>
    <row r="178" spans="1:10" ht="15" hidden="1">
      <c r="A178" s="555" t="s">
        <v>47</v>
      </c>
      <c r="B178" s="555"/>
      <c r="C178" s="165">
        <f>OtherTotal</f>
        <v>0</v>
      </c>
      <c r="D178" s="556">
        <f>OtherLocalTotal</f>
        <v>0</v>
      </c>
      <c r="E178" s="556"/>
      <c r="F178" s="556"/>
      <c r="G178" s="336"/>
      <c r="H178" s="556">
        <f>OtherFederalTotal</f>
        <v>0</v>
      </c>
      <c r="I178" s="556"/>
      <c r="J178" s="556"/>
    </row>
    <row r="179" spans="1:10" ht="15" hidden="1">
      <c r="A179" s="555" t="s">
        <v>46</v>
      </c>
      <c r="B179" s="555"/>
      <c r="C179" s="165">
        <f>IndirectTotal</f>
        <v>0</v>
      </c>
      <c r="D179" s="556">
        <f>IndirectLocalTotal</f>
        <v>0</v>
      </c>
      <c r="E179" s="556"/>
      <c r="F179" s="556"/>
      <c r="G179" s="336"/>
      <c r="H179" s="556">
        <f>IndirectFederalTotal</f>
        <v>0</v>
      </c>
      <c r="I179" s="556"/>
      <c r="J179" s="556"/>
    </row>
    <row r="180" spans="1:10" ht="15" hidden="1">
      <c r="A180" s="555" t="s">
        <v>220</v>
      </c>
      <c r="B180" s="555"/>
      <c r="C180" s="165">
        <f>SUM(C172:C179)</f>
        <v>0</v>
      </c>
      <c r="D180" s="556">
        <f>SUM(D172:F179)</f>
        <v>0</v>
      </c>
      <c r="E180" s="556"/>
      <c r="F180" s="556"/>
      <c r="G180" s="336"/>
      <c r="H180" s="556">
        <f>SUM(H172:J179)</f>
        <v>0</v>
      </c>
      <c r="I180" s="556"/>
      <c r="J180" s="556"/>
    </row>
    <row r="181" spans="1:22" ht="21">
      <c r="A181" s="549" t="s">
        <v>71</v>
      </c>
      <c r="B181" s="550"/>
      <c r="C181" s="550"/>
      <c r="D181" s="550"/>
      <c r="E181" s="550"/>
      <c r="F181" s="550"/>
      <c r="G181" s="550"/>
      <c r="H181" s="550"/>
      <c r="I181" s="550"/>
      <c r="J181" s="550"/>
      <c r="K181" s="550"/>
      <c r="L181" s="550"/>
      <c r="M181" s="550"/>
      <c r="N181" s="550"/>
      <c r="O181" s="550"/>
      <c r="P181" s="550"/>
      <c r="Q181" s="550"/>
      <c r="R181" s="551"/>
      <c r="S181" s="4"/>
      <c r="T181" s="4"/>
      <c r="U181" s="4"/>
      <c r="V181" s="4"/>
    </row>
    <row r="182" spans="1:18" ht="15">
      <c r="A182" s="546" t="s">
        <v>32</v>
      </c>
      <c r="B182" s="547"/>
      <c r="C182" s="547"/>
      <c r="D182" s="547"/>
      <c r="E182" s="547"/>
      <c r="F182" s="547"/>
      <c r="G182" s="547"/>
      <c r="H182" s="547"/>
      <c r="I182" s="547"/>
      <c r="J182" s="547"/>
      <c r="K182" s="547"/>
      <c r="L182" s="547"/>
      <c r="M182" s="547"/>
      <c r="N182" s="547"/>
      <c r="O182" s="547"/>
      <c r="P182" s="547"/>
      <c r="Q182" s="548"/>
      <c r="R182" s="265">
        <f>'Budget Summary'!B7</f>
        <v>0</v>
      </c>
    </row>
    <row r="183" spans="1:18" ht="15">
      <c r="A183" s="543" t="s">
        <v>33</v>
      </c>
      <c r="B183" s="544"/>
      <c r="C183" s="544"/>
      <c r="D183" s="544"/>
      <c r="E183" s="544"/>
      <c r="F183" s="544"/>
      <c r="G183" s="544"/>
      <c r="H183" s="544"/>
      <c r="I183" s="544"/>
      <c r="J183" s="544"/>
      <c r="K183" s="544"/>
      <c r="L183" s="544"/>
      <c r="M183" s="544"/>
      <c r="N183" s="544"/>
      <c r="O183" s="544"/>
      <c r="P183" s="544"/>
      <c r="Q183" s="545"/>
      <c r="R183" s="266">
        <f>'Budget Summary'!B8</f>
        <v>0</v>
      </c>
    </row>
    <row r="184" spans="1:18" ht="15">
      <c r="A184" s="546" t="s">
        <v>34</v>
      </c>
      <c r="B184" s="547"/>
      <c r="C184" s="547"/>
      <c r="D184" s="547"/>
      <c r="E184" s="547"/>
      <c r="F184" s="547"/>
      <c r="G184" s="547"/>
      <c r="H184" s="547"/>
      <c r="I184" s="547"/>
      <c r="J184" s="547"/>
      <c r="K184" s="547"/>
      <c r="L184" s="547"/>
      <c r="M184" s="547"/>
      <c r="N184" s="547"/>
      <c r="O184" s="547"/>
      <c r="P184" s="547"/>
      <c r="Q184" s="548"/>
      <c r="R184" s="267">
        <f>'Budget Summary'!B9</f>
        <v>0</v>
      </c>
    </row>
    <row r="185" spans="1:18" ht="15">
      <c r="A185" s="543" t="s">
        <v>35</v>
      </c>
      <c r="B185" s="544"/>
      <c r="C185" s="544"/>
      <c r="D185" s="544"/>
      <c r="E185" s="544"/>
      <c r="F185" s="544"/>
      <c r="G185" s="544"/>
      <c r="H185" s="544"/>
      <c r="I185" s="544"/>
      <c r="J185" s="544"/>
      <c r="K185" s="544"/>
      <c r="L185" s="544"/>
      <c r="M185" s="544"/>
      <c r="N185" s="544"/>
      <c r="O185" s="544"/>
      <c r="P185" s="544"/>
      <c r="Q185" s="545"/>
      <c r="R185" s="266">
        <f>'Budget Summary'!B10</f>
        <v>0</v>
      </c>
    </row>
    <row r="186" spans="1:18" ht="15">
      <c r="A186" s="546" t="s">
        <v>37</v>
      </c>
      <c r="B186" s="547"/>
      <c r="C186" s="547"/>
      <c r="D186" s="547"/>
      <c r="E186" s="547"/>
      <c r="F186" s="547"/>
      <c r="G186" s="547"/>
      <c r="H186" s="547"/>
      <c r="I186" s="547"/>
      <c r="J186" s="547"/>
      <c r="K186" s="547"/>
      <c r="L186" s="547"/>
      <c r="M186" s="547"/>
      <c r="N186" s="547"/>
      <c r="O186" s="547"/>
      <c r="P186" s="547"/>
      <c r="Q186" s="548"/>
      <c r="R186" s="267">
        <f>'Budget Summary'!B11</f>
        <v>0</v>
      </c>
    </row>
    <row r="187" spans="1:18" ht="15">
      <c r="A187" s="543" t="s">
        <v>39</v>
      </c>
      <c r="B187" s="544"/>
      <c r="C187" s="544"/>
      <c r="D187" s="544"/>
      <c r="E187" s="544"/>
      <c r="F187" s="544"/>
      <c r="G187" s="544"/>
      <c r="H187" s="544"/>
      <c r="I187" s="544"/>
      <c r="J187" s="544"/>
      <c r="K187" s="544"/>
      <c r="L187" s="544"/>
      <c r="M187" s="544"/>
      <c r="N187" s="544"/>
      <c r="O187" s="544"/>
      <c r="P187" s="544"/>
      <c r="Q187" s="545"/>
      <c r="R187" s="266" t="str">
        <f>'Budget Summary'!B12</f>
        <v>N/A</v>
      </c>
    </row>
    <row r="188" spans="1:18" ht="15">
      <c r="A188" s="546" t="s">
        <v>230</v>
      </c>
      <c r="B188" s="547"/>
      <c r="C188" s="547"/>
      <c r="D188" s="547"/>
      <c r="E188" s="547"/>
      <c r="F188" s="547"/>
      <c r="G188" s="547"/>
      <c r="H188" s="547"/>
      <c r="I188" s="547"/>
      <c r="J188" s="547"/>
      <c r="K188" s="547"/>
      <c r="L188" s="547"/>
      <c r="M188" s="547"/>
      <c r="N188" s="547"/>
      <c r="O188" s="547"/>
      <c r="P188" s="547"/>
      <c r="Q188" s="548"/>
      <c r="R188" s="267">
        <f>'Budget Summary'!B13</f>
        <v>0</v>
      </c>
    </row>
    <row r="189" spans="1:18" ht="15">
      <c r="A189" s="543" t="s">
        <v>45</v>
      </c>
      <c r="B189" s="544"/>
      <c r="C189" s="544"/>
      <c r="D189" s="544"/>
      <c r="E189" s="544"/>
      <c r="F189" s="544"/>
      <c r="G189" s="544"/>
      <c r="H189" s="544"/>
      <c r="I189" s="544"/>
      <c r="J189" s="544"/>
      <c r="K189" s="544"/>
      <c r="L189" s="544"/>
      <c r="M189" s="544"/>
      <c r="N189" s="544"/>
      <c r="O189" s="544"/>
      <c r="P189" s="544"/>
      <c r="Q189" s="545"/>
      <c r="R189" s="266">
        <f>'Budget Summary'!B14</f>
        <v>0</v>
      </c>
    </row>
    <row r="190" spans="1:18" ht="15">
      <c r="A190" s="552" t="s">
        <v>50</v>
      </c>
      <c r="B190" s="553"/>
      <c r="C190" s="553"/>
      <c r="D190" s="553"/>
      <c r="E190" s="553"/>
      <c r="F190" s="553"/>
      <c r="G190" s="553"/>
      <c r="H190" s="553"/>
      <c r="I190" s="553"/>
      <c r="J190" s="553"/>
      <c r="K190" s="553"/>
      <c r="L190" s="553"/>
      <c r="M190" s="553"/>
      <c r="N190" s="553"/>
      <c r="O190" s="553"/>
      <c r="P190" s="553"/>
      <c r="Q190" s="554"/>
      <c r="R190" s="268">
        <f>'Budget Summary'!B16</f>
        <v>0</v>
      </c>
    </row>
    <row r="191" spans="1:18" ht="15">
      <c r="A191" s="546" t="s">
        <v>46</v>
      </c>
      <c r="B191" s="547"/>
      <c r="C191" s="547"/>
      <c r="D191" s="547"/>
      <c r="E191" s="547"/>
      <c r="F191" s="547"/>
      <c r="G191" s="547"/>
      <c r="H191" s="547"/>
      <c r="I191" s="547"/>
      <c r="J191" s="547"/>
      <c r="K191" s="547"/>
      <c r="L191" s="547"/>
      <c r="M191" s="547"/>
      <c r="N191" s="547"/>
      <c r="O191" s="547"/>
      <c r="P191" s="547"/>
      <c r="Q191" s="548"/>
      <c r="R191" s="267">
        <f>'Budget Summary'!B17</f>
        <v>0</v>
      </c>
    </row>
    <row r="192" spans="1:18" ht="15">
      <c r="A192" s="552" t="s">
        <v>51</v>
      </c>
      <c r="B192" s="553"/>
      <c r="C192" s="553"/>
      <c r="D192" s="553"/>
      <c r="E192" s="553"/>
      <c r="F192" s="553"/>
      <c r="G192" s="553"/>
      <c r="H192" s="553"/>
      <c r="I192" s="553"/>
      <c r="J192" s="553"/>
      <c r="K192" s="553"/>
      <c r="L192" s="553"/>
      <c r="M192" s="553"/>
      <c r="N192" s="553"/>
      <c r="O192" s="553"/>
      <c r="P192" s="553"/>
      <c r="Q192" s="554"/>
      <c r="R192" s="268">
        <f>'Budget Summary'!B19</f>
        <v>0</v>
      </c>
    </row>
    <row r="193" spans="1:18" ht="15">
      <c r="A193" s="546" t="s">
        <v>52</v>
      </c>
      <c r="B193" s="547"/>
      <c r="C193" s="547"/>
      <c r="D193" s="547"/>
      <c r="E193" s="547"/>
      <c r="F193" s="547"/>
      <c r="G193" s="547"/>
      <c r="H193" s="547"/>
      <c r="I193" s="547"/>
      <c r="J193" s="547"/>
      <c r="K193" s="547"/>
      <c r="L193" s="547"/>
      <c r="M193" s="547"/>
      <c r="N193" s="547"/>
      <c r="O193" s="547"/>
      <c r="P193" s="547"/>
      <c r="Q193" s="548"/>
      <c r="R193" s="269">
        <f>'Budget Summary'!B22</f>
        <v>0</v>
      </c>
    </row>
    <row r="194" spans="1:18" ht="15">
      <c r="A194" s="543" t="s">
        <v>74</v>
      </c>
      <c r="B194" s="544"/>
      <c r="C194" s="544"/>
      <c r="D194" s="544"/>
      <c r="E194" s="544"/>
      <c r="F194" s="544"/>
      <c r="G194" s="544"/>
      <c r="H194" s="544"/>
      <c r="I194" s="544"/>
      <c r="J194" s="544"/>
      <c r="K194" s="544"/>
      <c r="L194" s="544"/>
      <c r="M194" s="544"/>
      <c r="N194" s="544"/>
      <c r="O194" s="544"/>
      <c r="P194" s="544"/>
      <c r="Q194" s="545"/>
      <c r="R194" s="270">
        <f>'Budget Summary'!B23</f>
        <v>0</v>
      </c>
    </row>
    <row r="195" spans="1:18" ht="15">
      <c r="A195" s="546" t="s">
        <v>77</v>
      </c>
      <c r="B195" s="547"/>
      <c r="C195" s="547"/>
      <c r="D195" s="547"/>
      <c r="E195" s="547"/>
      <c r="F195" s="547"/>
      <c r="G195" s="547"/>
      <c r="H195" s="547"/>
      <c r="I195" s="547"/>
      <c r="J195" s="547"/>
      <c r="K195" s="547"/>
      <c r="L195" s="547"/>
      <c r="M195" s="547"/>
      <c r="N195" s="547"/>
      <c r="O195" s="547"/>
      <c r="P195" s="547"/>
      <c r="Q195" s="548"/>
      <c r="R195" s="269" t="str">
        <f>'Budget Summary'!B24</f>
        <v>N/A</v>
      </c>
    </row>
    <row r="196" spans="1:3" ht="15">
      <c r="A196" s="14"/>
      <c r="B196" s="14"/>
      <c r="C196" s="14"/>
    </row>
    <row r="197" spans="1:3" ht="15">
      <c r="A197" s="14"/>
      <c r="B197" s="14"/>
      <c r="C197" s="14"/>
    </row>
    <row r="198" spans="1:3" ht="15">
      <c r="A198" s="14"/>
      <c r="B198" s="14"/>
      <c r="C198" s="14"/>
    </row>
    <row r="199" spans="1:3" ht="15">
      <c r="A199" s="14"/>
      <c r="B199" s="14"/>
      <c r="C199" s="14"/>
    </row>
    <row r="200" spans="1:3" ht="15">
      <c r="A200" s="14"/>
      <c r="B200" s="14"/>
      <c r="C200" s="14"/>
    </row>
    <row r="201" spans="1:3" ht="15">
      <c r="A201" s="14"/>
      <c r="B201" s="14"/>
      <c r="C201" s="14"/>
    </row>
    <row r="202" spans="1:3" ht="15">
      <c r="A202" s="14"/>
      <c r="B202" s="14"/>
      <c r="C202" s="14"/>
    </row>
    <row r="203" spans="1:3" ht="15">
      <c r="A203" s="14"/>
      <c r="B203" s="14"/>
      <c r="C203" s="14"/>
    </row>
    <row r="204" spans="1:3" ht="15">
      <c r="A204" s="14"/>
      <c r="B204" s="14"/>
      <c r="C204" s="14"/>
    </row>
    <row r="205" spans="1:3" ht="15">
      <c r="A205" s="14"/>
      <c r="B205" s="14"/>
      <c r="C205" s="14"/>
    </row>
    <row r="206" spans="1:3" ht="15">
      <c r="A206" s="14"/>
      <c r="B206" s="14"/>
      <c r="C206" s="14"/>
    </row>
    <row r="207" spans="1:3" ht="15">
      <c r="A207" s="14"/>
      <c r="B207" s="14"/>
      <c r="C207" s="14"/>
    </row>
    <row r="208" spans="1:3" ht="15">
      <c r="A208" s="14"/>
      <c r="B208" s="14"/>
      <c r="C208" s="14"/>
    </row>
    <row r="209" spans="1:3" ht="15">
      <c r="A209" s="14"/>
      <c r="B209" s="14"/>
      <c r="C209" s="14"/>
    </row>
    <row r="210" spans="1:3" ht="15">
      <c r="A210" s="14"/>
      <c r="B210" s="14"/>
      <c r="C210" s="14"/>
    </row>
    <row r="211" spans="1:3" ht="15">
      <c r="A211" s="14"/>
      <c r="B211" s="14"/>
      <c r="C211" s="14"/>
    </row>
    <row r="212" spans="1:3" ht="15">
      <c r="A212" s="14"/>
      <c r="B212" s="14"/>
      <c r="C212" s="14"/>
    </row>
    <row r="213" spans="1:3" ht="15">
      <c r="A213" s="14"/>
      <c r="B213" s="14"/>
      <c r="C213" s="14"/>
    </row>
    <row r="214" spans="1:3" ht="15">
      <c r="A214" s="14"/>
      <c r="B214" s="14"/>
      <c r="C214" s="14"/>
    </row>
    <row r="215" spans="1:3" ht="15">
      <c r="A215" s="14"/>
      <c r="B215" s="14"/>
      <c r="C215" s="14"/>
    </row>
    <row r="216" spans="1:3" ht="15">
      <c r="A216" s="14"/>
      <c r="B216" s="14"/>
      <c r="C216" s="14"/>
    </row>
    <row r="217" spans="1:3" ht="15">
      <c r="A217" s="14"/>
      <c r="B217" s="14"/>
      <c r="C217" s="14"/>
    </row>
    <row r="218" spans="1:3" ht="15">
      <c r="A218" s="14"/>
      <c r="B218" s="14"/>
      <c r="C218" s="14"/>
    </row>
    <row r="219" spans="1:3" ht="15">
      <c r="A219" s="14"/>
      <c r="B219" s="14"/>
      <c r="C219" s="14"/>
    </row>
    <row r="220" spans="1:3" ht="15">
      <c r="A220" s="14"/>
      <c r="B220" s="14"/>
      <c r="C220" s="14"/>
    </row>
    <row r="221" spans="1:3" ht="15">
      <c r="A221" s="14"/>
      <c r="B221" s="14"/>
      <c r="C221" s="14"/>
    </row>
    <row r="222" spans="1:3" ht="15">
      <c r="A222" s="14"/>
      <c r="B222" s="14"/>
      <c r="C222" s="14"/>
    </row>
    <row r="223" spans="1:3" ht="15">
      <c r="A223" s="14"/>
      <c r="B223" s="14"/>
      <c r="C223" s="14"/>
    </row>
    <row r="224" spans="1:3" ht="15">
      <c r="A224" s="14"/>
      <c r="B224" s="14"/>
      <c r="C224" s="14"/>
    </row>
    <row r="225" spans="1:3" ht="15">
      <c r="A225" s="14"/>
      <c r="B225" s="14"/>
      <c r="C225" s="14"/>
    </row>
    <row r="226" spans="1:3" ht="15">
      <c r="A226" s="14"/>
      <c r="B226" s="14"/>
      <c r="C226" s="14"/>
    </row>
    <row r="227" spans="1:3" ht="15">
      <c r="A227" s="14"/>
      <c r="B227" s="14"/>
      <c r="C227" s="14"/>
    </row>
    <row r="228" spans="1:3" ht="15">
      <c r="A228" s="14"/>
      <c r="B228" s="14"/>
      <c r="C228" s="14"/>
    </row>
    <row r="229" spans="1:3" ht="15">
      <c r="A229" s="14"/>
      <c r="B229" s="14"/>
      <c r="C229" s="14"/>
    </row>
    <row r="230" spans="1:3" ht="15">
      <c r="A230" s="14"/>
      <c r="B230" s="14"/>
      <c r="C230" s="14"/>
    </row>
    <row r="231" spans="1:3" ht="15">
      <c r="A231" s="14"/>
      <c r="B231" s="14"/>
      <c r="C231" s="14"/>
    </row>
    <row r="232" spans="1:3" ht="15">
      <c r="A232" s="14"/>
      <c r="B232" s="14"/>
      <c r="C232" s="14"/>
    </row>
    <row r="233" spans="1:3" ht="15">
      <c r="A233" s="14"/>
      <c r="B233" s="14"/>
      <c r="C233" s="14"/>
    </row>
    <row r="234" spans="1:3" ht="15">
      <c r="A234" s="14"/>
      <c r="B234" s="14"/>
      <c r="C234" s="14"/>
    </row>
    <row r="235" spans="1:3" ht="15">
      <c r="A235" s="14"/>
      <c r="B235" s="14"/>
      <c r="C235" s="14"/>
    </row>
    <row r="236" spans="1:3" ht="15">
      <c r="A236" s="14"/>
      <c r="B236" s="14"/>
      <c r="C236" s="14"/>
    </row>
    <row r="237" spans="1:3" ht="15">
      <c r="A237" s="14"/>
      <c r="B237" s="14"/>
      <c r="C237" s="14"/>
    </row>
    <row r="238" spans="1:3" ht="15">
      <c r="A238" s="14"/>
      <c r="B238" s="14"/>
      <c r="C238" s="14"/>
    </row>
    <row r="239" spans="1:3" ht="15">
      <c r="A239" s="14"/>
      <c r="B239" s="14"/>
      <c r="C239" s="14"/>
    </row>
    <row r="240" spans="1:3" ht="15">
      <c r="A240" s="14"/>
      <c r="B240" s="14"/>
      <c r="C240" s="14"/>
    </row>
    <row r="241" spans="1:3" ht="15">
      <c r="A241" s="14"/>
      <c r="B241" s="14"/>
      <c r="C241" s="14"/>
    </row>
    <row r="242" spans="1:3" ht="15">
      <c r="A242" s="14"/>
      <c r="B242" s="14"/>
      <c r="C242" s="14"/>
    </row>
    <row r="243" spans="1:3" ht="15">
      <c r="A243" s="14"/>
      <c r="B243" s="14"/>
      <c r="C243" s="14"/>
    </row>
    <row r="244" spans="1:3" ht="15">
      <c r="A244" s="14"/>
      <c r="B244" s="14"/>
      <c r="C244" s="14"/>
    </row>
    <row r="245" spans="1:3" ht="15">
      <c r="A245" s="14"/>
      <c r="B245" s="14"/>
      <c r="C245" s="14"/>
    </row>
    <row r="246" spans="1:3" ht="15">
      <c r="A246" s="14"/>
      <c r="B246" s="14"/>
      <c r="C246" s="14"/>
    </row>
    <row r="247" spans="1:3" ht="15">
      <c r="A247" s="14"/>
      <c r="B247" s="14"/>
      <c r="C247" s="14"/>
    </row>
    <row r="248" spans="1:3" ht="15">
      <c r="A248" s="14"/>
      <c r="B248" s="14"/>
      <c r="C248" s="14"/>
    </row>
    <row r="249" spans="1:3" ht="15">
      <c r="A249" s="14"/>
      <c r="B249" s="14"/>
      <c r="C249" s="14"/>
    </row>
    <row r="250" spans="1:3" ht="15">
      <c r="A250" s="14"/>
      <c r="B250" s="14"/>
      <c r="C250" s="14"/>
    </row>
    <row r="251" spans="1:3" ht="15">
      <c r="A251" s="14"/>
      <c r="B251" s="14"/>
      <c r="C251" s="14"/>
    </row>
    <row r="252" spans="1:3" ht="15">
      <c r="A252" s="14"/>
      <c r="B252" s="14"/>
      <c r="C252" s="14"/>
    </row>
    <row r="253" spans="1:3" ht="15">
      <c r="A253" s="14"/>
      <c r="B253" s="14"/>
      <c r="C253" s="14"/>
    </row>
    <row r="254" spans="1:3" ht="15">
      <c r="A254" s="14"/>
      <c r="B254" s="14"/>
      <c r="C254" s="14"/>
    </row>
    <row r="255" spans="1:3" ht="15">
      <c r="A255" s="14"/>
      <c r="B255" s="14"/>
      <c r="C255" s="14"/>
    </row>
    <row r="256" spans="1:3" ht="15">
      <c r="A256" s="14"/>
      <c r="B256" s="14"/>
      <c r="C256" s="14"/>
    </row>
    <row r="257" spans="1:3" ht="15">
      <c r="A257" s="14"/>
      <c r="B257" s="14"/>
      <c r="C257" s="14"/>
    </row>
    <row r="258" spans="1:3" ht="15">
      <c r="A258" s="14"/>
      <c r="B258" s="14"/>
      <c r="C258" s="14"/>
    </row>
    <row r="259" spans="1:3" ht="15">
      <c r="A259" s="14"/>
      <c r="B259" s="14"/>
      <c r="C259" s="14"/>
    </row>
    <row r="260" spans="1:3" ht="15">
      <c r="A260" s="14"/>
      <c r="B260" s="14"/>
      <c r="C260" s="14"/>
    </row>
    <row r="261" spans="1:3" ht="15">
      <c r="A261" s="14"/>
      <c r="B261" s="14"/>
      <c r="C261" s="14"/>
    </row>
    <row r="262" spans="1:3" ht="15">
      <c r="A262" s="14"/>
      <c r="B262" s="14"/>
      <c r="C262" s="14"/>
    </row>
    <row r="263" spans="1:3" ht="15">
      <c r="A263" s="14"/>
      <c r="B263" s="14"/>
      <c r="C263" s="14"/>
    </row>
    <row r="264" spans="1:3" ht="15">
      <c r="A264" s="14"/>
      <c r="B264" s="14"/>
      <c r="C264" s="14"/>
    </row>
    <row r="265" spans="1:3" ht="15">
      <c r="A265" s="14"/>
      <c r="B265" s="14"/>
      <c r="C265" s="14"/>
    </row>
    <row r="266" spans="1:3" ht="15">
      <c r="A266" s="14"/>
      <c r="B266" s="14"/>
      <c r="C266" s="14"/>
    </row>
    <row r="267" spans="1:3" ht="15">
      <c r="A267" s="14"/>
      <c r="B267" s="14"/>
      <c r="C267" s="14"/>
    </row>
    <row r="268" spans="1:3" ht="15">
      <c r="A268" s="14"/>
      <c r="B268" s="14"/>
      <c r="C268" s="14"/>
    </row>
    <row r="269" spans="1:3" ht="15">
      <c r="A269" s="14"/>
      <c r="B269" s="14"/>
      <c r="C269" s="14"/>
    </row>
    <row r="270" spans="1:3" ht="15">
      <c r="A270" s="14"/>
      <c r="B270" s="14"/>
      <c r="C270" s="14"/>
    </row>
    <row r="271" spans="1:3" ht="15">
      <c r="A271" s="14"/>
      <c r="B271" s="14"/>
      <c r="C271" s="14"/>
    </row>
    <row r="272" spans="1:3" ht="15">
      <c r="A272" s="14"/>
      <c r="B272" s="14"/>
      <c r="C272" s="14"/>
    </row>
    <row r="273" spans="1:3" ht="15">
      <c r="A273" s="14"/>
      <c r="B273" s="14"/>
      <c r="C273" s="14"/>
    </row>
    <row r="274" spans="1:3" ht="15">
      <c r="A274" s="14"/>
      <c r="B274" s="14"/>
      <c r="C274" s="14"/>
    </row>
    <row r="275" spans="1:3" ht="15">
      <c r="A275" s="14"/>
      <c r="B275" s="14"/>
      <c r="C275" s="14"/>
    </row>
    <row r="276" spans="1:3" ht="15">
      <c r="A276" s="14"/>
      <c r="B276" s="14"/>
      <c r="C276" s="14"/>
    </row>
    <row r="277" spans="1:3" ht="15">
      <c r="A277" s="14"/>
      <c r="B277" s="14"/>
      <c r="C277" s="14"/>
    </row>
    <row r="278" spans="1:3" ht="15">
      <c r="A278" s="14"/>
      <c r="B278" s="14"/>
      <c r="C278" s="14"/>
    </row>
    <row r="279" spans="1:3" ht="15">
      <c r="A279" s="14"/>
      <c r="B279" s="14"/>
      <c r="C279" s="14"/>
    </row>
    <row r="280" spans="1:3" ht="15">
      <c r="A280" s="14"/>
      <c r="B280" s="14"/>
      <c r="C280" s="14"/>
    </row>
    <row r="281" spans="1:3" ht="15">
      <c r="A281" s="14"/>
      <c r="B281" s="14"/>
      <c r="C281" s="14"/>
    </row>
    <row r="282" spans="1:3" ht="15">
      <c r="A282" s="14"/>
      <c r="B282" s="14"/>
      <c r="C282" s="14"/>
    </row>
    <row r="283" spans="1:3" ht="15">
      <c r="A283" s="14"/>
      <c r="B283" s="14"/>
      <c r="C283" s="14"/>
    </row>
    <row r="284" spans="1:3" ht="15">
      <c r="A284" s="14"/>
      <c r="B284" s="14"/>
      <c r="C284" s="14"/>
    </row>
    <row r="285" spans="1:3" ht="15">
      <c r="A285" s="14"/>
      <c r="B285" s="14"/>
      <c r="C285" s="14"/>
    </row>
    <row r="286" spans="1:3" ht="15">
      <c r="A286" s="14"/>
      <c r="B286" s="14"/>
      <c r="C286" s="14"/>
    </row>
    <row r="287" spans="1:3" ht="15">
      <c r="A287" s="14"/>
      <c r="B287" s="14"/>
      <c r="C287" s="14"/>
    </row>
    <row r="288" spans="1:3" ht="15">
      <c r="A288" s="14"/>
      <c r="B288" s="14"/>
      <c r="C288" s="14"/>
    </row>
    <row r="289" spans="1:3" ht="15">
      <c r="A289" s="14"/>
      <c r="B289" s="14"/>
      <c r="C289" s="14"/>
    </row>
    <row r="290" spans="1:3" ht="15">
      <c r="A290" s="14"/>
      <c r="B290" s="14"/>
      <c r="C290" s="14"/>
    </row>
    <row r="291" spans="1:3" ht="15">
      <c r="A291" s="14"/>
      <c r="B291" s="14"/>
      <c r="C291" s="14"/>
    </row>
    <row r="292" spans="1:3" ht="15">
      <c r="A292" s="14"/>
      <c r="B292" s="14"/>
      <c r="C292" s="14"/>
    </row>
    <row r="293" spans="1:3" ht="15">
      <c r="A293" s="14"/>
      <c r="B293" s="14"/>
      <c r="C293" s="14"/>
    </row>
    <row r="294" spans="1:3" ht="15">
      <c r="A294" s="14"/>
      <c r="B294" s="14"/>
      <c r="C294" s="14"/>
    </row>
    <row r="295" spans="1:3" ht="15">
      <c r="A295" s="14"/>
      <c r="B295" s="14"/>
      <c r="C295" s="14"/>
    </row>
    <row r="296" spans="1:3" ht="15">
      <c r="A296" s="14"/>
      <c r="B296" s="14"/>
      <c r="C296" s="14"/>
    </row>
    <row r="297" spans="1:3" ht="15">
      <c r="A297" s="14"/>
      <c r="B297" s="14"/>
      <c r="C297" s="14"/>
    </row>
    <row r="298" spans="1:3" ht="15">
      <c r="A298" s="14"/>
      <c r="B298" s="14"/>
      <c r="C298" s="14"/>
    </row>
    <row r="299" spans="1:3" ht="15">
      <c r="A299" s="14"/>
      <c r="B299" s="14"/>
      <c r="C299" s="14"/>
    </row>
    <row r="300" spans="1:3" ht="15">
      <c r="A300" s="14"/>
      <c r="B300" s="14"/>
      <c r="C300" s="14"/>
    </row>
    <row r="301" spans="1:3" ht="15">
      <c r="A301" s="14"/>
      <c r="B301" s="14"/>
      <c r="C301" s="14"/>
    </row>
    <row r="302" spans="1:3" ht="15">
      <c r="A302" s="14"/>
      <c r="B302" s="14"/>
      <c r="C302" s="14"/>
    </row>
    <row r="303" spans="1:3" ht="15">
      <c r="A303" s="14"/>
      <c r="B303" s="14"/>
      <c r="C303" s="14"/>
    </row>
    <row r="304" spans="1:3" ht="15">
      <c r="A304" s="14"/>
      <c r="B304" s="14"/>
      <c r="C304" s="14"/>
    </row>
    <row r="305" spans="1:3" ht="15">
      <c r="A305" s="14"/>
      <c r="B305" s="14"/>
      <c r="C305" s="14"/>
    </row>
    <row r="306" spans="1:3" ht="15">
      <c r="A306" s="14"/>
      <c r="B306" s="14"/>
      <c r="C306" s="14"/>
    </row>
    <row r="307" spans="1:3" ht="15">
      <c r="A307" s="14"/>
      <c r="B307" s="14"/>
      <c r="C307" s="14"/>
    </row>
    <row r="308" spans="1:3" ht="15">
      <c r="A308" s="14"/>
      <c r="B308" s="14"/>
      <c r="C308" s="14"/>
    </row>
    <row r="309" spans="1:3" ht="15">
      <c r="A309" s="14"/>
      <c r="B309" s="14"/>
      <c r="C309" s="14"/>
    </row>
    <row r="310" spans="1:3" ht="15">
      <c r="A310" s="14"/>
      <c r="B310" s="14"/>
      <c r="C310" s="14"/>
    </row>
    <row r="311" spans="1:3" ht="15">
      <c r="A311" s="14"/>
      <c r="B311" s="14"/>
      <c r="C311" s="14"/>
    </row>
    <row r="312" spans="1:3" ht="15">
      <c r="A312" s="14"/>
      <c r="B312" s="14"/>
      <c r="C312" s="14"/>
    </row>
    <row r="313" spans="1:3" ht="15">
      <c r="A313" s="14"/>
      <c r="B313" s="14"/>
      <c r="C313" s="14"/>
    </row>
    <row r="314" spans="1:3" ht="15">
      <c r="A314" s="14"/>
      <c r="B314" s="14"/>
      <c r="C314" s="14"/>
    </row>
    <row r="315" spans="1:3" ht="15">
      <c r="A315" s="14"/>
      <c r="B315" s="14"/>
      <c r="C315" s="14"/>
    </row>
    <row r="316" spans="1:3" ht="15">
      <c r="A316" s="14"/>
      <c r="B316" s="14"/>
      <c r="C316" s="14"/>
    </row>
    <row r="317" spans="1:3" ht="15">
      <c r="A317" s="14"/>
      <c r="B317" s="14"/>
      <c r="C317" s="14"/>
    </row>
    <row r="318" spans="1:3" ht="15">
      <c r="A318" s="14"/>
      <c r="B318" s="14"/>
      <c r="C318" s="14"/>
    </row>
    <row r="319" spans="1:3" ht="15">
      <c r="A319" s="14"/>
      <c r="B319" s="14"/>
      <c r="C319" s="14"/>
    </row>
    <row r="320" spans="1:3" ht="15">
      <c r="A320" s="14"/>
      <c r="B320" s="14"/>
      <c r="C320" s="14"/>
    </row>
    <row r="321" spans="1:3" ht="15">
      <c r="A321" s="14"/>
      <c r="B321" s="14"/>
      <c r="C321" s="14"/>
    </row>
    <row r="322" spans="1:3" ht="15">
      <c r="A322" s="14"/>
      <c r="B322" s="14"/>
      <c r="C322" s="14"/>
    </row>
    <row r="323" spans="1:3" ht="15">
      <c r="A323" s="14"/>
      <c r="B323" s="14"/>
      <c r="C323" s="14"/>
    </row>
    <row r="324" spans="1:3" ht="15">
      <c r="A324" s="14"/>
      <c r="B324" s="14"/>
      <c r="C324" s="14"/>
    </row>
    <row r="325" spans="1:3" ht="15">
      <c r="A325" s="14"/>
      <c r="B325" s="14"/>
      <c r="C325" s="14"/>
    </row>
    <row r="326" spans="1:3" ht="15">
      <c r="A326" s="14"/>
      <c r="B326" s="14"/>
      <c r="C326" s="14"/>
    </row>
    <row r="327" spans="1:3" ht="15">
      <c r="A327" s="14"/>
      <c r="B327" s="14"/>
      <c r="C327" s="14"/>
    </row>
    <row r="328" spans="1:3" ht="15">
      <c r="A328" s="14"/>
      <c r="B328" s="14"/>
      <c r="C328" s="14"/>
    </row>
    <row r="329" spans="1:3" ht="15">
      <c r="A329" s="14"/>
      <c r="B329" s="14"/>
      <c r="C329" s="14"/>
    </row>
    <row r="330" spans="1:3" ht="15">
      <c r="A330" s="14"/>
      <c r="B330" s="14"/>
      <c r="C330" s="14"/>
    </row>
    <row r="331" spans="1:3" ht="15">
      <c r="A331" s="14"/>
      <c r="B331" s="14"/>
      <c r="C331" s="14"/>
    </row>
    <row r="332" spans="1:3" ht="15">
      <c r="A332" s="14"/>
      <c r="B332" s="14"/>
      <c r="C332" s="14"/>
    </row>
    <row r="333" spans="1:3" ht="15">
      <c r="A333" s="14"/>
      <c r="B333" s="14"/>
      <c r="C333" s="14"/>
    </row>
    <row r="334" spans="1:3" ht="15">
      <c r="A334" s="14"/>
      <c r="B334" s="14"/>
      <c r="C334" s="14"/>
    </row>
    <row r="335" spans="1:3" ht="15">
      <c r="A335" s="14"/>
      <c r="B335" s="14"/>
      <c r="C335" s="14"/>
    </row>
    <row r="336" spans="1:3" ht="15">
      <c r="A336" s="14"/>
      <c r="B336" s="14"/>
      <c r="C336" s="14"/>
    </row>
    <row r="337" spans="1:3" ht="15">
      <c r="A337" s="14"/>
      <c r="B337" s="14"/>
      <c r="C337" s="14"/>
    </row>
    <row r="338" spans="1:3" ht="15">
      <c r="A338" s="14"/>
      <c r="B338" s="14"/>
      <c r="C338" s="14"/>
    </row>
    <row r="339" spans="1:3" ht="15">
      <c r="A339" s="14"/>
      <c r="B339" s="14"/>
      <c r="C339" s="14"/>
    </row>
    <row r="340" spans="1:3" ht="15">
      <c r="A340" s="14"/>
      <c r="B340" s="14"/>
      <c r="C340" s="14"/>
    </row>
    <row r="341" spans="1:3" ht="15">
      <c r="A341" s="14"/>
      <c r="B341" s="14"/>
      <c r="C341" s="14"/>
    </row>
    <row r="342" spans="1:3" ht="15">
      <c r="A342" s="14"/>
      <c r="B342" s="14"/>
      <c r="C342" s="14"/>
    </row>
    <row r="343" spans="1:3" ht="15">
      <c r="A343" s="14"/>
      <c r="B343" s="14"/>
      <c r="C343" s="14"/>
    </row>
    <row r="344" spans="1:3" ht="15">
      <c r="A344" s="14"/>
      <c r="B344" s="14"/>
      <c r="C344" s="14"/>
    </row>
    <row r="345" spans="1:3" ht="15">
      <c r="A345" s="14"/>
      <c r="B345" s="14"/>
      <c r="C345" s="14"/>
    </row>
    <row r="346" spans="1:3" ht="15">
      <c r="A346" s="14"/>
      <c r="B346" s="14"/>
      <c r="C346" s="14"/>
    </row>
    <row r="347" spans="1:3" ht="15">
      <c r="A347" s="14"/>
      <c r="B347" s="14"/>
      <c r="C347" s="14"/>
    </row>
    <row r="348" spans="1:3" ht="15">
      <c r="A348" s="14"/>
      <c r="B348" s="14"/>
      <c r="C348" s="14"/>
    </row>
    <row r="349" spans="1:3" ht="15">
      <c r="A349" s="14"/>
      <c r="B349" s="14"/>
      <c r="C349" s="14"/>
    </row>
    <row r="350" spans="1:3" ht="15">
      <c r="A350" s="14"/>
      <c r="B350" s="14"/>
      <c r="C350" s="14"/>
    </row>
    <row r="351" spans="1:3" ht="15">
      <c r="A351" s="14"/>
      <c r="B351" s="14"/>
      <c r="C351" s="14"/>
    </row>
    <row r="352" spans="1:3" ht="15">
      <c r="A352" s="14"/>
      <c r="B352" s="14"/>
      <c r="C352" s="14"/>
    </row>
    <row r="353" spans="1:3" ht="15">
      <c r="A353" s="14"/>
      <c r="B353" s="14"/>
      <c r="C353" s="14"/>
    </row>
    <row r="354" spans="1:3" ht="15">
      <c r="A354" s="14"/>
      <c r="B354" s="14"/>
      <c r="C354" s="14"/>
    </row>
    <row r="355" spans="1:3" ht="15">
      <c r="A355" s="14"/>
      <c r="B355" s="14"/>
      <c r="C355" s="14"/>
    </row>
    <row r="356" spans="1:3" ht="15">
      <c r="A356" s="14"/>
      <c r="B356" s="14"/>
      <c r="C356" s="14"/>
    </row>
    <row r="357" spans="1:3" ht="15">
      <c r="A357" s="14"/>
      <c r="B357" s="14"/>
      <c r="C357" s="14"/>
    </row>
    <row r="358" spans="1:3" ht="15">
      <c r="A358" s="14"/>
      <c r="B358" s="14"/>
      <c r="C358" s="14"/>
    </row>
    <row r="359" spans="1:3" ht="15">
      <c r="A359" s="14"/>
      <c r="B359" s="14"/>
      <c r="C359" s="14"/>
    </row>
    <row r="360" spans="1:3" ht="15">
      <c r="A360" s="14"/>
      <c r="B360" s="14"/>
      <c r="C360" s="14"/>
    </row>
    <row r="361" spans="1:3" ht="15">
      <c r="A361" s="14"/>
      <c r="B361" s="14"/>
      <c r="C361" s="14"/>
    </row>
    <row r="362" spans="1:3" ht="15">
      <c r="A362" s="14"/>
      <c r="B362" s="14"/>
      <c r="C362" s="14"/>
    </row>
    <row r="363" spans="1:3" ht="15">
      <c r="A363" s="14"/>
      <c r="B363" s="14"/>
      <c r="C363" s="14"/>
    </row>
    <row r="364" spans="1:3" ht="15">
      <c r="A364" s="14"/>
      <c r="B364" s="14"/>
      <c r="C364" s="14"/>
    </row>
    <row r="365" spans="1:3" ht="15">
      <c r="A365" s="14"/>
      <c r="B365" s="14"/>
      <c r="C365" s="14"/>
    </row>
    <row r="366" spans="1:3" ht="15">
      <c r="A366" s="14"/>
      <c r="B366" s="14"/>
      <c r="C366" s="14"/>
    </row>
    <row r="367" spans="1:3" ht="15">
      <c r="A367" s="14"/>
      <c r="B367" s="14"/>
      <c r="C367" s="14"/>
    </row>
    <row r="368" spans="1:3" ht="15">
      <c r="A368" s="14"/>
      <c r="B368" s="14"/>
      <c r="C368" s="14"/>
    </row>
    <row r="369" spans="1:3" ht="15">
      <c r="A369" s="14"/>
      <c r="B369" s="14"/>
      <c r="C369" s="14"/>
    </row>
    <row r="370" spans="1:3" ht="15">
      <c r="A370" s="14"/>
      <c r="B370" s="14"/>
      <c r="C370" s="14"/>
    </row>
    <row r="371" spans="1:3" ht="15">
      <c r="A371" s="14"/>
      <c r="B371" s="14"/>
      <c r="C371" s="14"/>
    </row>
    <row r="372" spans="1:3" ht="15">
      <c r="A372" s="14"/>
      <c r="B372" s="14"/>
      <c r="C372" s="14"/>
    </row>
    <row r="373" spans="1:3" ht="15">
      <c r="A373" s="14"/>
      <c r="B373" s="14"/>
      <c r="C373" s="14"/>
    </row>
    <row r="374" spans="1:3" ht="15">
      <c r="A374" s="14"/>
      <c r="B374" s="14"/>
      <c r="C374" s="14"/>
    </row>
    <row r="375" spans="1:3" ht="15">
      <c r="A375" s="14"/>
      <c r="B375" s="14"/>
      <c r="C375" s="14"/>
    </row>
    <row r="376" spans="1:3" ht="15">
      <c r="A376" s="14"/>
      <c r="B376" s="14"/>
      <c r="C376" s="14"/>
    </row>
    <row r="377" spans="1:3" ht="15">
      <c r="A377" s="14"/>
      <c r="B377" s="14"/>
      <c r="C377" s="14"/>
    </row>
    <row r="378" spans="1:3" ht="15">
      <c r="A378" s="14"/>
      <c r="B378" s="14"/>
      <c r="C378" s="14"/>
    </row>
    <row r="379" spans="1:3" ht="15">
      <c r="A379" s="14"/>
      <c r="B379" s="14"/>
      <c r="C379" s="14"/>
    </row>
    <row r="380" spans="1:3" ht="15">
      <c r="A380" s="14"/>
      <c r="B380" s="14"/>
      <c r="C380" s="14"/>
    </row>
    <row r="381" spans="1:3" ht="15">
      <c r="A381" s="14"/>
      <c r="B381" s="14"/>
      <c r="C381" s="14"/>
    </row>
    <row r="382" spans="1:3" ht="15">
      <c r="A382" s="14"/>
      <c r="B382" s="14"/>
      <c r="C382" s="14"/>
    </row>
    <row r="383" spans="1:3" ht="15">
      <c r="A383" s="14"/>
      <c r="B383" s="14"/>
      <c r="C383" s="14"/>
    </row>
    <row r="384" spans="1:3" ht="15">
      <c r="A384" s="14"/>
      <c r="B384" s="14"/>
      <c r="C384" s="14"/>
    </row>
    <row r="385" spans="1:3" ht="15">
      <c r="A385" s="14"/>
      <c r="B385" s="14"/>
      <c r="C385" s="14"/>
    </row>
    <row r="386" spans="1:3" ht="15">
      <c r="A386" s="14"/>
      <c r="B386" s="14"/>
      <c r="C386" s="14"/>
    </row>
    <row r="387" spans="1:3" ht="15">
      <c r="A387" s="14"/>
      <c r="B387" s="14"/>
      <c r="C387" s="14"/>
    </row>
    <row r="388" spans="1:3" ht="15">
      <c r="A388" s="14"/>
      <c r="B388" s="14"/>
      <c r="C388" s="14"/>
    </row>
    <row r="389" spans="1:3" ht="15">
      <c r="A389" s="14"/>
      <c r="B389" s="14"/>
      <c r="C389" s="14"/>
    </row>
    <row r="390" spans="1:3" ht="15">
      <c r="A390" s="14"/>
      <c r="B390" s="14"/>
      <c r="C390" s="14"/>
    </row>
    <row r="391" spans="1:3" ht="15">
      <c r="A391" s="14"/>
      <c r="B391" s="14"/>
      <c r="C391" s="14"/>
    </row>
    <row r="392" spans="1:3" ht="15">
      <c r="A392" s="14"/>
      <c r="B392" s="14"/>
      <c r="C392" s="14"/>
    </row>
    <row r="393" spans="1:3" ht="15">
      <c r="A393" s="14"/>
      <c r="B393" s="14"/>
      <c r="C393" s="14"/>
    </row>
    <row r="394" spans="1:3" ht="15">
      <c r="A394" s="14"/>
      <c r="B394" s="14"/>
      <c r="C394" s="14"/>
    </row>
    <row r="395" spans="1:3" ht="15">
      <c r="A395" s="14"/>
      <c r="B395" s="14"/>
      <c r="C395" s="14"/>
    </row>
    <row r="396" spans="1:3" ht="15">
      <c r="A396" s="14"/>
      <c r="B396" s="14"/>
      <c r="C396" s="14"/>
    </row>
    <row r="397" spans="1:3" ht="15">
      <c r="A397" s="14"/>
      <c r="B397" s="14"/>
      <c r="C397" s="14"/>
    </row>
    <row r="398" spans="1:3" ht="15">
      <c r="A398" s="14"/>
      <c r="B398" s="14"/>
      <c r="C398" s="14"/>
    </row>
    <row r="399" spans="1:3" ht="15">
      <c r="A399" s="14"/>
      <c r="B399" s="14"/>
      <c r="C399" s="14"/>
    </row>
    <row r="400" spans="1:3" ht="15">
      <c r="A400" s="14"/>
      <c r="B400" s="14"/>
      <c r="C400" s="14"/>
    </row>
    <row r="401" spans="1:3" ht="15">
      <c r="A401" s="14"/>
      <c r="B401" s="14"/>
      <c r="C401" s="14"/>
    </row>
    <row r="402" spans="1:3" ht="15">
      <c r="A402" s="14"/>
      <c r="B402" s="14"/>
      <c r="C402" s="14"/>
    </row>
    <row r="403" spans="1:3" ht="15">
      <c r="A403" s="14"/>
      <c r="B403" s="14"/>
      <c r="C403" s="14"/>
    </row>
    <row r="404" spans="1:3" ht="15">
      <c r="A404" s="14"/>
      <c r="B404" s="14"/>
      <c r="C404" s="14"/>
    </row>
    <row r="405" spans="1:3" ht="15">
      <c r="A405" s="14"/>
      <c r="B405" s="14"/>
      <c r="C405" s="14"/>
    </row>
    <row r="406" spans="1:3" ht="15">
      <c r="A406" s="14"/>
      <c r="B406" s="14"/>
      <c r="C406" s="14"/>
    </row>
    <row r="407" spans="1:3" ht="15">
      <c r="A407" s="14"/>
      <c r="B407" s="14"/>
      <c r="C407" s="14"/>
    </row>
    <row r="408" spans="1:3" ht="15">
      <c r="A408" s="14"/>
      <c r="B408" s="14"/>
      <c r="C408" s="14"/>
    </row>
    <row r="409" spans="1:3" ht="15">
      <c r="A409" s="14"/>
      <c r="B409" s="14"/>
      <c r="C409" s="14"/>
    </row>
    <row r="410" spans="1:3" ht="15">
      <c r="A410" s="14"/>
      <c r="B410" s="14"/>
      <c r="C410" s="14"/>
    </row>
    <row r="411" spans="1:3" ht="15">
      <c r="A411" s="14"/>
      <c r="B411" s="14"/>
      <c r="C411" s="14"/>
    </row>
    <row r="412" spans="1:3" ht="15">
      <c r="A412" s="14"/>
      <c r="B412" s="14"/>
      <c r="C412" s="14"/>
    </row>
    <row r="413" spans="1:3" ht="15">
      <c r="A413" s="14"/>
      <c r="B413" s="14"/>
      <c r="C413" s="14"/>
    </row>
    <row r="414" spans="1:3" ht="15">
      <c r="A414" s="14"/>
      <c r="B414" s="14"/>
      <c r="C414" s="14"/>
    </row>
    <row r="415" spans="1:3" ht="15">
      <c r="A415" s="14"/>
      <c r="B415" s="14"/>
      <c r="C415" s="14"/>
    </row>
    <row r="416" spans="1:3" ht="15">
      <c r="A416" s="14"/>
      <c r="B416" s="14"/>
      <c r="C416" s="14"/>
    </row>
    <row r="417" spans="1:3" ht="15">
      <c r="A417" s="14"/>
      <c r="B417" s="14"/>
      <c r="C417" s="14"/>
    </row>
    <row r="418" spans="1:3" ht="15">
      <c r="A418" s="14"/>
      <c r="B418" s="14"/>
      <c r="C418" s="14"/>
    </row>
    <row r="419" spans="1:3" ht="15">
      <c r="A419" s="14"/>
      <c r="B419" s="14"/>
      <c r="C419" s="14"/>
    </row>
    <row r="420" spans="1:3" ht="15">
      <c r="A420" s="14"/>
      <c r="B420" s="14"/>
      <c r="C420" s="14"/>
    </row>
    <row r="421" spans="1:3" ht="15">
      <c r="A421" s="14"/>
      <c r="B421" s="14"/>
      <c r="C421" s="14"/>
    </row>
    <row r="422" spans="1:3" ht="15">
      <c r="A422" s="14"/>
      <c r="B422" s="14"/>
      <c r="C422" s="14"/>
    </row>
    <row r="423" spans="1:3" ht="15">
      <c r="A423" s="14"/>
      <c r="B423" s="14"/>
      <c r="C423" s="14"/>
    </row>
    <row r="424" spans="1:3" ht="15">
      <c r="A424" s="14"/>
      <c r="B424" s="14"/>
      <c r="C424" s="14"/>
    </row>
    <row r="425" spans="1:3" ht="15">
      <c r="A425" s="14"/>
      <c r="B425" s="14"/>
      <c r="C425" s="14"/>
    </row>
    <row r="426" spans="1:3" ht="15">
      <c r="A426" s="14"/>
      <c r="B426" s="14"/>
      <c r="C426" s="14"/>
    </row>
    <row r="427" spans="1:3" ht="15">
      <c r="A427" s="14"/>
      <c r="B427" s="14"/>
      <c r="C427" s="14"/>
    </row>
    <row r="428" spans="1:3" ht="15">
      <c r="A428" s="14"/>
      <c r="B428" s="14"/>
      <c r="C428" s="14"/>
    </row>
    <row r="429" spans="1:3" ht="15">
      <c r="A429" s="14"/>
      <c r="B429" s="14"/>
      <c r="C429" s="14"/>
    </row>
    <row r="430" spans="1:3" ht="15">
      <c r="A430" s="14"/>
      <c r="B430" s="14"/>
      <c r="C430" s="14"/>
    </row>
    <row r="431" spans="1:3" ht="15">
      <c r="A431" s="14"/>
      <c r="B431" s="14"/>
      <c r="C431" s="14"/>
    </row>
    <row r="432" spans="1:3" ht="15">
      <c r="A432" s="14"/>
      <c r="B432" s="14"/>
      <c r="C432" s="14"/>
    </row>
    <row r="433" spans="1:3" ht="15">
      <c r="A433" s="14"/>
      <c r="B433" s="14"/>
      <c r="C433" s="14"/>
    </row>
    <row r="434" spans="1:3" ht="15">
      <c r="A434" s="14"/>
      <c r="B434" s="14"/>
      <c r="C434" s="14"/>
    </row>
    <row r="435" spans="1:3" ht="15">
      <c r="A435" s="14"/>
      <c r="B435" s="14"/>
      <c r="C435" s="14"/>
    </row>
    <row r="436" spans="1:3" ht="15">
      <c r="A436" s="14"/>
      <c r="B436" s="14"/>
      <c r="C436" s="14"/>
    </row>
    <row r="437" spans="1:3" ht="15">
      <c r="A437" s="14"/>
      <c r="B437" s="14"/>
      <c r="C437" s="14"/>
    </row>
    <row r="438" spans="1:3" ht="15">
      <c r="A438" s="14"/>
      <c r="B438" s="14"/>
      <c r="C438" s="14"/>
    </row>
    <row r="439" spans="1:3" ht="15">
      <c r="A439" s="14"/>
      <c r="B439" s="14"/>
      <c r="C439" s="14"/>
    </row>
    <row r="440" spans="1:3" ht="15">
      <c r="A440" s="14"/>
      <c r="B440" s="14"/>
      <c r="C440" s="14"/>
    </row>
    <row r="441" spans="1:3" ht="15">
      <c r="A441" s="14"/>
      <c r="B441" s="14"/>
      <c r="C441" s="14"/>
    </row>
    <row r="442" spans="1:3" ht="15">
      <c r="A442" s="14"/>
      <c r="B442" s="14"/>
      <c r="C442" s="14"/>
    </row>
    <row r="443" spans="1:3" ht="15">
      <c r="A443" s="14"/>
      <c r="B443" s="14"/>
      <c r="C443" s="14"/>
    </row>
    <row r="444" spans="1:3" ht="15">
      <c r="A444" s="14"/>
      <c r="B444" s="14"/>
      <c r="C444" s="14"/>
    </row>
    <row r="445" spans="1:3" ht="15">
      <c r="A445" s="14"/>
      <c r="B445" s="14"/>
      <c r="C445" s="14"/>
    </row>
    <row r="446" spans="1:3" ht="15">
      <c r="A446" s="14"/>
      <c r="B446" s="14"/>
      <c r="C446" s="14"/>
    </row>
    <row r="447" spans="1:3" ht="15">
      <c r="A447" s="14"/>
      <c r="B447" s="14"/>
      <c r="C447" s="14"/>
    </row>
    <row r="448" spans="1:3" ht="15">
      <c r="A448" s="14"/>
      <c r="B448" s="14"/>
      <c r="C448" s="14"/>
    </row>
    <row r="449" spans="1:3" ht="15">
      <c r="A449" s="14"/>
      <c r="B449" s="14"/>
      <c r="C449" s="14"/>
    </row>
    <row r="450" spans="1:3" ht="15">
      <c r="A450" s="14"/>
      <c r="B450" s="14"/>
      <c r="C450" s="14"/>
    </row>
    <row r="451" spans="1:3" ht="15">
      <c r="A451" s="14"/>
      <c r="B451" s="14"/>
      <c r="C451" s="14"/>
    </row>
    <row r="452" spans="1:3" ht="15">
      <c r="A452" s="14"/>
      <c r="B452" s="14"/>
      <c r="C452" s="14"/>
    </row>
    <row r="453" spans="1:3" ht="15">
      <c r="A453" s="14"/>
      <c r="B453" s="14"/>
      <c r="C453" s="14"/>
    </row>
    <row r="454" spans="1:3" ht="15">
      <c r="A454" s="14"/>
      <c r="B454" s="14"/>
      <c r="C454" s="14"/>
    </row>
    <row r="455" spans="1:3" ht="15">
      <c r="A455" s="14"/>
      <c r="B455" s="14"/>
      <c r="C455" s="14"/>
    </row>
    <row r="456" spans="1:3" ht="15">
      <c r="A456" s="14"/>
      <c r="B456" s="14"/>
      <c r="C456" s="14"/>
    </row>
    <row r="457" spans="1:3" ht="15">
      <c r="A457" s="14"/>
      <c r="B457" s="14"/>
      <c r="C457" s="14"/>
    </row>
    <row r="458" spans="1:3" ht="15">
      <c r="A458" s="14"/>
      <c r="B458" s="14"/>
      <c r="C458" s="14"/>
    </row>
    <row r="459" spans="1:3" ht="15">
      <c r="A459" s="14"/>
      <c r="B459" s="14"/>
      <c r="C459" s="14"/>
    </row>
    <row r="460" spans="1:3" ht="15">
      <c r="A460" s="14"/>
      <c r="B460" s="14"/>
      <c r="C460" s="14"/>
    </row>
    <row r="461" spans="1:3" ht="15">
      <c r="A461" s="14"/>
      <c r="B461" s="14"/>
      <c r="C461" s="14"/>
    </row>
    <row r="462" spans="1:3" ht="15">
      <c r="A462" s="14"/>
      <c r="B462" s="14"/>
      <c r="C462" s="14"/>
    </row>
    <row r="463" spans="1:3" ht="15">
      <c r="A463" s="14"/>
      <c r="B463" s="14"/>
      <c r="C463" s="14"/>
    </row>
    <row r="464" spans="1:3" ht="15">
      <c r="A464" s="14"/>
      <c r="B464" s="14"/>
      <c r="C464" s="14"/>
    </row>
    <row r="465" spans="1:3" ht="15">
      <c r="A465" s="14"/>
      <c r="B465" s="14"/>
      <c r="C465" s="14"/>
    </row>
    <row r="466" spans="1:3" ht="15">
      <c r="A466" s="14"/>
      <c r="B466" s="14"/>
      <c r="C466" s="14"/>
    </row>
    <row r="467" spans="1:3" ht="15">
      <c r="A467" s="14"/>
      <c r="B467" s="14"/>
      <c r="C467" s="14"/>
    </row>
    <row r="468" spans="1:3" ht="15">
      <c r="A468" s="14"/>
      <c r="B468" s="14"/>
      <c r="C468" s="14"/>
    </row>
    <row r="469" spans="1:3" ht="15">
      <c r="A469" s="14"/>
      <c r="B469" s="14"/>
      <c r="C469" s="14"/>
    </row>
    <row r="470" spans="1:3" ht="15">
      <c r="A470" s="14"/>
      <c r="B470" s="14"/>
      <c r="C470" s="14"/>
    </row>
    <row r="471" spans="1:3" ht="15">
      <c r="A471" s="14"/>
      <c r="B471" s="14"/>
      <c r="C471" s="14"/>
    </row>
    <row r="472" spans="1:3" ht="15">
      <c r="A472" s="14"/>
      <c r="B472" s="14"/>
      <c r="C472" s="14"/>
    </row>
    <row r="473" spans="1:3" ht="15">
      <c r="A473" s="14"/>
      <c r="B473" s="14"/>
      <c r="C473" s="14"/>
    </row>
    <row r="474" spans="1:3" ht="15">
      <c r="A474" s="14"/>
      <c r="B474" s="14"/>
      <c r="C474" s="14"/>
    </row>
    <row r="475" spans="1:3" ht="15">
      <c r="A475" s="14"/>
      <c r="B475" s="14"/>
      <c r="C475" s="14"/>
    </row>
    <row r="476" spans="1:3" ht="15">
      <c r="A476" s="14"/>
      <c r="B476" s="14"/>
      <c r="C476" s="14"/>
    </row>
    <row r="477" spans="1:3" ht="15">
      <c r="A477" s="14"/>
      <c r="B477" s="14"/>
      <c r="C477" s="14"/>
    </row>
    <row r="478" spans="1:3" ht="15">
      <c r="A478" s="14"/>
      <c r="B478" s="14"/>
      <c r="C478" s="14"/>
    </row>
    <row r="479" spans="1:3" ht="15">
      <c r="A479" s="14"/>
      <c r="B479" s="14"/>
      <c r="C479" s="14"/>
    </row>
    <row r="480" spans="1:3" ht="15">
      <c r="A480" s="14"/>
      <c r="B480" s="14"/>
      <c r="C480" s="14"/>
    </row>
    <row r="481" spans="1:3" ht="15">
      <c r="A481" s="14"/>
      <c r="B481" s="14"/>
      <c r="C481" s="14"/>
    </row>
    <row r="482" spans="1:3" ht="15">
      <c r="A482" s="14"/>
      <c r="B482" s="14"/>
      <c r="C482" s="14"/>
    </row>
    <row r="483" spans="1:3" ht="15">
      <c r="A483" s="14"/>
      <c r="B483" s="14"/>
      <c r="C483" s="14"/>
    </row>
    <row r="484" spans="1:3" ht="15">
      <c r="A484" s="14"/>
      <c r="B484" s="14"/>
      <c r="C484" s="14"/>
    </row>
    <row r="485" spans="1:3" ht="15">
      <c r="A485" s="14"/>
      <c r="B485" s="14"/>
      <c r="C485" s="14"/>
    </row>
    <row r="486" spans="1:3" ht="15">
      <c r="A486" s="14"/>
      <c r="B486" s="14"/>
      <c r="C486" s="14"/>
    </row>
    <row r="487" spans="1:3" ht="15">
      <c r="A487" s="14"/>
      <c r="B487" s="14"/>
      <c r="C487" s="14"/>
    </row>
    <row r="488" spans="1:3" ht="15">
      <c r="A488" s="14"/>
      <c r="B488" s="14"/>
      <c r="C488" s="14"/>
    </row>
    <row r="489" spans="1:3" ht="15">
      <c r="A489" s="14"/>
      <c r="B489" s="14"/>
      <c r="C489" s="14"/>
    </row>
    <row r="490" spans="1:3" ht="15">
      <c r="A490" s="14"/>
      <c r="B490" s="14"/>
      <c r="C490" s="14"/>
    </row>
    <row r="491" spans="1:3" ht="15">
      <c r="A491" s="14"/>
      <c r="B491" s="14"/>
      <c r="C491" s="14"/>
    </row>
    <row r="492" spans="1:3" ht="15">
      <c r="A492" s="14"/>
      <c r="B492" s="14"/>
      <c r="C492" s="14"/>
    </row>
    <row r="493" spans="1:3" ht="15">
      <c r="A493" s="14"/>
      <c r="B493" s="14"/>
      <c r="C493" s="14"/>
    </row>
    <row r="494" spans="1:3" ht="15">
      <c r="A494" s="14"/>
      <c r="B494" s="14"/>
      <c r="C494" s="14"/>
    </row>
    <row r="495" spans="1:3" ht="15">
      <c r="A495" s="14"/>
      <c r="B495" s="14"/>
      <c r="C495" s="14"/>
    </row>
    <row r="496" spans="1:3" ht="15">
      <c r="A496" s="14"/>
      <c r="B496" s="14"/>
      <c r="C496" s="14"/>
    </row>
    <row r="497" spans="1:3" ht="15">
      <c r="A497" s="14"/>
      <c r="B497" s="14"/>
      <c r="C497" s="14"/>
    </row>
    <row r="498" spans="1:3" ht="15">
      <c r="A498" s="14"/>
      <c r="B498" s="14"/>
      <c r="C498" s="14"/>
    </row>
    <row r="499" spans="1:3" ht="15">
      <c r="A499" s="14"/>
      <c r="B499" s="14"/>
      <c r="C499" s="14"/>
    </row>
    <row r="500" spans="1:3" ht="15">
      <c r="A500" s="14"/>
      <c r="B500" s="14"/>
      <c r="C500" s="14"/>
    </row>
    <row r="501" spans="1:3" ht="15">
      <c r="A501" s="14"/>
      <c r="B501" s="14"/>
      <c r="C501" s="14"/>
    </row>
    <row r="502" spans="1:3" ht="15">
      <c r="A502" s="14"/>
      <c r="B502" s="14"/>
      <c r="C502" s="14"/>
    </row>
    <row r="503" spans="1:3" ht="15">
      <c r="A503" s="14"/>
      <c r="B503" s="14"/>
      <c r="C503" s="14"/>
    </row>
    <row r="504" spans="1:3" ht="15">
      <c r="A504" s="14"/>
      <c r="B504" s="14"/>
      <c r="C504" s="14"/>
    </row>
    <row r="505" spans="1:3" ht="15">
      <c r="A505" s="14"/>
      <c r="B505" s="14"/>
      <c r="C505" s="14"/>
    </row>
    <row r="506" spans="1:3" ht="15">
      <c r="A506" s="14"/>
      <c r="B506" s="14"/>
      <c r="C506" s="14"/>
    </row>
    <row r="507" spans="1:3" ht="15">
      <c r="A507" s="14"/>
      <c r="B507" s="14"/>
      <c r="C507" s="14"/>
    </row>
    <row r="508" spans="1:3" ht="15">
      <c r="A508" s="14"/>
      <c r="B508" s="14"/>
      <c r="C508" s="14"/>
    </row>
    <row r="509" spans="1:3" ht="15">
      <c r="A509" s="14"/>
      <c r="B509" s="14"/>
      <c r="C509" s="14"/>
    </row>
    <row r="510" spans="1:3" ht="15">
      <c r="A510" s="14"/>
      <c r="B510" s="14"/>
      <c r="C510" s="14"/>
    </row>
    <row r="511" spans="1:3" ht="15">
      <c r="A511" s="14"/>
      <c r="B511" s="14"/>
      <c r="C511" s="14"/>
    </row>
    <row r="512" spans="1:3" ht="15">
      <c r="A512" s="14"/>
      <c r="B512" s="14"/>
      <c r="C512" s="14"/>
    </row>
    <row r="513" spans="1:3" ht="15">
      <c r="A513" s="14"/>
      <c r="B513" s="14"/>
      <c r="C513" s="14"/>
    </row>
    <row r="514" spans="1:3" ht="15">
      <c r="A514" s="14"/>
      <c r="B514" s="14"/>
      <c r="C514" s="14"/>
    </row>
    <row r="515" spans="1:3" ht="15">
      <c r="A515" s="14"/>
      <c r="B515" s="14"/>
      <c r="C515" s="14"/>
    </row>
    <row r="516" spans="1:3" ht="15">
      <c r="A516" s="14"/>
      <c r="B516" s="14"/>
      <c r="C516" s="14"/>
    </row>
    <row r="517" spans="1:3" ht="15">
      <c r="A517" s="14"/>
      <c r="B517" s="14"/>
      <c r="C517" s="14"/>
    </row>
    <row r="518" spans="1:3" ht="15">
      <c r="A518" s="14"/>
      <c r="B518" s="14"/>
      <c r="C518" s="14"/>
    </row>
    <row r="519" spans="1:3" ht="15">
      <c r="A519" s="14"/>
      <c r="B519" s="14"/>
      <c r="C519" s="14"/>
    </row>
    <row r="520" spans="1:3" ht="15">
      <c r="A520" s="14"/>
      <c r="B520" s="14"/>
      <c r="C520" s="14"/>
    </row>
    <row r="521" spans="1:3" ht="15">
      <c r="A521" s="14"/>
      <c r="B521" s="14"/>
      <c r="C521" s="14"/>
    </row>
    <row r="522" spans="1:3" ht="15">
      <c r="A522" s="14"/>
      <c r="B522" s="14"/>
      <c r="C522" s="14"/>
    </row>
    <row r="523" spans="1:3" ht="15">
      <c r="A523" s="14"/>
      <c r="B523" s="14"/>
      <c r="C523" s="14"/>
    </row>
    <row r="524" spans="1:3" ht="15">
      <c r="A524" s="14"/>
      <c r="B524" s="14"/>
      <c r="C524" s="14"/>
    </row>
    <row r="525" spans="1:3" ht="15">
      <c r="A525" s="14"/>
      <c r="B525" s="14"/>
      <c r="C525" s="14"/>
    </row>
    <row r="526" spans="1:3" ht="15">
      <c r="A526" s="14"/>
      <c r="B526" s="14"/>
      <c r="C526" s="14"/>
    </row>
    <row r="527" spans="1:3" ht="15">
      <c r="A527" s="14"/>
      <c r="B527" s="14"/>
      <c r="C527" s="14"/>
    </row>
    <row r="528" spans="1:3" ht="15">
      <c r="A528" s="14"/>
      <c r="B528" s="14"/>
      <c r="C528" s="14"/>
    </row>
    <row r="529" spans="1:3" ht="15">
      <c r="A529" s="14"/>
      <c r="B529" s="14"/>
      <c r="C529" s="14"/>
    </row>
    <row r="530" spans="1:3" ht="15">
      <c r="A530" s="14"/>
      <c r="B530" s="14"/>
      <c r="C530" s="14"/>
    </row>
    <row r="531" spans="1:3" ht="15">
      <c r="A531" s="14"/>
      <c r="B531" s="14"/>
      <c r="C531" s="14"/>
    </row>
    <row r="532" spans="1:3" ht="15">
      <c r="A532" s="14"/>
      <c r="B532" s="14"/>
      <c r="C532" s="14"/>
    </row>
    <row r="533" spans="1:3" ht="15">
      <c r="A533" s="14"/>
      <c r="B533" s="14"/>
      <c r="C533" s="14"/>
    </row>
    <row r="534" spans="1:3" ht="15">
      <c r="A534" s="14"/>
      <c r="B534" s="14"/>
      <c r="C534" s="14"/>
    </row>
    <row r="535" spans="1:3" ht="15">
      <c r="A535" s="14"/>
      <c r="B535" s="14"/>
      <c r="C535" s="14"/>
    </row>
    <row r="536" spans="1:3" ht="15">
      <c r="A536" s="14"/>
      <c r="B536" s="14"/>
      <c r="C536" s="14"/>
    </row>
    <row r="537" spans="1:3" ht="15">
      <c r="A537" s="14"/>
      <c r="B537" s="14"/>
      <c r="C537" s="14"/>
    </row>
    <row r="538" spans="1:3" ht="15">
      <c r="A538" s="14"/>
      <c r="B538" s="14"/>
      <c r="C538" s="14"/>
    </row>
    <row r="539" spans="1:3" ht="15">
      <c r="A539" s="14"/>
      <c r="B539" s="14"/>
      <c r="C539" s="14"/>
    </row>
    <row r="540" spans="1:3" ht="15">
      <c r="A540" s="14"/>
      <c r="B540" s="14"/>
      <c r="C540" s="14"/>
    </row>
    <row r="541" spans="1:3" ht="15">
      <c r="A541" s="14"/>
      <c r="B541" s="14"/>
      <c r="C541" s="14"/>
    </row>
    <row r="542" spans="1:3" ht="15">
      <c r="A542" s="14"/>
      <c r="B542" s="14"/>
      <c r="C542" s="14"/>
    </row>
    <row r="543" spans="1:3" ht="15">
      <c r="A543" s="14"/>
      <c r="B543" s="14"/>
      <c r="C543" s="14"/>
    </row>
    <row r="544" spans="1:3" ht="15">
      <c r="A544" s="14"/>
      <c r="B544" s="14"/>
      <c r="C544" s="14"/>
    </row>
    <row r="545" spans="1:3" ht="15">
      <c r="A545" s="14"/>
      <c r="B545" s="14"/>
      <c r="C545" s="14"/>
    </row>
    <row r="546" spans="1:3" ht="15">
      <c r="A546" s="14"/>
      <c r="B546" s="14"/>
      <c r="C546" s="14"/>
    </row>
    <row r="547" spans="1:3" ht="15">
      <c r="A547" s="14"/>
      <c r="B547" s="14"/>
      <c r="C547" s="14"/>
    </row>
    <row r="548" spans="1:3" ht="15">
      <c r="A548" s="14"/>
      <c r="B548" s="14"/>
      <c r="C548" s="14"/>
    </row>
    <row r="549" spans="1:3" ht="15">
      <c r="A549" s="14"/>
      <c r="B549" s="14"/>
      <c r="C549" s="14"/>
    </row>
    <row r="550" spans="1:3" ht="15">
      <c r="A550" s="14"/>
      <c r="B550" s="14"/>
      <c r="C550" s="14"/>
    </row>
    <row r="551" spans="1:3" ht="15">
      <c r="A551" s="14"/>
      <c r="B551" s="14"/>
      <c r="C551" s="14"/>
    </row>
    <row r="552" spans="1:3" ht="15">
      <c r="A552" s="14"/>
      <c r="B552" s="14"/>
      <c r="C552" s="14"/>
    </row>
    <row r="553" spans="1:3" ht="15">
      <c r="A553" s="14"/>
      <c r="B553" s="14"/>
      <c r="C553" s="14"/>
    </row>
    <row r="554" spans="1:3" ht="15">
      <c r="A554" s="14"/>
      <c r="B554" s="14"/>
      <c r="C554" s="14"/>
    </row>
    <row r="555" spans="1:3" ht="15">
      <c r="A555" s="14"/>
      <c r="B555" s="14"/>
      <c r="C555" s="14"/>
    </row>
    <row r="556" spans="1:3" ht="15">
      <c r="A556" s="14"/>
      <c r="B556" s="14"/>
      <c r="C556" s="14"/>
    </row>
    <row r="557" spans="1:3" ht="15">
      <c r="A557" s="14"/>
      <c r="B557" s="14"/>
      <c r="C557" s="14"/>
    </row>
    <row r="558" spans="1:3" ht="15">
      <c r="A558" s="14"/>
      <c r="B558" s="14"/>
      <c r="C558" s="14"/>
    </row>
    <row r="559" spans="1:3" ht="15">
      <c r="A559" s="14"/>
      <c r="B559" s="14"/>
      <c r="C559" s="14"/>
    </row>
    <row r="560" spans="1:3" ht="15">
      <c r="A560" s="14"/>
      <c r="B560" s="14"/>
      <c r="C560" s="14"/>
    </row>
    <row r="561" spans="1:3" ht="15">
      <c r="A561" s="14"/>
      <c r="B561" s="14"/>
      <c r="C561" s="14"/>
    </row>
    <row r="562" spans="1:3" ht="15">
      <c r="A562" s="14"/>
      <c r="B562" s="14"/>
      <c r="C562" s="14"/>
    </row>
    <row r="563" spans="1:3" ht="15">
      <c r="A563" s="14"/>
      <c r="B563" s="14"/>
      <c r="C563" s="14"/>
    </row>
    <row r="564" spans="1:3" ht="15">
      <c r="A564" s="14"/>
      <c r="B564" s="14"/>
      <c r="C564" s="14"/>
    </row>
    <row r="565" spans="1:3" ht="15">
      <c r="A565" s="14"/>
      <c r="B565" s="14"/>
      <c r="C565" s="14"/>
    </row>
    <row r="566" spans="1:3" ht="15">
      <c r="A566" s="14"/>
      <c r="B566" s="14"/>
      <c r="C566" s="14"/>
    </row>
    <row r="567" spans="1:3" ht="15">
      <c r="A567" s="14"/>
      <c r="B567" s="14"/>
      <c r="C567" s="14"/>
    </row>
    <row r="568" spans="1:3" ht="15">
      <c r="A568" s="14"/>
      <c r="B568" s="14"/>
      <c r="C568" s="14"/>
    </row>
    <row r="569" spans="1:3" ht="15">
      <c r="A569" s="14"/>
      <c r="B569" s="14"/>
      <c r="C569" s="14"/>
    </row>
    <row r="570" spans="1:3" ht="15">
      <c r="A570" s="14"/>
      <c r="B570" s="14"/>
      <c r="C570" s="14"/>
    </row>
    <row r="571" spans="1:3" ht="15">
      <c r="A571" s="14"/>
      <c r="B571" s="14"/>
      <c r="C571" s="14"/>
    </row>
    <row r="572" spans="1:3" ht="15">
      <c r="A572" s="14"/>
      <c r="B572" s="14"/>
      <c r="C572" s="14"/>
    </row>
    <row r="573" spans="1:3" ht="15">
      <c r="A573" s="14"/>
      <c r="B573" s="14"/>
      <c r="C573" s="14"/>
    </row>
    <row r="574" spans="1:3" ht="15">
      <c r="A574" s="14"/>
      <c r="B574" s="14"/>
      <c r="C574" s="14"/>
    </row>
    <row r="575" spans="1:3" ht="15">
      <c r="A575" s="14"/>
      <c r="B575" s="14"/>
      <c r="C575" s="14"/>
    </row>
    <row r="576" spans="1:3" ht="15">
      <c r="A576" s="14"/>
      <c r="B576" s="14"/>
      <c r="C576" s="14"/>
    </row>
    <row r="577" spans="1:3" ht="15">
      <c r="A577" s="14"/>
      <c r="B577" s="14"/>
      <c r="C577" s="14"/>
    </row>
    <row r="578" spans="1:3" ht="15">
      <c r="A578" s="14"/>
      <c r="B578" s="14"/>
      <c r="C578" s="14"/>
    </row>
    <row r="579" spans="1:3" ht="15">
      <c r="A579" s="14"/>
      <c r="B579" s="14"/>
      <c r="C579" s="14"/>
    </row>
    <row r="580" spans="1:3" ht="15">
      <c r="A580" s="14"/>
      <c r="B580" s="14"/>
      <c r="C580" s="14"/>
    </row>
    <row r="581" spans="1:3" ht="15">
      <c r="A581" s="14"/>
      <c r="B581" s="14"/>
      <c r="C581" s="14"/>
    </row>
    <row r="582" spans="1:3" ht="15">
      <c r="A582" s="14"/>
      <c r="B582" s="14"/>
      <c r="C582" s="14"/>
    </row>
    <row r="583" spans="1:3" ht="15">
      <c r="A583" s="14"/>
      <c r="B583" s="14"/>
      <c r="C583" s="14"/>
    </row>
    <row r="584" spans="1:3" ht="15">
      <c r="A584" s="14"/>
      <c r="B584" s="14"/>
      <c r="C584" s="14"/>
    </row>
    <row r="585" spans="1:3" ht="15">
      <c r="A585" s="14"/>
      <c r="B585" s="14"/>
      <c r="C585" s="14"/>
    </row>
    <row r="586" spans="1:3" ht="15">
      <c r="A586" s="14"/>
      <c r="B586" s="14"/>
      <c r="C586" s="14"/>
    </row>
    <row r="587" spans="1:3" ht="15">
      <c r="A587" s="14"/>
      <c r="B587" s="14"/>
      <c r="C587" s="14"/>
    </row>
    <row r="588" spans="1:3" ht="15">
      <c r="A588" s="14"/>
      <c r="B588" s="14"/>
      <c r="C588" s="14"/>
    </row>
    <row r="589" spans="1:3" ht="15">
      <c r="A589" s="14"/>
      <c r="B589" s="14"/>
      <c r="C589" s="14"/>
    </row>
    <row r="590" spans="1:3" ht="15">
      <c r="A590" s="14"/>
      <c r="B590" s="14"/>
      <c r="C590" s="14"/>
    </row>
    <row r="591" spans="1:3" ht="15">
      <c r="A591" s="14"/>
      <c r="B591" s="14"/>
      <c r="C591" s="14"/>
    </row>
    <row r="592" spans="1:3" ht="15">
      <c r="A592" s="14"/>
      <c r="B592" s="14"/>
      <c r="C592" s="14"/>
    </row>
    <row r="593" spans="1:3" ht="15">
      <c r="A593" s="14"/>
      <c r="B593" s="14"/>
      <c r="C593" s="14"/>
    </row>
    <row r="594" spans="1:3" ht="15">
      <c r="A594" s="14"/>
      <c r="B594" s="14"/>
      <c r="C594" s="14"/>
    </row>
    <row r="595" spans="1:3" ht="15">
      <c r="A595" s="14"/>
      <c r="B595" s="14"/>
      <c r="C595" s="14"/>
    </row>
    <row r="596" spans="1:3" ht="15">
      <c r="A596" s="14"/>
      <c r="B596" s="14"/>
      <c r="C596" s="14"/>
    </row>
    <row r="597" spans="1:3" ht="15">
      <c r="A597" s="14"/>
      <c r="B597" s="14"/>
      <c r="C597" s="14"/>
    </row>
    <row r="598" spans="1:3" ht="15">
      <c r="A598" s="14"/>
      <c r="B598" s="14"/>
      <c r="C598" s="14"/>
    </row>
    <row r="599" spans="1:3" ht="15">
      <c r="A599" s="14"/>
      <c r="B599" s="14"/>
      <c r="C599" s="14"/>
    </row>
    <row r="600" spans="1:3" ht="15">
      <c r="A600" s="14"/>
      <c r="B600" s="14"/>
      <c r="C600" s="14"/>
    </row>
    <row r="601" spans="1:3" ht="15">
      <c r="A601" s="14"/>
      <c r="B601" s="14"/>
      <c r="C601" s="14"/>
    </row>
    <row r="602" spans="1:3" ht="15">
      <c r="A602" s="14"/>
      <c r="B602" s="14"/>
      <c r="C602" s="14"/>
    </row>
    <row r="603" spans="1:3" ht="15">
      <c r="A603" s="14"/>
      <c r="B603" s="14"/>
      <c r="C603" s="14"/>
    </row>
    <row r="604" spans="1:3" ht="15">
      <c r="A604" s="14"/>
      <c r="B604" s="14"/>
      <c r="C604" s="14"/>
    </row>
    <row r="605" spans="1:3" ht="15">
      <c r="A605" s="14"/>
      <c r="B605" s="14"/>
      <c r="C605" s="14"/>
    </row>
    <row r="606" spans="1:3" ht="15">
      <c r="A606" s="14"/>
      <c r="B606" s="14"/>
      <c r="C606" s="14"/>
    </row>
    <row r="607" spans="1:3" ht="15">
      <c r="A607" s="14"/>
      <c r="B607" s="14"/>
      <c r="C607" s="14"/>
    </row>
    <row r="608" spans="1:3" ht="15">
      <c r="A608" s="14"/>
      <c r="B608" s="14"/>
      <c r="C608" s="14"/>
    </row>
    <row r="609" spans="1:3" ht="15">
      <c r="A609" s="14"/>
      <c r="B609" s="14"/>
      <c r="C609" s="14"/>
    </row>
    <row r="610" spans="1:3" ht="15">
      <c r="A610" s="14"/>
      <c r="B610" s="14"/>
      <c r="C610" s="14"/>
    </row>
    <row r="611" spans="1:3" ht="15">
      <c r="A611" s="14"/>
      <c r="B611" s="14"/>
      <c r="C611" s="14"/>
    </row>
    <row r="612" spans="1:3" ht="15">
      <c r="A612" s="14"/>
      <c r="B612" s="14"/>
      <c r="C612" s="14"/>
    </row>
    <row r="613" spans="1:3" ht="15">
      <c r="A613" s="14"/>
      <c r="B613" s="14"/>
      <c r="C613" s="14"/>
    </row>
    <row r="614" spans="1:3" ht="15">
      <c r="A614" s="14"/>
      <c r="B614" s="14"/>
      <c r="C614" s="14"/>
    </row>
    <row r="615" spans="1:3" ht="15">
      <c r="A615" s="14"/>
      <c r="B615" s="14"/>
      <c r="C615" s="14"/>
    </row>
    <row r="616" spans="1:3" ht="15">
      <c r="A616" s="14"/>
      <c r="B616" s="14"/>
      <c r="C616" s="14"/>
    </row>
    <row r="617" spans="1:3" ht="15">
      <c r="A617" s="14"/>
      <c r="B617" s="14"/>
      <c r="C617" s="14"/>
    </row>
    <row r="618" spans="1:3" ht="15">
      <c r="A618" s="14"/>
      <c r="B618" s="14"/>
      <c r="C618" s="14"/>
    </row>
    <row r="619" spans="1:3" ht="15">
      <c r="A619" s="14"/>
      <c r="B619" s="14"/>
      <c r="C619" s="14"/>
    </row>
    <row r="620" spans="1:3" ht="15">
      <c r="A620" s="14"/>
      <c r="B620" s="14"/>
      <c r="C620" s="14"/>
    </row>
    <row r="621" spans="1:3" ht="15">
      <c r="A621" s="14"/>
      <c r="B621" s="14"/>
      <c r="C621" s="14"/>
    </row>
    <row r="622" spans="1:3" ht="15">
      <c r="A622" s="14"/>
      <c r="B622" s="14"/>
      <c r="C622" s="14"/>
    </row>
    <row r="623" spans="1:3" ht="15">
      <c r="A623" s="14"/>
      <c r="B623" s="14"/>
      <c r="C623" s="14"/>
    </row>
    <row r="624" spans="1:3" ht="15">
      <c r="A624" s="14"/>
      <c r="B624" s="14"/>
      <c r="C624" s="14"/>
    </row>
    <row r="625" spans="1:3" ht="15">
      <c r="A625" s="14"/>
      <c r="B625" s="14"/>
      <c r="C625" s="14"/>
    </row>
    <row r="626" spans="1:3" ht="15">
      <c r="A626" s="14"/>
      <c r="B626" s="14"/>
      <c r="C626" s="14"/>
    </row>
    <row r="627" spans="1:3" ht="15">
      <c r="A627" s="14"/>
      <c r="B627" s="14"/>
      <c r="C627" s="14"/>
    </row>
    <row r="628" spans="1:3" ht="15">
      <c r="A628" s="14"/>
      <c r="B628" s="14"/>
      <c r="C628" s="14"/>
    </row>
    <row r="629" spans="1:3" ht="15">
      <c r="A629" s="14"/>
      <c r="B629" s="14"/>
      <c r="C629" s="14"/>
    </row>
    <row r="630" spans="1:3" ht="15">
      <c r="A630" s="14"/>
      <c r="B630" s="14"/>
      <c r="C630" s="14"/>
    </row>
    <row r="631" spans="1:3" ht="15">
      <c r="A631" s="14"/>
      <c r="B631" s="14"/>
      <c r="C631" s="14"/>
    </row>
    <row r="632" spans="1:3" ht="15">
      <c r="A632" s="14"/>
      <c r="B632" s="14"/>
      <c r="C632" s="14"/>
    </row>
    <row r="633" spans="1:3" ht="15">
      <c r="A633" s="14"/>
      <c r="B633" s="14"/>
      <c r="C633" s="14"/>
    </row>
    <row r="634" spans="1:3" ht="15">
      <c r="A634" s="14"/>
      <c r="B634" s="14"/>
      <c r="C634" s="14"/>
    </row>
    <row r="635" spans="1:3" ht="15">
      <c r="A635" s="14"/>
      <c r="B635" s="14"/>
      <c r="C635" s="14"/>
    </row>
    <row r="636" spans="1:3" ht="15">
      <c r="A636" s="14"/>
      <c r="B636" s="14"/>
      <c r="C636" s="14"/>
    </row>
    <row r="637" spans="1:3" ht="15">
      <c r="A637" s="14"/>
      <c r="B637" s="14"/>
      <c r="C637" s="14"/>
    </row>
    <row r="638" spans="1:3" ht="15">
      <c r="A638" s="14"/>
      <c r="B638" s="14"/>
      <c r="C638" s="14"/>
    </row>
    <row r="639" spans="1:3" ht="15">
      <c r="A639" s="14"/>
      <c r="B639" s="14"/>
      <c r="C639" s="14"/>
    </row>
    <row r="640" spans="1:3" ht="15">
      <c r="A640" s="14"/>
      <c r="B640" s="14"/>
      <c r="C640" s="14"/>
    </row>
    <row r="641" spans="1:3" ht="15">
      <c r="A641" s="14"/>
      <c r="B641" s="14"/>
      <c r="C641" s="14"/>
    </row>
    <row r="642" spans="1:3" ht="15">
      <c r="A642" s="14"/>
      <c r="B642" s="14"/>
      <c r="C642" s="14"/>
    </row>
    <row r="643" spans="1:3" ht="15">
      <c r="A643" s="14"/>
      <c r="B643" s="14"/>
      <c r="C643" s="14"/>
    </row>
    <row r="644" spans="1:3" ht="15">
      <c r="A644" s="14"/>
      <c r="B644" s="14"/>
      <c r="C644" s="14"/>
    </row>
    <row r="645" spans="1:3" ht="15">
      <c r="A645" s="14"/>
      <c r="B645" s="14"/>
      <c r="C645" s="14"/>
    </row>
    <row r="646" spans="1:3" ht="15">
      <c r="A646" s="14"/>
      <c r="B646" s="14"/>
      <c r="C646" s="14"/>
    </row>
    <row r="647" spans="1:3" ht="15">
      <c r="A647" s="14"/>
      <c r="B647" s="14"/>
      <c r="C647" s="14"/>
    </row>
    <row r="648" spans="1:3" ht="15">
      <c r="A648" s="14"/>
      <c r="B648" s="14"/>
      <c r="C648" s="14"/>
    </row>
    <row r="649" spans="1:3" ht="15">
      <c r="A649" s="14"/>
      <c r="B649" s="14"/>
      <c r="C649" s="14"/>
    </row>
    <row r="650" spans="1:3" ht="15">
      <c r="A650" s="14"/>
      <c r="B650" s="14"/>
      <c r="C650" s="14"/>
    </row>
    <row r="651" spans="1:3" ht="15">
      <c r="A651" s="14"/>
      <c r="B651" s="14"/>
      <c r="C651" s="14"/>
    </row>
    <row r="652" spans="1:3" ht="15">
      <c r="A652" s="14"/>
      <c r="B652" s="14"/>
      <c r="C652" s="14"/>
    </row>
    <row r="653" spans="1:3" ht="15">
      <c r="A653" s="14"/>
      <c r="B653" s="14"/>
      <c r="C653" s="14"/>
    </row>
    <row r="654" spans="1:3" ht="15">
      <c r="A654" s="14"/>
      <c r="B654" s="14"/>
      <c r="C654" s="14"/>
    </row>
    <row r="655" spans="1:3" ht="15">
      <c r="A655" s="14"/>
      <c r="B655" s="14"/>
      <c r="C655" s="14"/>
    </row>
    <row r="656" spans="1:3" ht="15">
      <c r="A656" s="14"/>
      <c r="B656" s="14"/>
      <c r="C656" s="14"/>
    </row>
    <row r="657" spans="1:3" ht="15">
      <c r="A657" s="14"/>
      <c r="B657" s="14"/>
      <c r="C657" s="14"/>
    </row>
    <row r="658" spans="1:3" ht="15">
      <c r="A658" s="14"/>
      <c r="B658" s="14"/>
      <c r="C658" s="14"/>
    </row>
    <row r="659" spans="1:3" ht="15">
      <c r="A659" s="14"/>
      <c r="B659" s="14"/>
      <c r="C659" s="14"/>
    </row>
    <row r="660" spans="1:3" ht="15">
      <c r="A660" s="14"/>
      <c r="B660" s="14"/>
      <c r="C660" s="14"/>
    </row>
    <row r="661" spans="1:3" ht="15">
      <c r="A661" s="14"/>
      <c r="B661" s="14"/>
      <c r="C661" s="14"/>
    </row>
    <row r="662" spans="1:3" ht="15">
      <c r="A662" s="14"/>
      <c r="B662" s="14"/>
      <c r="C662" s="14"/>
    </row>
    <row r="663" spans="1:3" ht="15">
      <c r="A663" s="14"/>
      <c r="B663" s="14"/>
      <c r="C663" s="14"/>
    </row>
    <row r="664" spans="1:3" ht="15">
      <c r="A664" s="14"/>
      <c r="B664" s="14"/>
      <c r="C664" s="14"/>
    </row>
    <row r="665" spans="1:3" ht="15">
      <c r="A665" s="14"/>
      <c r="B665" s="14"/>
      <c r="C665" s="14"/>
    </row>
    <row r="666" spans="1:3" ht="15">
      <c r="A666" s="14"/>
      <c r="B666" s="14"/>
      <c r="C666" s="14"/>
    </row>
    <row r="667" spans="1:3" ht="15">
      <c r="A667" s="14"/>
      <c r="B667" s="14"/>
      <c r="C667" s="14"/>
    </row>
    <row r="668" spans="1:3" ht="15">
      <c r="A668" s="14"/>
      <c r="B668" s="14"/>
      <c r="C668" s="14"/>
    </row>
    <row r="669" spans="1:3" ht="15">
      <c r="A669" s="14"/>
      <c r="B669" s="14"/>
      <c r="C669" s="14"/>
    </row>
    <row r="670" spans="1:3" ht="15">
      <c r="A670" s="14"/>
      <c r="B670" s="14"/>
      <c r="C670" s="14"/>
    </row>
    <row r="671" spans="1:3" ht="15">
      <c r="A671" s="14"/>
      <c r="B671" s="14"/>
      <c r="C671" s="14"/>
    </row>
    <row r="672" spans="1:3" ht="15">
      <c r="A672" s="14"/>
      <c r="B672" s="14"/>
      <c r="C672" s="14"/>
    </row>
    <row r="673" spans="1:3" ht="15">
      <c r="A673" s="14"/>
      <c r="B673" s="14"/>
      <c r="C673" s="14"/>
    </row>
    <row r="674" spans="1:3" ht="15">
      <c r="A674" s="14"/>
      <c r="B674" s="14"/>
      <c r="C674" s="14"/>
    </row>
    <row r="675" spans="1:3" ht="15">
      <c r="A675" s="14"/>
      <c r="B675" s="14"/>
      <c r="C675" s="14"/>
    </row>
    <row r="676" spans="1:3" ht="15">
      <c r="A676" s="14"/>
      <c r="B676" s="14"/>
      <c r="C676" s="14"/>
    </row>
    <row r="677" spans="1:3" ht="15">
      <c r="A677" s="14"/>
      <c r="B677" s="14"/>
      <c r="C677" s="14"/>
    </row>
    <row r="678" spans="1:3" ht="15">
      <c r="A678" s="14"/>
      <c r="B678" s="14"/>
      <c r="C678" s="14"/>
    </row>
    <row r="679" spans="1:3" ht="15">
      <c r="A679" s="14"/>
      <c r="B679" s="14"/>
      <c r="C679" s="14"/>
    </row>
    <row r="680" spans="1:3" ht="15">
      <c r="A680" s="14"/>
      <c r="B680" s="14"/>
      <c r="C680" s="14"/>
    </row>
    <row r="681" spans="1:3" ht="15">
      <c r="A681" s="14"/>
      <c r="B681" s="14"/>
      <c r="C681" s="14"/>
    </row>
    <row r="682" spans="1:3" ht="15">
      <c r="A682" s="14"/>
      <c r="B682" s="14"/>
      <c r="C682" s="14"/>
    </row>
    <row r="683" spans="1:3" ht="15">
      <c r="A683" s="14"/>
      <c r="B683" s="14"/>
      <c r="C683" s="14"/>
    </row>
    <row r="684" spans="1:3" ht="15">
      <c r="A684" s="14"/>
      <c r="B684" s="14"/>
      <c r="C684" s="14"/>
    </row>
    <row r="685" spans="1:3" ht="15">
      <c r="A685" s="14"/>
      <c r="B685" s="14"/>
      <c r="C685" s="14"/>
    </row>
    <row r="686" spans="1:3" ht="15">
      <c r="A686" s="14"/>
      <c r="B686" s="14"/>
      <c r="C686" s="14"/>
    </row>
    <row r="687" spans="1:3" ht="15">
      <c r="A687" s="14"/>
      <c r="B687" s="14"/>
      <c r="C687" s="14"/>
    </row>
    <row r="688" spans="1:3" ht="15">
      <c r="A688" s="14"/>
      <c r="B688" s="14"/>
      <c r="C688" s="14"/>
    </row>
    <row r="689" spans="1:3" ht="15">
      <c r="A689" s="14"/>
      <c r="B689" s="14"/>
      <c r="C689" s="14"/>
    </row>
    <row r="690" spans="1:3" ht="15">
      <c r="A690" s="14"/>
      <c r="B690" s="14"/>
      <c r="C690" s="14"/>
    </row>
    <row r="691" spans="1:3" ht="15">
      <c r="A691" s="14"/>
      <c r="B691" s="14"/>
      <c r="C691" s="14"/>
    </row>
    <row r="692" spans="1:3" ht="15">
      <c r="A692" s="14"/>
      <c r="B692" s="14"/>
      <c r="C692" s="14"/>
    </row>
    <row r="693" spans="1:3" ht="15">
      <c r="A693" s="14"/>
      <c r="B693" s="14"/>
      <c r="C693" s="14"/>
    </row>
    <row r="694" spans="1:3" ht="15">
      <c r="A694" s="14"/>
      <c r="B694" s="14"/>
      <c r="C694" s="14"/>
    </row>
    <row r="695" spans="1:3" ht="15">
      <c r="A695" s="14"/>
      <c r="B695" s="14"/>
      <c r="C695" s="14"/>
    </row>
    <row r="696" spans="1:3" ht="15">
      <c r="A696" s="14"/>
      <c r="B696" s="14"/>
      <c r="C696" s="14"/>
    </row>
    <row r="697" spans="1:3" ht="15">
      <c r="A697" s="14"/>
      <c r="B697" s="14"/>
      <c r="C697" s="14"/>
    </row>
    <row r="698" spans="1:3" ht="15">
      <c r="A698" s="14"/>
      <c r="B698" s="14"/>
      <c r="C698" s="14"/>
    </row>
    <row r="699" spans="1:3" ht="15">
      <c r="A699" s="14"/>
      <c r="B699" s="14"/>
      <c r="C699" s="14"/>
    </row>
    <row r="700" spans="1:3" ht="15">
      <c r="A700" s="14"/>
      <c r="B700" s="14"/>
      <c r="C700" s="14"/>
    </row>
    <row r="701" spans="1:3" ht="15">
      <c r="A701" s="14"/>
      <c r="B701" s="14"/>
      <c r="C701" s="14"/>
    </row>
    <row r="702" spans="1:3" ht="15">
      <c r="A702" s="14"/>
      <c r="B702" s="14"/>
      <c r="C702" s="14"/>
    </row>
    <row r="703" spans="1:3" ht="15">
      <c r="A703" s="14"/>
      <c r="B703" s="14"/>
      <c r="C703" s="14"/>
    </row>
    <row r="704" spans="1:3" ht="15">
      <c r="A704" s="14"/>
      <c r="B704" s="14"/>
      <c r="C704" s="14"/>
    </row>
    <row r="705" spans="1:3" ht="15">
      <c r="A705" s="14"/>
      <c r="B705" s="14"/>
      <c r="C705" s="14"/>
    </row>
    <row r="706" spans="1:3" ht="15">
      <c r="A706" s="14"/>
      <c r="B706" s="14"/>
      <c r="C706" s="14"/>
    </row>
    <row r="707" spans="1:3" ht="15">
      <c r="A707" s="14"/>
      <c r="B707" s="14"/>
      <c r="C707" s="14"/>
    </row>
    <row r="708" spans="1:3" ht="15">
      <c r="A708" s="14"/>
      <c r="B708" s="14"/>
      <c r="C708" s="14"/>
    </row>
    <row r="709" spans="1:3" ht="15">
      <c r="A709" s="14"/>
      <c r="B709" s="14"/>
      <c r="C709" s="14"/>
    </row>
    <row r="710" spans="1:3" ht="15">
      <c r="A710" s="14"/>
      <c r="B710" s="14"/>
      <c r="C710" s="14"/>
    </row>
    <row r="711" spans="1:3" ht="15">
      <c r="A711" s="14"/>
      <c r="B711" s="14"/>
      <c r="C711" s="14"/>
    </row>
    <row r="712" spans="1:3" ht="15">
      <c r="A712" s="14"/>
      <c r="B712" s="14"/>
      <c r="C712" s="14"/>
    </row>
    <row r="713" spans="1:3" ht="15">
      <c r="A713" s="14"/>
      <c r="B713" s="14"/>
      <c r="C713" s="14"/>
    </row>
    <row r="714" spans="1:3" ht="15">
      <c r="A714" s="14"/>
      <c r="B714" s="14"/>
      <c r="C714" s="14"/>
    </row>
    <row r="715" spans="1:3" ht="15">
      <c r="A715" s="14"/>
      <c r="B715" s="14"/>
      <c r="C715" s="14"/>
    </row>
    <row r="716" spans="1:3" ht="15">
      <c r="A716" s="14"/>
      <c r="B716" s="14"/>
      <c r="C716" s="14"/>
    </row>
    <row r="717" spans="1:3" ht="15">
      <c r="A717" s="14"/>
      <c r="B717" s="14"/>
      <c r="C717" s="14"/>
    </row>
    <row r="718" spans="1:3" ht="15">
      <c r="A718" s="14"/>
      <c r="B718" s="14"/>
      <c r="C718" s="14"/>
    </row>
    <row r="719" spans="1:3" ht="15">
      <c r="A719" s="14"/>
      <c r="B719" s="14"/>
      <c r="C719" s="14"/>
    </row>
    <row r="720" spans="1:3" ht="15">
      <c r="A720" s="14"/>
      <c r="B720" s="14"/>
      <c r="C720" s="14"/>
    </row>
    <row r="721" spans="1:3" ht="15">
      <c r="A721" s="14"/>
      <c r="B721" s="14"/>
      <c r="C721" s="14"/>
    </row>
    <row r="722" spans="1:3" ht="15">
      <c r="A722" s="14"/>
      <c r="B722" s="14"/>
      <c r="C722" s="14"/>
    </row>
    <row r="723" spans="1:3" ht="15">
      <c r="A723" s="14"/>
      <c r="B723" s="14"/>
      <c r="C723" s="14"/>
    </row>
    <row r="724" spans="1:3" ht="15">
      <c r="A724" s="14"/>
      <c r="B724" s="14"/>
      <c r="C724" s="14"/>
    </row>
    <row r="725" spans="1:3" ht="15">
      <c r="A725" s="14"/>
      <c r="B725" s="14"/>
      <c r="C725" s="14"/>
    </row>
    <row r="726" spans="1:3" ht="15">
      <c r="A726" s="14"/>
      <c r="B726" s="14"/>
      <c r="C726" s="14"/>
    </row>
    <row r="727" spans="1:3" ht="15">
      <c r="A727" s="14"/>
      <c r="B727" s="14"/>
      <c r="C727" s="14"/>
    </row>
    <row r="728" spans="1:3" ht="15">
      <c r="A728" s="14"/>
      <c r="B728" s="14"/>
      <c r="C728" s="14"/>
    </row>
    <row r="729" spans="1:3" ht="15">
      <c r="A729" s="14"/>
      <c r="B729" s="14"/>
      <c r="C729" s="14"/>
    </row>
    <row r="730" spans="1:3" ht="15">
      <c r="A730" s="14"/>
      <c r="B730" s="14"/>
      <c r="C730" s="14"/>
    </row>
    <row r="731" spans="1:3" ht="15">
      <c r="A731" s="14"/>
      <c r="B731" s="14"/>
      <c r="C731" s="14"/>
    </row>
    <row r="732" spans="1:3" ht="15">
      <c r="A732" s="14"/>
      <c r="B732" s="14"/>
      <c r="C732" s="14"/>
    </row>
    <row r="733" spans="1:3" ht="15">
      <c r="A733" s="14"/>
      <c r="B733" s="14"/>
      <c r="C733" s="14"/>
    </row>
    <row r="734" spans="1:3" ht="15">
      <c r="A734" s="14"/>
      <c r="B734" s="14"/>
      <c r="C734" s="14"/>
    </row>
    <row r="735" spans="1:3" ht="15">
      <c r="A735" s="14"/>
      <c r="B735" s="14"/>
      <c r="C735" s="14"/>
    </row>
    <row r="736" spans="1:3" ht="15">
      <c r="A736" s="14"/>
      <c r="B736" s="14"/>
      <c r="C736" s="14"/>
    </row>
    <row r="737" spans="1:3" ht="15">
      <c r="A737" s="14"/>
      <c r="B737" s="14"/>
      <c r="C737" s="14"/>
    </row>
    <row r="738" spans="1:3" ht="15">
      <c r="A738" s="14"/>
      <c r="B738" s="14"/>
      <c r="C738" s="14"/>
    </row>
    <row r="739" spans="1:3" ht="15">
      <c r="A739" s="14"/>
      <c r="B739" s="14"/>
      <c r="C739" s="14"/>
    </row>
    <row r="740" spans="1:3" ht="15">
      <c r="A740" s="14"/>
      <c r="B740" s="14"/>
      <c r="C740" s="14"/>
    </row>
    <row r="741" spans="1:3" ht="15">
      <c r="A741" s="14"/>
      <c r="B741" s="14"/>
      <c r="C741" s="14"/>
    </row>
    <row r="742" spans="1:3" ht="15">
      <c r="A742" s="14"/>
      <c r="B742" s="14"/>
      <c r="C742" s="14"/>
    </row>
    <row r="743" spans="1:3" ht="15">
      <c r="A743" s="14"/>
      <c r="B743" s="14"/>
      <c r="C743" s="14"/>
    </row>
    <row r="744" spans="1:3" ht="15">
      <c r="A744" s="14"/>
      <c r="B744" s="14"/>
      <c r="C744" s="14"/>
    </row>
    <row r="745" spans="1:3" ht="15">
      <c r="A745" s="14"/>
      <c r="B745" s="14"/>
      <c r="C745" s="14"/>
    </row>
    <row r="746" spans="1:3" ht="15">
      <c r="A746" s="14"/>
      <c r="B746" s="14"/>
      <c r="C746" s="14"/>
    </row>
    <row r="747" spans="1:3" ht="15">
      <c r="A747" s="14"/>
      <c r="B747" s="14"/>
      <c r="C747" s="14"/>
    </row>
    <row r="748" spans="1:3" ht="15">
      <c r="A748" s="14"/>
      <c r="B748" s="14"/>
      <c r="C748" s="14"/>
    </row>
    <row r="749" spans="1:3" ht="15">
      <c r="A749" s="14"/>
      <c r="B749" s="14"/>
      <c r="C749" s="14"/>
    </row>
    <row r="750" spans="1:3" ht="15">
      <c r="A750" s="14"/>
      <c r="B750" s="14"/>
      <c r="C750" s="14"/>
    </row>
    <row r="751" spans="1:3" ht="15">
      <c r="A751" s="14"/>
      <c r="B751" s="14"/>
      <c r="C751" s="14"/>
    </row>
    <row r="752" spans="1:3" ht="15">
      <c r="A752" s="14"/>
      <c r="B752" s="14"/>
      <c r="C752" s="14"/>
    </row>
    <row r="753" spans="1:3" ht="15">
      <c r="A753" s="14"/>
      <c r="B753" s="14"/>
      <c r="C753" s="14"/>
    </row>
    <row r="754" spans="1:3" ht="15">
      <c r="A754" s="14"/>
      <c r="B754" s="14"/>
      <c r="C754" s="14"/>
    </row>
    <row r="755" spans="1:3" ht="15">
      <c r="A755" s="14"/>
      <c r="B755" s="14"/>
      <c r="C755" s="14"/>
    </row>
    <row r="756" spans="1:3" ht="15">
      <c r="A756" s="14"/>
      <c r="B756" s="14"/>
      <c r="C756" s="14"/>
    </row>
    <row r="757" spans="1:3" ht="15">
      <c r="A757" s="14"/>
      <c r="B757" s="14"/>
      <c r="C757" s="14"/>
    </row>
    <row r="758" spans="1:3" ht="15">
      <c r="A758" s="14"/>
      <c r="B758" s="14"/>
      <c r="C758" s="14"/>
    </row>
    <row r="759" spans="1:3" ht="15">
      <c r="A759" s="14"/>
      <c r="B759" s="14"/>
      <c r="C759" s="14"/>
    </row>
    <row r="760" spans="1:3" ht="15">
      <c r="A760" s="14"/>
      <c r="B760" s="14"/>
      <c r="C760" s="14"/>
    </row>
    <row r="761" spans="1:3" ht="15">
      <c r="A761" s="14"/>
      <c r="B761" s="14"/>
      <c r="C761" s="14"/>
    </row>
    <row r="762" spans="1:3" ht="15">
      <c r="A762" s="14"/>
      <c r="B762" s="14"/>
      <c r="C762" s="14"/>
    </row>
    <row r="763" spans="1:3" ht="15">
      <c r="A763" s="14"/>
      <c r="B763" s="14"/>
      <c r="C763" s="14"/>
    </row>
    <row r="764" spans="1:3" ht="15">
      <c r="A764" s="14"/>
      <c r="B764" s="14"/>
      <c r="C764" s="14"/>
    </row>
    <row r="765" spans="1:3" ht="15">
      <c r="A765" s="14"/>
      <c r="B765" s="14"/>
      <c r="C765" s="14"/>
    </row>
    <row r="766" spans="1:3" ht="15">
      <c r="A766" s="14"/>
      <c r="B766" s="14"/>
      <c r="C766" s="14"/>
    </row>
    <row r="767" spans="1:3" ht="15">
      <c r="A767" s="14"/>
      <c r="B767" s="14"/>
      <c r="C767" s="14"/>
    </row>
    <row r="768" spans="1:3" ht="15">
      <c r="A768" s="14"/>
      <c r="B768" s="14"/>
      <c r="C768" s="14"/>
    </row>
    <row r="769" spans="1:3" ht="15">
      <c r="A769" s="14"/>
      <c r="B769" s="14"/>
      <c r="C769" s="14"/>
    </row>
    <row r="770" spans="1:3" ht="15">
      <c r="A770" s="14"/>
      <c r="B770" s="14"/>
      <c r="C770" s="14"/>
    </row>
    <row r="771" spans="1:3" ht="15">
      <c r="A771" s="14"/>
      <c r="B771" s="14"/>
      <c r="C771" s="14"/>
    </row>
    <row r="772" spans="1:3" ht="15">
      <c r="A772" s="14"/>
      <c r="B772" s="14"/>
      <c r="C772" s="14"/>
    </row>
    <row r="773" spans="1:3" ht="15">
      <c r="A773" s="14"/>
      <c r="B773" s="14"/>
      <c r="C773" s="14"/>
    </row>
    <row r="774" spans="1:3" ht="15">
      <c r="A774" s="14"/>
      <c r="B774" s="14"/>
      <c r="C774" s="14"/>
    </row>
    <row r="775" spans="1:3" ht="15">
      <c r="A775" s="14"/>
      <c r="B775" s="14"/>
      <c r="C775" s="14"/>
    </row>
    <row r="776" spans="1:3" ht="15">
      <c r="A776" s="14"/>
      <c r="B776" s="14"/>
      <c r="C776" s="14"/>
    </row>
    <row r="777" spans="1:3" ht="15">
      <c r="A777" s="14"/>
      <c r="B777" s="14"/>
      <c r="C777" s="14"/>
    </row>
    <row r="778" spans="1:3" ht="15">
      <c r="A778" s="14"/>
      <c r="B778" s="14"/>
      <c r="C778" s="14"/>
    </row>
    <row r="779" spans="1:3" ht="15">
      <c r="A779" s="14"/>
      <c r="B779" s="14"/>
      <c r="C779" s="14"/>
    </row>
    <row r="780" spans="1:3" ht="15">
      <c r="A780" s="14"/>
      <c r="B780" s="14"/>
      <c r="C780" s="14"/>
    </row>
    <row r="781" spans="1:3" ht="15">
      <c r="A781" s="14"/>
      <c r="B781" s="14"/>
      <c r="C781" s="14"/>
    </row>
    <row r="782" spans="1:3" ht="15">
      <c r="A782" s="14"/>
      <c r="B782" s="14"/>
      <c r="C782" s="14"/>
    </row>
    <row r="783" spans="1:3" ht="15">
      <c r="A783" s="14"/>
      <c r="B783" s="14"/>
      <c r="C783" s="14"/>
    </row>
    <row r="784" spans="1:3" ht="15">
      <c r="A784" s="14"/>
      <c r="B784" s="14"/>
      <c r="C784" s="14"/>
    </row>
    <row r="785" spans="1:3" ht="15">
      <c r="A785" s="14"/>
      <c r="B785" s="14"/>
      <c r="C785" s="14"/>
    </row>
    <row r="786" spans="1:3" ht="15">
      <c r="A786" s="14"/>
      <c r="B786" s="14"/>
      <c r="C786" s="14"/>
    </row>
    <row r="787" spans="1:3" ht="15">
      <c r="A787" s="14"/>
      <c r="B787" s="14"/>
      <c r="C787" s="14"/>
    </row>
    <row r="788" spans="1:3" ht="15">
      <c r="A788" s="14"/>
      <c r="B788" s="14"/>
      <c r="C788" s="14"/>
    </row>
    <row r="789" spans="1:3" ht="15">
      <c r="A789" s="14"/>
      <c r="B789" s="14"/>
      <c r="C789" s="14"/>
    </row>
    <row r="790" spans="1:3" ht="15">
      <c r="A790" s="14"/>
      <c r="B790" s="14"/>
      <c r="C790" s="14"/>
    </row>
    <row r="791" spans="1:3" ht="15">
      <c r="A791" s="14"/>
      <c r="B791" s="14"/>
      <c r="C791" s="14"/>
    </row>
    <row r="792" spans="1:3" ht="15">
      <c r="A792" s="14"/>
      <c r="B792" s="14"/>
      <c r="C792" s="14"/>
    </row>
    <row r="793" spans="1:3" ht="15">
      <c r="A793" s="14"/>
      <c r="B793" s="14"/>
      <c r="C793" s="14"/>
    </row>
    <row r="794" spans="1:3" ht="15">
      <c r="A794" s="14"/>
      <c r="B794" s="14"/>
      <c r="C794" s="14"/>
    </row>
    <row r="795" spans="1:3" ht="15">
      <c r="A795" s="14"/>
      <c r="B795" s="14"/>
      <c r="C795" s="14"/>
    </row>
    <row r="796" spans="1:3" ht="15">
      <c r="A796" s="14"/>
      <c r="B796" s="14"/>
      <c r="C796" s="14"/>
    </row>
    <row r="797" spans="1:3" ht="15">
      <c r="A797" s="14"/>
      <c r="B797" s="14"/>
      <c r="C797" s="14"/>
    </row>
    <row r="798" spans="1:3" ht="15">
      <c r="A798" s="14"/>
      <c r="B798" s="14"/>
      <c r="C798" s="14"/>
    </row>
    <row r="799" spans="1:3" ht="15">
      <c r="A799" s="14"/>
      <c r="B799" s="14"/>
      <c r="C799" s="14"/>
    </row>
    <row r="800" spans="1:3" ht="15">
      <c r="A800" s="14"/>
      <c r="B800" s="14"/>
      <c r="C800" s="14"/>
    </row>
    <row r="801" spans="1:3" ht="15">
      <c r="A801" s="14"/>
      <c r="B801" s="14"/>
      <c r="C801" s="14"/>
    </row>
    <row r="802" spans="1:3" ht="15">
      <c r="A802" s="14"/>
      <c r="B802" s="14"/>
      <c r="C802" s="14"/>
    </row>
    <row r="803" spans="1:3" ht="15">
      <c r="A803" s="14"/>
      <c r="B803" s="14"/>
      <c r="C803" s="14"/>
    </row>
    <row r="804" spans="1:3" ht="15">
      <c r="A804" s="14"/>
      <c r="B804" s="14"/>
      <c r="C804" s="14"/>
    </row>
    <row r="805" spans="1:3" ht="15">
      <c r="A805" s="14"/>
      <c r="B805" s="14"/>
      <c r="C805" s="14"/>
    </row>
    <row r="806" spans="1:3" ht="15">
      <c r="A806" s="14"/>
      <c r="B806" s="14"/>
      <c r="C806" s="14"/>
    </row>
    <row r="807" spans="1:3" ht="15">
      <c r="A807" s="14"/>
      <c r="B807" s="14"/>
      <c r="C807" s="14"/>
    </row>
    <row r="808" spans="1:3" ht="15">
      <c r="A808" s="14"/>
      <c r="B808" s="14"/>
      <c r="C808" s="14"/>
    </row>
    <row r="809" spans="1:3" ht="15">
      <c r="A809" s="14"/>
      <c r="B809" s="14"/>
      <c r="C809" s="14"/>
    </row>
    <row r="810" spans="1:3" ht="15">
      <c r="A810" s="14"/>
      <c r="B810" s="14"/>
      <c r="C810" s="14"/>
    </row>
    <row r="811" spans="1:3" ht="15">
      <c r="A811" s="14"/>
      <c r="B811" s="14"/>
      <c r="C811" s="14"/>
    </row>
    <row r="812" spans="1:3" ht="15">
      <c r="A812" s="14"/>
      <c r="B812" s="14"/>
      <c r="C812" s="14"/>
    </row>
    <row r="813" spans="1:3" ht="15">
      <c r="A813" s="14"/>
      <c r="B813" s="14"/>
      <c r="C813" s="14"/>
    </row>
    <row r="814" spans="1:3" ht="15">
      <c r="A814" s="14"/>
      <c r="B814" s="14"/>
      <c r="C814" s="14"/>
    </row>
    <row r="815" spans="1:3" ht="15">
      <c r="A815" s="14"/>
      <c r="B815" s="14"/>
      <c r="C815" s="14"/>
    </row>
    <row r="816" spans="1:3" ht="15">
      <c r="A816" s="14"/>
      <c r="B816" s="14"/>
      <c r="C816" s="14"/>
    </row>
    <row r="817" spans="1:3" ht="15">
      <c r="A817" s="14"/>
      <c r="B817" s="14"/>
      <c r="C817" s="14"/>
    </row>
    <row r="818" spans="1:3" ht="15">
      <c r="A818" s="14"/>
      <c r="B818" s="14"/>
      <c r="C818" s="14"/>
    </row>
    <row r="819" spans="1:3" ht="15">
      <c r="A819" s="14"/>
      <c r="B819" s="14"/>
      <c r="C819" s="14"/>
    </row>
    <row r="820" spans="1:3" ht="15">
      <c r="A820" s="14"/>
      <c r="B820" s="14"/>
      <c r="C820" s="14"/>
    </row>
    <row r="821" spans="1:3" ht="15">
      <c r="A821" s="14"/>
      <c r="B821" s="14"/>
      <c r="C821" s="14"/>
    </row>
    <row r="822" spans="1:3" ht="15">
      <c r="A822" s="14"/>
      <c r="B822" s="14"/>
      <c r="C822" s="14"/>
    </row>
    <row r="823" spans="1:3" ht="15">
      <c r="A823" s="14"/>
      <c r="B823" s="14"/>
      <c r="C823" s="14"/>
    </row>
    <row r="824" spans="1:3" ht="15">
      <c r="A824" s="14"/>
      <c r="B824" s="14"/>
      <c r="C824" s="14"/>
    </row>
    <row r="825" spans="1:3" ht="15">
      <c r="A825" s="14"/>
      <c r="B825" s="14"/>
      <c r="C825" s="14"/>
    </row>
    <row r="826" spans="1:3" ht="15">
      <c r="A826" s="14"/>
      <c r="B826" s="14"/>
      <c r="C826" s="14"/>
    </row>
    <row r="827" spans="1:3" ht="15">
      <c r="A827" s="14"/>
      <c r="B827" s="14"/>
      <c r="C827" s="14"/>
    </row>
    <row r="828" spans="1:3" ht="15">
      <c r="A828" s="14"/>
      <c r="B828" s="14"/>
      <c r="C828" s="14"/>
    </row>
    <row r="829" spans="1:3" ht="15">
      <c r="A829" s="14"/>
      <c r="B829" s="14"/>
      <c r="C829" s="14"/>
    </row>
    <row r="830" spans="1:3" ht="15">
      <c r="A830" s="14"/>
      <c r="B830" s="14"/>
      <c r="C830" s="14"/>
    </row>
    <row r="831" spans="1:3" ht="15">
      <c r="A831" s="14"/>
      <c r="B831" s="14"/>
      <c r="C831" s="14"/>
    </row>
    <row r="832" spans="1:3" ht="15">
      <c r="A832" s="14"/>
      <c r="B832" s="14"/>
      <c r="C832" s="14"/>
    </row>
    <row r="833" spans="1:3" ht="15">
      <c r="A833" s="14"/>
      <c r="B833" s="14"/>
      <c r="C833" s="14"/>
    </row>
    <row r="834" spans="1:3" ht="15">
      <c r="A834" s="14"/>
      <c r="B834" s="14"/>
      <c r="C834" s="14"/>
    </row>
    <row r="835" spans="1:3" ht="15">
      <c r="A835" s="14"/>
      <c r="B835" s="14"/>
      <c r="C835" s="14"/>
    </row>
    <row r="836" spans="1:3" ht="15">
      <c r="A836" s="14"/>
      <c r="B836" s="14"/>
      <c r="C836" s="14"/>
    </row>
    <row r="837" spans="1:3" ht="15">
      <c r="A837" s="14"/>
      <c r="B837" s="14"/>
      <c r="C837" s="14"/>
    </row>
    <row r="838" spans="1:3" ht="15">
      <c r="A838" s="14"/>
      <c r="B838" s="14"/>
      <c r="C838" s="14"/>
    </row>
    <row r="839" spans="1:3" ht="15">
      <c r="A839" s="14"/>
      <c r="B839" s="14"/>
      <c r="C839" s="14"/>
    </row>
    <row r="840" spans="1:3" ht="15">
      <c r="A840" s="14"/>
      <c r="B840" s="14"/>
      <c r="C840" s="14"/>
    </row>
    <row r="841" spans="1:3" ht="15">
      <c r="A841" s="14"/>
      <c r="B841" s="14"/>
      <c r="C841" s="14"/>
    </row>
    <row r="842" spans="1:3" ht="15">
      <c r="A842" s="14"/>
      <c r="B842" s="14"/>
      <c r="C842" s="14"/>
    </row>
    <row r="843" spans="1:3" ht="15">
      <c r="A843" s="14"/>
      <c r="B843" s="14"/>
      <c r="C843" s="14"/>
    </row>
    <row r="844" spans="1:3" ht="15">
      <c r="A844" s="14"/>
      <c r="B844" s="14"/>
      <c r="C844" s="14"/>
    </row>
    <row r="845" spans="1:3" ht="15">
      <c r="A845" s="14"/>
      <c r="B845" s="14"/>
      <c r="C845" s="14"/>
    </row>
    <row r="846" spans="1:3" ht="15">
      <c r="A846" s="14"/>
      <c r="B846" s="14"/>
      <c r="C846" s="14"/>
    </row>
    <row r="847" spans="1:3" ht="15">
      <c r="A847" s="14"/>
      <c r="B847" s="14"/>
      <c r="C847" s="14"/>
    </row>
    <row r="848" spans="1:3" ht="15">
      <c r="A848" s="14"/>
      <c r="B848" s="14"/>
      <c r="C848" s="14"/>
    </row>
    <row r="849" spans="1:3" ht="15">
      <c r="A849" s="14"/>
      <c r="B849" s="14"/>
      <c r="C849" s="14"/>
    </row>
    <row r="850" spans="1:3" ht="15">
      <c r="A850" s="14"/>
      <c r="B850" s="14"/>
      <c r="C850" s="14"/>
    </row>
    <row r="851" spans="1:3" ht="15">
      <c r="A851" s="14"/>
      <c r="B851" s="14"/>
      <c r="C851" s="14"/>
    </row>
    <row r="852" spans="1:3" ht="15">
      <c r="A852" s="14"/>
      <c r="B852" s="14"/>
      <c r="C852" s="14"/>
    </row>
    <row r="853" spans="1:3" ht="15">
      <c r="A853" s="14"/>
      <c r="B853" s="14"/>
      <c r="C853" s="14"/>
    </row>
    <row r="854" spans="1:3" ht="15">
      <c r="A854" s="14"/>
      <c r="B854" s="14"/>
      <c r="C854" s="14"/>
    </row>
    <row r="855" spans="1:3" ht="15">
      <c r="A855" s="14"/>
      <c r="B855" s="14"/>
      <c r="C855" s="14"/>
    </row>
    <row r="856" spans="1:3" ht="15">
      <c r="A856" s="14"/>
      <c r="B856" s="14"/>
      <c r="C856" s="14"/>
    </row>
    <row r="857" spans="1:3" ht="15">
      <c r="A857" s="14"/>
      <c r="B857" s="14"/>
      <c r="C857" s="14"/>
    </row>
    <row r="858" spans="1:3" ht="15">
      <c r="A858" s="14"/>
      <c r="B858" s="14"/>
      <c r="C858" s="14"/>
    </row>
    <row r="859" spans="1:3" ht="15">
      <c r="A859" s="14"/>
      <c r="B859" s="14"/>
      <c r="C859" s="14"/>
    </row>
    <row r="860" spans="1:3" ht="15">
      <c r="A860" s="14"/>
      <c r="B860" s="14"/>
      <c r="C860" s="14"/>
    </row>
    <row r="861" spans="1:3" ht="15">
      <c r="A861" s="14"/>
      <c r="B861" s="14"/>
      <c r="C861" s="14"/>
    </row>
    <row r="862" spans="1:3" ht="15">
      <c r="A862" s="14"/>
      <c r="B862" s="14"/>
      <c r="C862" s="14"/>
    </row>
    <row r="863" spans="1:3" ht="15">
      <c r="A863" s="14"/>
      <c r="B863" s="14"/>
      <c r="C863" s="14"/>
    </row>
    <row r="864" spans="1:3" ht="15">
      <c r="A864" s="14"/>
      <c r="B864" s="14"/>
      <c r="C864" s="14"/>
    </row>
    <row r="865" spans="1:3" ht="15">
      <c r="A865" s="14"/>
      <c r="B865" s="14"/>
      <c r="C865" s="14"/>
    </row>
    <row r="866" spans="1:3" ht="15">
      <c r="A866" s="14"/>
      <c r="B866" s="14"/>
      <c r="C866" s="14"/>
    </row>
    <row r="867" spans="1:3" ht="15">
      <c r="A867" s="14"/>
      <c r="B867" s="14"/>
      <c r="C867" s="14"/>
    </row>
    <row r="868" spans="1:3" ht="15">
      <c r="A868" s="14"/>
      <c r="B868" s="14"/>
      <c r="C868" s="14"/>
    </row>
    <row r="869" spans="1:3" ht="15">
      <c r="A869" s="14"/>
      <c r="B869" s="14"/>
      <c r="C869" s="14"/>
    </row>
    <row r="870" spans="1:3" ht="15">
      <c r="A870" s="14"/>
      <c r="B870" s="14"/>
      <c r="C870" s="14"/>
    </row>
    <row r="871" spans="1:3" ht="15">
      <c r="A871" s="14"/>
      <c r="B871" s="14"/>
      <c r="C871" s="14"/>
    </row>
    <row r="872" spans="1:3" ht="15">
      <c r="A872" s="14"/>
      <c r="B872" s="14"/>
      <c r="C872" s="14"/>
    </row>
    <row r="873" spans="1:3" ht="15">
      <c r="A873" s="14"/>
      <c r="B873" s="14"/>
      <c r="C873" s="14"/>
    </row>
    <row r="874" spans="1:3" ht="15">
      <c r="A874" s="14"/>
      <c r="B874" s="14"/>
      <c r="C874" s="14"/>
    </row>
    <row r="875" spans="1:3" ht="15">
      <c r="A875" s="14"/>
      <c r="B875" s="14"/>
      <c r="C875" s="14"/>
    </row>
    <row r="876" spans="1:3" ht="15">
      <c r="A876" s="14"/>
      <c r="B876" s="14"/>
      <c r="C876" s="14"/>
    </row>
    <row r="877" spans="1:3" ht="15">
      <c r="A877" s="14"/>
      <c r="B877" s="14"/>
      <c r="C877" s="14"/>
    </row>
    <row r="878" spans="1:3" ht="15">
      <c r="A878" s="14"/>
      <c r="B878" s="14"/>
      <c r="C878" s="14"/>
    </row>
    <row r="879" spans="1:3" ht="15">
      <c r="A879" s="14"/>
      <c r="B879" s="14"/>
      <c r="C879" s="14"/>
    </row>
    <row r="880" spans="1:3" ht="15">
      <c r="A880" s="14"/>
      <c r="B880" s="14"/>
      <c r="C880" s="14"/>
    </row>
    <row r="881" spans="1:3" ht="15">
      <c r="A881" s="14"/>
      <c r="B881" s="14"/>
      <c r="C881" s="14"/>
    </row>
    <row r="882" spans="1:3" ht="15">
      <c r="A882" s="14"/>
      <c r="B882" s="14"/>
      <c r="C882" s="14"/>
    </row>
    <row r="883" spans="1:3" ht="15">
      <c r="A883" s="14"/>
      <c r="B883" s="14"/>
      <c r="C883" s="14"/>
    </row>
    <row r="884" spans="1:3" ht="15">
      <c r="A884" s="14"/>
      <c r="B884" s="14"/>
      <c r="C884" s="14"/>
    </row>
    <row r="885" spans="1:3" ht="15">
      <c r="A885" s="14"/>
      <c r="B885" s="14"/>
      <c r="C885" s="14"/>
    </row>
    <row r="886" spans="1:3" ht="15">
      <c r="A886" s="14"/>
      <c r="B886" s="14"/>
      <c r="C886" s="14"/>
    </row>
    <row r="887" spans="1:3" ht="15">
      <c r="A887" s="14"/>
      <c r="B887" s="14"/>
      <c r="C887" s="14"/>
    </row>
    <row r="888" spans="1:3" ht="15">
      <c r="A888" s="14"/>
      <c r="B888" s="14"/>
      <c r="C888" s="14"/>
    </row>
    <row r="889" spans="1:3" ht="15">
      <c r="A889" s="14"/>
      <c r="B889" s="14"/>
      <c r="C889" s="14"/>
    </row>
    <row r="890" spans="1:3" ht="15">
      <c r="A890" s="14"/>
      <c r="B890" s="14"/>
      <c r="C890" s="14"/>
    </row>
    <row r="891" spans="1:3" ht="15">
      <c r="A891" s="14"/>
      <c r="B891" s="14"/>
      <c r="C891" s="14"/>
    </row>
    <row r="892" spans="1:3" ht="15">
      <c r="A892" s="14"/>
      <c r="B892" s="14"/>
      <c r="C892" s="14"/>
    </row>
    <row r="893" spans="1:3" ht="15">
      <c r="A893" s="14"/>
      <c r="B893" s="14"/>
      <c r="C893" s="14"/>
    </row>
    <row r="894" spans="1:3" ht="15">
      <c r="A894" s="14"/>
      <c r="B894" s="14"/>
      <c r="C894" s="14"/>
    </row>
    <row r="895" spans="1:3" ht="15">
      <c r="A895" s="14"/>
      <c r="B895" s="14"/>
      <c r="C895" s="14"/>
    </row>
    <row r="896" spans="1:3" ht="15">
      <c r="A896" s="14"/>
      <c r="B896" s="14"/>
      <c r="C896" s="14"/>
    </row>
    <row r="897" spans="1:3" ht="15">
      <c r="A897" s="14"/>
      <c r="B897" s="14"/>
      <c r="C897" s="14"/>
    </row>
    <row r="898" spans="1:3" ht="15">
      <c r="A898" s="14"/>
      <c r="B898" s="14"/>
      <c r="C898" s="14"/>
    </row>
    <row r="899" spans="1:3" ht="15">
      <c r="A899" s="14"/>
      <c r="B899" s="14"/>
      <c r="C899" s="14"/>
    </row>
    <row r="900" spans="1:3" ht="15">
      <c r="A900" s="14"/>
      <c r="B900" s="14"/>
      <c r="C900" s="14"/>
    </row>
    <row r="901" spans="1:3" ht="15">
      <c r="A901" s="14"/>
      <c r="B901" s="14"/>
      <c r="C901" s="14"/>
    </row>
    <row r="902" spans="1:3" ht="15">
      <c r="A902" s="14"/>
      <c r="B902" s="14"/>
      <c r="C902" s="14"/>
    </row>
    <row r="903" spans="1:3" ht="15">
      <c r="A903" s="14"/>
      <c r="B903" s="14"/>
      <c r="C903" s="14"/>
    </row>
    <row r="904" spans="1:3" ht="15">
      <c r="A904" s="14"/>
      <c r="B904" s="14"/>
      <c r="C904" s="14"/>
    </row>
    <row r="905" spans="1:3" ht="15">
      <c r="A905" s="14"/>
      <c r="B905" s="14"/>
      <c r="C905" s="14"/>
    </row>
    <row r="906" spans="1:3" ht="15">
      <c r="A906" s="14"/>
      <c r="B906" s="14"/>
      <c r="C906" s="14"/>
    </row>
    <row r="907" spans="1:3" ht="15">
      <c r="A907" s="14"/>
      <c r="B907" s="14"/>
      <c r="C907" s="14"/>
    </row>
    <row r="908" spans="1:3" ht="15">
      <c r="A908" s="14"/>
      <c r="B908" s="14"/>
      <c r="C908" s="14"/>
    </row>
    <row r="909" spans="1:3" ht="15">
      <c r="A909" s="14"/>
      <c r="B909" s="14"/>
      <c r="C909" s="14"/>
    </row>
    <row r="910" spans="1:3" ht="15">
      <c r="A910" s="14"/>
      <c r="B910" s="14"/>
      <c r="C910" s="14"/>
    </row>
    <row r="911" spans="1:3" ht="15">
      <c r="A911" s="14"/>
      <c r="B911" s="14"/>
      <c r="C911" s="14"/>
    </row>
    <row r="912" spans="1:3" ht="15">
      <c r="A912" s="14"/>
      <c r="B912" s="14"/>
      <c r="C912" s="14"/>
    </row>
    <row r="913" spans="1:3" ht="15">
      <c r="A913" s="14"/>
      <c r="B913" s="14"/>
      <c r="C913" s="14"/>
    </row>
    <row r="914" spans="1:3" ht="15">
      <c r="A914" s="14"/>
      <c r="B914" s="14"/>
      <c r="C914" s="14"/>
    </row>
    <row r="915" spans="1:3" ht="15">
      <c r="A915" s="14"/>
      <c r="B915" s="14"/>
      <c r="C915" s="14"/>
    </row>
    <row r="916" spans="1:3" ht="15">
      <c r="A916" s="14"/>
      <c r="B916" s="14"/>
      <c r="C916" s="14"/>
    </row>
    <row r="917" spans="1:3" ht="15">
      <c r="A917" s="14"/>
      <c r="B917" s="14"/>
      <c r="C917" s="14"/>
    </row>
    <row r="918" spans="1:3" ht="15">
      <c r="A918" s="14"/>
      <c r="B918" s="14"/>
      <c r="C918" s="14"/>
    </row>
    <row r="919" spans="1:3" ht="15">
      <c r="A919" s="14"/>
      <c r="B919" s="14"/>
      <c r="C919" s="14"/>
    </row>
    <row r="920" spans="1:3" ht="15">
      <c r="A920" s="14"/>
      <c r="B920" s="14"/>
      <c r="C920" s="14"/>
    </row>
    <row r="921" spans="1:3" ht="15">
      <c r="A921" s="14"/>
      <c r="B921" s="14"/>
      <c r="C921" s="14"/>
    </row>
    <row r="922" spans="1:3" ht="15">
      <c r="A922" s="14"/>
      <c r="B922" s="14"/>
      <c r="C922" s="14"/>
    </row>
    <row r="923" spans="1:3" ht="15">
      <c r="A923" s="14"/>
      <c r="B923" s="14"/>
      <c r="C923" s="14"/>
    </row>
    <row r="924" spans="1:3" ht="15">
      <c r="A924" s="14"/>
      <c r="B924" s="14"/>
      <c r="C924" s="14"/>
    </row>
    <row r="925" spans="1:3" ht="15">
      <c r="A925" s="14"/>
      <c r="B925" s="14"/>
      <c r="C925" s="14"/>
    </row>
    <row r="926" spans="1:3" ht="15">
      <c r="A926" s="14"/>
      <c r="B926" s="14"/>
      <c r="C926" s="14"/>
    </row>
    <row r="927" spans="1:3" ht="15">
      <c r="A927" s="14"/>
      <c r="B927" s="14"/>
      <c r="C927" s="14"/>
    </row>
    <row r="928" spans="1:3" ht="15">
      <c r="A928" s="14"/>
      <c r="B928" s="14"/>
      <c r="C928" s="14"/>
    </row>
    <row r="929" spans="1:3" ht="15">
      <c r="A929" s="14"/>
      <c r="B929" s="14"/>
      <c r="C929" s="14"/>
    </row>
    <row r="930" spans="1:3" ht="15">
      <c r="A930" s="14"/>
      <c r="B930" s="14"/>
      <c r="C930" s="14"/>
    </row>
    <row r="931" spans="1:3" ht="15">
      <c r="A931" s="14"/>
      <c r="B931" s="14"/>
      <c r="C931" s="14"/>
    </row>
    <row r="932" spans="1:3" ht="15">
      <c r="A932" s="14"/>
      <c r="B932" s="14"/>
      <c r="C932" s="14"/>
    </row>
    <row r="933" spans="1:3" ht="15">
      <c r="A933" s="14"/>
      <c r="B933" s="14"/>
      <c r="C933" s="14"/>
    </row>
    <row r="934" spans="1:3" ht="15">
      <c r="A934" s="14"/>
      <c r="B934" s="14"/>
      <c r="C934" s="14"/>
    </row>
    <row r="935" spans="1:3" ht="15">
      <c r="A935" s="14"/>
      <c r="B935" s="14"/>
      <c r="C935" s="14"/>
    </row>
    <row r="936" spans="1:3" ht="15">
      <c r="A936" s="14"/>
      <c r="B936" s="14"/>
      <c r="C936" s="14"/>
    </row>
    <row r="937" spans="1:3" ht="15">
      <c r="A937" s="14"/>
      <c r="B937" s="14"/>
      <c r="C937" s="14"/>
    </row>
    <row r="938" spans="1:3" ht="15">
      <c r="A938" s="14"/>
      <c r="B938" s="14"/>
      <c r="C938" s="14"/>
    </row>
    <row r="939" spans="1:3" ht="15">
      <c r="A939" s="14"/>
      <c r="B939" s="14"/>
      <c r="C939" s="14"/>
    </row>
    <row r="940" spans="1:3" ht="15">
      <c r="A940" s="14"/>
      <c r="B940" s="14"/>
      <c r="C940" s="14"/>
    </row>
    <row r="941" spans="1:3" ht="15">
      <c r="A941" s="14"/>
      <c r="B941" s="14"/>
      <c r="C941" s="14"/>
    </row>
    <row r="942" spans="1:3" ht="15">
      <c r="A942" s="14"/>
      <c r="B942" s="14"/>
      <c r="C942" s="14"/>
    </row>
    <row r="943" spans="1:3" ht="15">
      <c r="A943" s="14"/>
      <c r="B943" s="14"/>
      <c r="C943" s="14"/>
    </row>
    <row r="944" spans="1:3" ht="15">
      <c r="A944" s="14"/>
      <c r="B944" s="14"/>
      <c r="C944" s="14"/>
    </row>
    <row r="945" spans="1:3" ht="15">
      <c r="A945" s="14"/>
      <c r="B945" s="14"/>
      <c r="C945" s="14"/>
    </row>
    <row r="946" spans="1:3" ht="15">
      <c r="A946" s="14"/>
      <c r="B946" s="14"/>
      <c r="C946" s="14"/>
    </row>
    <row r="947" spans="1:3" ht="15">
      <c r="A947" s="14"/>
      <c r="B947" s="14"/>
      <c r="C947" s="14"/>
    </row>
    <row r="948" spans="1:3" ht="15">
      <c r="A948" s="14"/>
      <c r="B948" s="14"/>
      <c r="C948" s="14"/>
    </row>
    <row r="949" spans="1:3" ht="15">
      <c r="A949" s="14"/>
      <c r="B949" s="14"/>
      <c r="C949" s="14"/>
    </row>
    <row r="950" spans="1:3" ht="15">
      <c r="A950" s="14"/>
      <c r="B950" s="14"/>
      <c r="C950" s="14"/>
    </row>
    <row r="951" spans="1:3" ht="15">
      <c r="A951" s="14"/>
      <c r="B951" s="14"/>
      <c r="C951" s="14"/>
    </row>
    <row r="952" spans="1:3" ht="15">
      <c r="A952" s="14"/>
      <c r="B952" s="14"/>
      <c r="C952" s="14"/>
    </row>
    <row r="953" spans="1:3" ht="15">
      <c r="A953" s="14"/>
      <c r="B953" s="14"/>
      <c r="C953" s="14"/>
    </row>
    <row r="954" spans="1:3" ht="15">
      <c r="A954" s="14"/>
      <c r="B954" s="14"/>
      <c r="C954" s="14"/>
    </row>
    <row r="955" spans="1:3" ht="15">
      <c r="A955" s="14"/>
      <c r="B955" s="14"/>
      <c r="C955" s="14"/>
    </row>
    <row r="956" spans="1:3" ht="15">
      <c r="A956" s="14"/>
      <c r="B956" s="14"/>
      <c r="C956" s="14"/>
    </row>
    <row r="957" spans="1:3" ht="15">
      <c r="A957" s="14"/>
      <c r="B957" s="14"/>
      <c r="C957" s="14"/>
    </row>
    <row r="958" spans="1:3" ht="15">
      <c r="A958" s="14"/>
      <c r="B958" s="14"/>
      <c r="C958" s="14"/>
    </row>
    <row r="959" spans="1:3" ht="15">
      <c r="A959" s="14"/>
      <c r="B959" s="14"/>
      <c r="C959" s="14"/>
    </row>
    <row r="960" spans="1:3" ht="15">
      <c r="A960" s="14"/>
      <c r="B960" s="14"/>
      <c r="C960" s="14"/>
    </row>
    <row r="961" spans="1:3" ht="15">
      <c r="A961" s="14"/>
      <c r="B961" s="14"/>
      <c r="C961" s="14"/>
    </row>
    <row r="962" spans="1:3" ht="15">
      <c r="A962" s="14"/>
      <c r="B962" s="14"/>
      <c r="C962" s="14"/>
    </row>
    <row r="963" spans="1:3" ht="15">
      <c r="A963" s="14"/>
      <c r="B963" s="14"/>
      <c r="C963" s="14"/>
    </row>
    <row r="964" spans="1:3" ht="15">
      <c r="A964" s="14"/>
      <c r="B964" s="14"/>
      <c r="C964" s="14"/>
    </row>
    <row r="965" spans="1:3" ht="15">
      <c r="A965" s="14"/>
      <c r="B965" s="14"/>
      <c r="C965" s="14"/>
    </row>
    <row r="966" spans="1:3" ht="15">
      <c r="A966" s="14"/>
      <c r="B966" s="14"/>
      <c r="C966" s="14"/>
    </row>
    <row r="967" spans="1:3" ht="15">
      <c r="A967" s="14"/>
      <c r="B967" s="14"/>
      <c r="C967" s="14"/>
    </row>
    <row r="968" spans="1:3" ht="15">
      <c r="A968" s="14"/>
      <c r="B968" s="14"/>
      <c r="C968" s="14"/>
    </row>
    <row r="969" spans="1:3" ht="15">
      <c r="A969" s="14"/>
      <c r="B969" s="14"/>
      <c r="C969" s="14"/>
    </row>
    <row r="970" spans="1:3" ht="15">
      <c r="A970" s="14"/>
      <c r="B970" s="14"/>
      <c r="C970" s="14"/>
    </row>
    <row r="971" spans="1:3" ht="15">
      <c r="A971" s="14"/>
      <c r="B971" s="14"/>
      <c r="C971" s="14"/>
    </row>
    <row r="972" spans="1:3" ht="15">
      <c r="A972" s="14"/>
      <c r="B972" s="14"/>
      <c r="C972" s="14"/>
    </row>
    <row r="973" spans="1:3" ht="15">
      <c r="A973" s="14"/>
      <c r="B973" s="14"/>
      <c r="C973" s="14"/>
    </row>
    <row r="974" spans="1:3" ht="15">
      <c r="A974" s="14"/>
      <c r="B974" s="14"/>
      <c r="C974" s="14"/>
    </row>
    <row r="975" spans="1:3" ht="15">
      <c r="A975" s="14"/>
      <c r="B975" s="14"/>
      <c r="C975" s="14"/>
    </row>
    <row r="976" spans="1:3" ht="15">
      <c r="A976" s="14"/>
      <c r="B976" s="14"/>
      <c r="C976" s="14"/>
    </row>
    <row r="977" spans="1:3" ht="15">
      <c r="A977" s="14"/>
      <c r="B977" s="14"/>
      <c r="C977" s="14"/>
    </row>
    <row r="978" spans="1:3" ht="15">
      <c r="A978" s="14"/>
      <c r="B978" s="14"/>
      <c r="C978" s="14"/>
    </row>
    <row r="979" spans="1:3" ht="15">
      <c r="A979" s="14"/>
      <c r="B979" s="14"/>
      <c r="C979" s="14"/>
    </row>
    <row r="980" spans="1:3" ht="15">
      <c r="A980" s="14"/>
      <c r="B980" s="14"/>
      <c r="C980" s="14"/>
    </row>
    <row r="981" spans="1:3" ht="15">
      <c r="A981" s="14"/>
      <c r="B981" s="14"/>
      <c r="C981" s="14"/>
    </row>
    <row r="982" spans="1:3" ht="15">
      <c r="A982" s="14"/>
      <c r="B982" s="14"/>
      <c r="C982" s="14"/>
    </row>
    <row r="983" spans="1:3" ht="15">
      <c r="A983" s="14"/>
      <c r="B983" s="14"/>
      <c r="C983" s="14"/>
    </row>
    <row r="984" spans="1:3" ht="15">
      <c r="A984" s="14"/>
      <c r="B984" s="14"/>
      <c r="C984" s="14"/>
    </row>
    <row r="985" spans="1:3" ht="15">
      <c r="A985" s="14"/>
      <c r="B985" s="14"/>
      <c r="C985" s="14"/>
    </row>
    <row r="986" spans="1:3" ht="15">
      <c r="A986" s="14"/>
      <c r="B986" s="14"/>
      <c r="C986" s="14"/>
    </row>
    <row r="987" spans="1:3" ht="15">
      <c r="A987" s="14"/>
      <c r="B987" s="14"/>
      <c r="C987" s="14"/>
    </row>
    <row r="988" spans="1:3" ht="15">
      <c r="A988" s="14"/>
      <c r="B988" s="14"/>
      <c r="C988" s="14"/>
    </row>
    <row r="989" spans="1:3" ht="15">
      <c r="A989" s="14"/>
      <c r="B989" s="14"/>
      <c r="C989" s="14"/>
    </row>
    <row r="990" spans="1:3" ht="15">
      <c r="A990" s="14"/>
      <c r="B990" s="14"/>
      <c r="C990" s="14"/>
    </row>
    <row r="991" spans="1:3" ht="15">
      <c r="A991" s="14"/>
      <c r="B991" s="14"/>
      <c r="C991" s="14"/>
    </row>
    <row r="992" spans="1:3" ht="15">
      <c r="A992" s="14"/>
      <c r="B992" s="14"/>
      <c r="C992" s="14"/>
    </row>
    <row r="993" spans="1:3" ht="15">
      <c r="A993" s="14"/>
      <c r="B993" s="14"/>
      <c r="C993" s="14"/>
    </row>
    <row r="994" spans="1:3" ht="15">
      <c r="A994" s="14"/>
      <c r="B994" s="14"/>
      <c r="C994" s="14"/>
    </row>
    <row r="995" spans="1:3" ht="15">
      <c r="A995" s="14"/>
      <c r="B995" s="14"/>
      <c r="C995" s="14"/>
    </row>
    <row r="996" spans="1:3" ht="15">
      <c r="A996" s="14"/>
      <c r="B996" s="14"/>
      <c r="C996" s="14"/>
    </row>
    <row r="997" spans="1:3" ht="15">
      <c r="A997" s="14"/>
      <c r="B997" s="14"/>
      <c r="C997" s="14"/>
    </row>
    <row r="998" spans="1:3" ht="15">
      <c r="A998" s="14"/>
      <c r="B998" s="14"/>
      <c r="C998" s="14"/>
    </row>
    <row r="999" spans="1:3" ht="15">
      <c r="A999" s="14"/>
      <c r="B999" s="14"/>
      <c r="C999" s="14"/>
    </row>
    <row r="1000" spans="1:3" ht="15">
      <c r="A1000" s="14"/>
      <c r="B1000" s="14"/>
      <c r="C1000" s="14"/>
    </row>
    <row r="1001" spans="1:3" ht="15">
      <c r="A1001" s="14"/>
      <c r="B1001" s="14"/>
      <c r="C1001" s="14"/>
    </row>
    <row r="1002" spans="1:3" ht="15">
      <c r="A1002" s="14"/>
      <c r="B1002" s="14"/>
      <c r="C1002" s="14"/>
    </row>
    <row r="1003" spans="1:3" ht="15">
      <c r="A1003" s="14"/>
      <c r="B1003" s="14"/>
      <c r="C1003" s="14"/>
    </row>
    <row r="1004" spans="1:3" ht="15">
      <c r="A1004" s="14"/>
      <c r="B1004" s="14"/>
      <c r="C1004" s="14"/>
    </row>
    <row r="1005" spans="1:3" ht="15">
      <c r="A1005" s="14"/>
      <c r="B1005" s="14"/>
      <c r="C1005" s="14"/>
    </row>
    <row r="1006" spans="1:3" ht="15">
      <c r="A1006" s="14"/>
      <c r="B1006" s="14"/>
      <c r="C1006" s="14"/>
    </row>
    <row r="1007" spans="1:3" ht="15">
      <c r="A1007" s="14"/>
      <c r="B1007" s="14"/>
      <c r="C1007" s="14"/>
    </row>
    <row r="1008" spans="1:3" ht="15">
      <c r="A1008" s="14"/>
      <c r="B1008" s="14"/>
      <c r="C1008" s="14"/>
    </row>
    <row r="1009" spans="1:3" ht="15">
      <c r="A1009" s="14"/>
      <c r="B1009" s="14"/>
      <c r="C1009" s="14"/>
    </row>
    <row r="1010" spans="1:3" ht="15">
      <c r="A1010" s="14"/>
      <c r="B1010" s="14"/>
      <c r="C1010" s="14"/>
    </row>
    <row r="1011" spans="1:3" ht="15">
      <c r="A1011" s="14"/>
      <c r="B1011" s="14"/>
      <c r="C1011" s="14"/>
    </row>
    <row r="1012" spans="1:3" ht="15">
      <c r="A1012" s="14"/>
      <c r="B1012" s="14"/>
      <c r="C1012" s="14"/>
    </row>
    <row r="1013" spans="1:3" ht="15">
      <c r="A1013" s="14"/>
      <c r="B1013" s="14"/>
      <c r="C1013" s="14"/>
    </row>
    <row r="1014" spans="1:3" ht="15">
      <c r="A1014" s="14"/>
      <c r="B1014" s="14"/>
      <c r="C1014" s="14"/>
    </row>
    <row r="1015" spans="1:3" ht="15">
      <c r="A1015" s="14"/>
      <c r="B1015" s="14"/>
      <c r="C1015" s="14"/>
    </row>
    <row r="1016" spans="1:3" ht="15">
      <c r="A1016" s="14"/>
      <c r="B1016" s="14"/>
      <c r="C1016" s="14"/>
    </row>
    <row r="1017" spans="1:3" ht="15">
      <c r="A1017" s="14"/>
      <c r="B1017" s="14"/>
      <c r="C1017" s="14"/>
    </row>
    <row r="1018" spans="1:3" ht="15">
      <c r="A1018" s="14"/>
      <c r="B1018" s="14"/>
      <c r="C1018" s="14"/>
    </row>
    <row r="1019" spans="1:3" ht="15">
      <c r="A1019" s="14"/>
      <c r="B1019" s="14"/>
      <c r="C1019" s="14"/>
    </row>
    <row r="1020" spans="1:3" ht="15">
      <c r="A1020" s="14"/>
      <c r="B1020" s="14"/>
      <c r="C1020" s="14"/>
    </row>
    <row r="1021" spans="1:3" ht="15">
      <c r="A1021" s="14"/>
      <c r="B1021" s="14"/>
      <c r="C1021" s="14"/>
    </row>
    <row r="1022" spans="1:3" ht="15">
      <c r="A1022" s="14"/>
      <c r="B1022" s="14"/>
      <c r="C1022" s="14"/>
    </row>
    <row r="1023" spans="1:3" ht="15">
      <c r="A1023" s="14"/>
      <c r="B1023" s="14"/>
      <c r="C1023" s="14"/>
    </row>
    <row r="1024" spans="1:3" ht="15">
      <c r="A1024" s="14"/>
      <c r="B1024" s="14"/>
      <c r="C1024" s="14"/>
    </row>
    <row r="1025" spans="1:3" ht="15">
      <c r="A1025" s="14"/>
      <c r="B1025" s="14"/>
      <c r="C1025" s="14"/>
    </row>
    <row r="1026" spans="1:3" ht="15">
      <c r="A1026" s="14"/>
      <c r="B1026" s="14"/>
      <c r="C1026" s="14"/>
    </row>
    <row r="1027" spans="1:3" ht="15">
      <c r="A1027" s="14"/>
      <c r="B1027" s="14"/>
      <c r="C1027" s="14"/>
    </row>
    <row r="1028" spans="1:3" ht="15">
      <c r="A1028" s="14"/>
      <c r="B1028" s="14"/>
      <c r="C1028" s="14"/>
    </row>
    <row r="1029" spans="1:3" ht="15">
      <c r="A1029" s="14"/>
      <c r="B1029" s="14"/>
      <c r="C1029" s="14"/>
    </row>
    <row r="1030" spans="1:3" ht="15">
      <c r="A1030" s="14"/>
      <c r="B1030" s="14"/>
      <c r="C1030" s="14"/>
    </row>
    <row r="1031" spans="1:3" ht="15">
      <c r="A1031" s="14"/>
      <c r="B1031" s="14"/>
      <c r="C1031" s="14"/>
    </row>
    <row r="1032" spans="1:3" ht="15">
      <c r="A1032" s="14"/>
      <c r="B1032" s="14"/>
      <c r="C1032" s="14"/>
    </row>
    <row r="1033" spans="1:3" ht="15">
      <c r="A1033" s="14"/>
      <c r="B1033" s="14"/>
      <c r="C1033" s="14"/>
    </row>
    <row r="1034" spans="1:3" ht="15">
      <c r="A1034" s="14"/>
      <c r="B1034" s="14"/>
      <c r="C1034" s="14"/>
    </row>
    <row r="1035" spans="1:3" ht="15">
      <c r="A1035" s="14"/>
      <c r="B1035" s="14"/>
      <c r="C1035" s="14"/>
    </row>
    <row r="1036" spans="1:3" ht="15">
      <c r="A1036" s="14"/>
      <c r="B1036" s="14"/>
      <c r="C1036" s="14"/>
    </row>
    <row r="1037" spans="1:3" ht="15">
      <c r="A1037" s="14"/>
      <c r="B1037" s="14"/>
      <c r="C1037" s="14"/>
    </row>
    <row r="1038" spans="1:3" ht="15">
      <c r="A1038" s="14"/>
      <c r="B1038" s="14"/>
      <c r="C1038" s="14"/>
    </row>
    <row r="1039" spans="1:3" ht="15">
      <c r="A1039" s="14"/>
      <c r="B1039" s="14"/>
      <c r="C1039" s="14"/>
    </row>
    <row r="1040" spans="1:3" ht="15">
      <c r="A1040" s="14"/>
      <c r="B1040" s="14"/>
      <c r="C1040" s="14"/>
    </row>
    <row r="1041" spans="1:3" ht="15">
      <c r="A1041" s="14"/>
      <c r="B1041" s="14"/>
      <c r="C1041" s="14"/>
    </row>
    <row r="1042" spans="1:3" ht="15">
      <c r="A1042" s="14"/>
      <c r="B1042" s="14"/>
      <c r="C1042" s="14"/>
    </row>
    <row r="1043" spans="1:3" ht="15">
      <c r="A1043" s="14"/>
      <c r="B1043" s="14"/>
      <c r="C1043" s="14"/>
    </row>
    <row r="1044" spans="1:3" ht="15">
      <c r="A1044" s="14"/>
      <c r="B1044" s="14"/>
      <c r="C1044" s="14"/>
    </row>
    <row r="1045" spans="1:3" ht="15">
      <c r="A1045" s="14"/>
      <c r="B1045" s="14"/>
      <c r="C1045" s="14"/>
    </row>
    <row r="1046" spans="1:3" ht="15">
      <c r="A1046" s="14"/>
      <c r="B1046" s="14"/>
      <c r="C1046" s="14"/>
    </row>
    <row r="1047" spans="1:3" ht="15">
      <c r="A1047" s="14"/>
      <c r="B1047" s="14"/>
      <c r="C1047" s="14"/>
    </row>
    <row r="1048" spans="1:3" ht="15">
      <c r="A1048" s="14"/>
      <c r="B1048" s="14"/>
      <c r="C1048" s="14"/>
    </row>
    <row r="1049" spans="1:3" ht="15">
      <c r="A1049" s="14"/>
      <c r="B1049" s="14"/>
      <c r="C1049" s="14"/>
    </row>
    <row r="1050" spans="1:3" ht="15">
      <c r="A1050" s="14"/>
      <c r="B1050" s="14"/>
      <c r="C1050" s="14"/>
    </row>
    <row r="1051" spans="1:3" ht="15">
      <c r="A1051" s="14"/>
      <c r="B1051" s="14"/>
      <c r="C1051" s="14"/>
    </row>
    <row r="1052" spans="1:3" ht="15">
      <c r="A1052" s="14"/>
      <c r="B1052" s="14"/>
      <c r="C1052" s="14"/>
    </row>
    <row r="1053" spans="1:3" ht="15">
      <c r="A1053" s="14"/>
      <c r="B1053" s="14"/>
      <c r="C1053" s="14"/>
    </row>
    <row r="1054" spans="1:3" ht="15">
      <c r="A1054" s="14"/>
      <c r="B1054" s="14"/>
      <c r="C1054" s="14"/>
    </row>
    <row r="1055" spans="1:3" ht="15">
      <c r="A1055" s="14"/>
      <c r="B1055" s="14"/>
      <c r="C1055" s="14"/>
    </row>
    <row r="1056" spans="1:3" ht="15">
      <c r="A1056" s="14"/>
      <c r="B1056" s="14"/>
      <c r="C1056" s="14"/>
    </row>
    <row r="1057" spans="1:3" ht="15">
      <c r="A1057" s="14"/>
      <c r="B1057" s="14"/>
      <c r="C1057" s="14"/>
    </row>
    <row r="1058" spans="1:3" ht="15">
      <c r="A1058" s="14"/>
      <c r="B1058" s="14"/>
      <c r="C1058" s="14"/>
    </row>
    <row r="1059" spans="1:3" ht="15">
      <c r="A1059" s="14"/>
      <c r="B1059" s="14"/>
      <c r="C1059" s="14"/>
    </row>
    <row r="1060" spans="1:3" ht="15">
      <c r="A1060" s="14"/>
      <c r="B1060" s="14"/>
      <c r="C1060" s="14"/>
    </row>
    <row r="1061" spans="1:3" ht="15">
      <c r="A1061" s="14"/>
      <c r="B1061" s="14"/>
      <c r="C1061" s="14"/>
    </row>
    <row r="1062" spans="1:3" ht="15">
      <c r="A1062" s="14"/>
      <c r="B1062" s="14"/>
      <c r="C1062" s="14"/>
    </row>
    <row r="1063" spans="1:3" ht="15">
      <c r="A1063" s="14"/>
      <c r="B1063" s="14"/>
      <c r="C1063" s="14"/>
    </row>
    <row r="1064" spans="1:3" ht="15">
      <c r="A1064" s="14"/>
      <c r="B1064" s="14"/>
      <c r="C1064" s="14"/>
    </row>
    <row r="1065" spans="1:3" ht="15">
      <c r="A1065" s="14"/>
      <c r="B1065" s="14"/>
      <c r="C1065" s="14"/>
    </row>
    <row r="1066" spans="1:3" ht="15">
      <c r="A1066" s="14"/>
      <c r="B1066" s="14"/>
      <c r="C1066" s="14"/>
    </row>
    <row r="1067" spans="1:3" ht="15">
      <c r="A1067" s="14"/>
      <c r="B1067" s="14"/>
      <c r="C1067" s="14"/>
    </row>
    <row r="1068" spans="1:3" ht="15">
      <c r="A1068" s="14"/>
      <c r="B1068" s="14"/>
      <c r="C1068" s="14"/>
    </row>
    <row r="1069" spans="1:3" ht="15">
      <c r="A1069" s="14"/>
      <c r="B1069" s="14"/>
      <c r="C1069" s="14"/>
    </row>
    <row r="1070" spans="1:3" ht="15">
      <c r="A1070" s="14"/>
      <c r="B1070" s="14"/>
      <c r="C1070" s="14"/>
    </row>
    <row r="1071" spans="1:3" ht="15">
      <c r="A1071" s="14"/>
      <c r="B1071" s="14"/>
      <c r="C1071" s="14"/>
    </row>
    <row r="1072" spans="1:3" ht="15">
      <c r="A1072" s="14"/>
      <c r="B1072" s="14"/>
      <c r="C1072" s="14"/>
    </row>
    <row r="1073" spans="1:3" ht="15">
      <c r="A1073" s="14"/>
      <c r="B1073" s="14"/>
      <c r="C1073" s="14"/>
    </row>
    <row r="1074" spans="1:3" ht="15">
      <c r="A1074" s="14"/>
      <c r="B1074" s="14"/>
      <c r="C1074" s="14"/>
    </row>
    <row r="1075" spans="1:3" ht="15">
      <c r="A1075" s="14"/>
      <c r="B1075" s="14"/>
      <c r="C1075" s="14"/>
    </row>
    <row r="1076" spans="1:3" ht="15">
      <c r="A1076" s="14"/>
      <c r="B1076" s="14"/>
      <c r="C1076" s="14"/>
    </row>
    <row r="1077" spans="1:3" ht="15">
      <c r="A1077" s="14"/>
      <c r="B1077" s="14"/>
      <c r="C1077" s="14"/>
    </row>
    <row r="1078" spans="1:3" ht="15">
      <c r="A1078" s="14"/>
      <c r="B1078" s="14"/>
      <c r="C1078" s="14"/>
    </row>
    <row r="1079" spans="1:3" ht="15">
      <c r="A1079" s="14"/>
      <c r="B1079" s="14"/>
      <c r="C1079" s="14"/>
    </row>
    <row r="1080" spans="1:3" ht="15">
      <c r="A1080" s="14"/>
      <c r="B1080" s="14"/>
      <c r="C1080" s="14"/>
    </row>
    <row r="1081" spans="1:3" ht="15">
      <c r="A1081" s="14"/>
      <c r="B1081" s="14"/>
      <c r="C1081" s="14"/>
    </row>
    <row r="1082" spans="1:3" ht="15">
      <c r="A1082" s="14"/>
      <c r="B1082" s="14"/>
      <c r="C1082" s="14"/>
    </row>
    <row r="1083" spans="1:3" ht="15">
      <c r="A1083" s="14"/>
      <c r="B1083" s="14"/>
      <c r="C1083" s="14"/>
    </row>
    <row r="1084" spans="1:3" ht="15">
      <c r="A1084" s="14"/>
      <c r="B1084" s="14"/>
      <c r="C1084" s="14"/>
    </row>
    <row r="1085" spans="1:3" ht="15">
      <c r="A1085" s="14"/>
      <c r="B1085" s="14"/>
      <c r="C1085" s="14"/>
    </row>
    <row r="1086" spans="1:3" ht="15">
      <c r="A1086" s="14"/>
      <c r="B1086" s="14"/>
      <c r="C1086" s="14"/>
    </row>
    <row r="1087" spans="1:3" ht="15">
      <c r="A1087" s="14"/>
      <c r="B1087" s="14"/>
      <c r="C1087" s="14"/>
    </row>
    <row r="1088" spans="1:3" ht="15">
      <c r="A1088" s="14"/>
      <c r="B1088" s="14"/>
      <c r="C1088" s="14"/>
    </row>
    <row r="1089" spans="1:3" ht="15">
      <c r="A1089" s="14"/>
      <c r="B1089" s="14"/>
      <c r="C1089" s="14"/>
    </row>
    <row r="1090" spans="1:3" ht="15">
      <c r="A1090" s="14"/>
      <c r="B1090" s="14"/>
      <c r="C1090" s="14"/>
    </row>
    <row r="1091" spans="1:3" ht="15">
      <c r="A1091" s="14"/>
      <c r="B1091" s="14"/>
      <c r="C1091" s="14"/>
    </row>
    <row r="1092" spans="1:3" ht="15">
      <c r="A1092" s="14"/>
      <c r="B1092" s="14"/>
      <c r="C1092" s="14"/>
    </row>
    <row r="1093" spans="1:3" ht="15">
      <c r="A1093" s="14"/>
      <c r="B1093" s="14"/>
      <c r="C1093" s="14"/>
    </row>
    <row r="1094" spans="1:3" ht="15">
      <c r="A1094" s="14"/>
      <c r="B1094" s="14"/>
      <c r="C1094" s="14"/>
    </row>
    <row r="1095" spans="1:3" ht="15">
      <c r="A1095" s="14"/>
      <c r="B1095" s="14"/>
      <c r="C1095" s="14"/>
    </row>
    <row r="1096" spans="1:3" ht="15">
      <c r="A1096" s="14"/>
      <c r="B1096" s="14"/>
      <c r="C1096" s="14"/>
    </row>
    <row r="1097" spans="1:3" ht="15">
      <c r="A1097" s="14"/>
      <c r="B1097" s="14"/>
      <c r="C1097" s="14"/>
    </row>
    <row r="1098" spans="1:3" ht="15">
      <c r="A1098" s="14"/>
      <c r="B1098" s="14"/>
      <c r="C1098" s="14"/>
    </row>
    <row r="1099" spans="1:3" ht="15">
      <c r="A1099" s="14"/>
      <c r="B1099" s="14"/>
      <c r="C1099" s="14"/>
    </row>
    <row r="1100" spans="1:3" ht="15">
      <c r="A1100" s="14"/>
      <c r="B1100" s="14"/>
      <c r="C1100" s="14"/>
    </row>
    <row r="1101" spans="1:3" ht="15">
      <c r="A1101" s="14"/>
      <c r="B1101" s="14"/>
      <c r="C1101" s="14"/>
    </row>
    <row r="1102" spans="1:3" ht="15">
      <c r="A1102" s="14"/>
      <c r="B1102" s="14"/>
      <c r="C1102" s="14"/>
    </row>
    <row r="1103" spans="1:3" ht="15">
      <c r="A1103" s="14"/>
      <c r="B1103" s="14"/>
      <c r="C1103" s="14"/>
    </row>
    <row r="1104" spans="1:3" ht="15">
      <c r="A1104" s="14"/>
      <c r="B1104" s="14"/>
      <c r="C1104" s="14"/>
    </row>
    <row r="1105" spans="1:3" ht="15">
      <c r="A1105" s="14"/>
      <c r="B1105" s="14"/>
      <c r="C1105" s="14"/>
    </row>
    <row r="1106" spans="1:3" ht="15">
      <c r="A1106" s="14"/>
      <c r="B1106" s="14"/>
      <c r="C1106" s="14"/>
    </row>
    <row r="1107" spans="1:3" ht="15">
      <c r="A1107" s="14"/>
      <c r="B1107" s="14"/>
      <c r="C1107" s="14"/>
    </row>
    <row r="1108" spans="1:3" ht="15">
      <c r="A1108" s="14"/>
      <c r="B1108" s="14"/>
      <c r="C1108" s="14"/>
    </row>
    <row r="1109" spans="1:3" ht="15">
      <c r="A1109" s="14"/>
      <c r="B1109" s="14"/>
      <c r="C1109" s="14"/>
    </row>
    <row r="1110" spans="1:3" ht="15">
      <c r="A1110" s="14"/>
      <c r="B1110" s="14"/>
      <c r="C1110" s="14"/>
    </row>
    <row r="1111" spans="1:3" ht="15">
      <c r="A1111" s="14"/>
      <c r="B1111" s="14"/>
      <c r="C1111" s="14"/>
    </row>
    <row r="1112" spans="1:3" ht="15">
      <c r="A1112" s="14"/>
      <c r="B1112" s="14"/>
      <c r="C1112" s="14"/>
    </row>
    <row r="1113" spans="1:3" ht="15">
      <c r="A1113" s="14"/>
      <c r="B1113" s="14"/>
      <c r="C1113" s="14"/>
    </row>
    <row r="1114" spans="1:3" ht="15">
      <c r="A1114" s="14"/>
      <c r="B1114" s="14"/>
      <c r="C1114" s="14"/>
    </row>
    <row r="1115" spans="1:3" ht="15">
      <c r="A1115" s="14"/>
      <c r="B1115" s="14"/>
      <c r="C1115" s="14"/>
    </row>
    <row r="1116" spans="1:3" ht="15">
      <c r="A1116" s="14"/>
      <c r="B1116" s="14"/>
      <c r="C1116" s="14"/>
    </row>
    <row r="1117" spans="1:3" ht="15">
      <c r="A1117" s="14"/>
      <c r="B1117" s="14"/>
      <c r="C1117" s="14"/>
    </row>
    <row r="1118" spans="1:3" ht="15">
      <c r="A1118" s="14"/>
      <c r="B1118" s="14"/>
      <c r="C1118" s="14"/>
    </row>
    <row r="1119" spans="1:3" ht="15">
      <c r="A1119" s="14"/>
      <c r="B1119" s="14"/>
      <c r="C1119" s="14"/>
    </row>
    <row r="1120" spans="1:3" ht="15">
      <c r="A1120" s="14"/>
      <c r="B1120" s="14"/>
      <c r="C1120" s="14"/>
    </row>
    <row r="1121" spans="1:3" ht="15">
      <c r="A1121" s="14"/>
      <c r="B1121" s="14"/>
      <c r="C1121" s="14"/>
    </row>
    <row r="1122" spans="1:3" ht="15">
      <c r="A1122" s="14"/>
      <c r="B1122" s="14"/>
      <c r="C1122" s="14"/>
    </row>
    <row r="1123" spans="1:3" ht="15">
      <c r="A1123" s="14"/>
      <c r="B1123" s="14"/>
      <c r="C1123" s="14"/>
    </row>
    <row r="1124" spans="1:3" ht="15">
      <c r="A1124" s="14"/>
      <c r="B1124" s="14"/>
      <c r="C1124" s="14"/>
    </row>
    <row r="1125" spans="1:3" ht="15">
      <c r="A1125" s="14"/>
      <c r="B1125" s="14"/>
      <c r="C1125" s="14"/>
    </row>
    <row r="1126" spans="1:3" ht="15">
      <c r="A1126" s="14"/>
      <c r="B1126" s="14"/>
      <c r="C1126" s="14"/>
    </row>
    <row r="1127" spans="1:3" ht="15">
      <c r="A1127" s="14"/>
      <c r="B1127" s="14"/>
      <c r="C1127" s="14"/>
    </row>
    <row r="1128" spans="1:3" ht="15">
      <c r="A1128" s="14"/>
      <c r="B1128" s="14"/>
      <c r="C1128" s="14"/>
    </row>
    <row r="1129" spans="1:3" ht="15">
      <c r="A1129" s="14"/>
      <c r="B1129" s="14"/>
      <c r="C1129" s="14"/>
    </row>
    <row r="1130" spans="1:3" ht="15">
      <c r="A1130" s="14"/>
      <c r="B1130" s="14"/>
      <c r="C1130" s="14"/>
    </row>
    <row r="1131" spans="1:3" ht="15">
      <c r="A1131" s="14"/>
      <c r="B1131" s="14"/>
      <c r="C1131" s="14"/>
    </row>
    <row r="1132" spans="1:3" ht="15">
      <c r="A1132" s="14"/>
      <c r="B1132" s="14"/>
      <c r="C1132" s="14"/>
    </row>
    <row r="1133" spans="1:3" ht="15">
      <c r="A1133" s="14"/>
      <c r="B1133" s="14"/>
      <c r="C1133" s="14"/>
    </row>
    <row r="1134" spans="1:3" ht="15">
      <c r="A1134" s="14"/>
      <c r="B1134" s="14"/>
      <c r="C1134" s="14"/>
    </row>
    <row r="1135" spans="1:3" ht="15">
      <c r="A1135" s="14"/>
      <c r="B1135" s="14"/>
      <c r="C1135" s="14"/>
    </row>
    <row r="1136" spans="1:3" ht="15">
      <c r="A1136" s="14"/>
      <c r="B1136" s="14"/>
      <c r="C1136" s="14"/>
    </row>
    <row r="1137" spans="1:3" ht="15">
      <c r="A1137" s="14"/>
      <c r="B1137" s="14"/>
      <c r="C1137" s="14"/>
    </row>
    <row r="1138" spans="1:3" ht="15">
      <c r="A1138" s="14"/>
      <c r="B1138" s="14"/>
      <c r="C1138" s="14"/>
    </row>
    <row r="1139" spans="1:3" ht="15">
      <c r="A1139" s="14"/>
      <c r="B1139" s="14"/>
      <c r="C1139" s="14"/>
    </row>
    <row r="1140" spans="1:3" ht="15">
      <c r="A1140" s="14"/>
      <c r="B1140" s="14"/>
      <c r="C1140" s="14"/>
    </row>
    <row r="1141" spans="1:3" ht="15">
      <c r="A1141" s="14"/>
      <c r="B1141" s="14"/>
      <c r="C1141" s="14"/>
    </row>
    <row r="1142" spans="1:3" ht="15">
      <c r="A1142" s="14"/>
      <c r="B1142" s="14"/>
      <c r="C1142" s="14"/>
    </row>
    <row r="1143" spans="1:3" ht="15">
      <c r="A1143" s="14"/>
      <c r="B1143" s="14"/>
      <c r="C1143" s="14"/>
    </row>
    <row r="1144" spans="1:3" ht="15">
      <c r="A1144" s="14"/>
      <c r="B1144" s="14"/>
      <c r="C1144" s="14"/>
    </row>
    <row r="1145" spans="1:3" ht="15">
      <c r="A1145" s="14"/>
      <c r="B1145" s="14"/>
      <c r="C1145" s="14"/>
    </row>
    <row r="1146" spans="1:3" ht="15">
      <c r="A1146" s="14"/>
      <c r="B1146" s="14"/>
      <c r="C1146" s="14"/>
    </row>
    <row r="1147" spans="1:3" ht="15">
      <c r="A1147" s="14"/>
      <c r="B1147" s="14"/>
      <c r="C1147" s="14"/>
    </row>
    <row r="1148" spans="1:3" ht="15">
      <c r="A1148" s="14"/>
      <c r="B1148" s="14"/>
      <c r="C1148" s="14"/>
    </row>
    <row r="1149" spans="1:3" ht="15">
      <c r="A1149" s="14"/>
      <c r="B1149" s="14"/>
      <c r="C1149" s="14"/>
    </row>
    <row r="1150" spans="1:3" ht="15">
      <c r="A1150" s="14"/>
      <c r="B1150" s="14"/>
      <c r="C1150" s="14"/>
    </row>
    <row r="1151" spans="1:3" ht="15">
      <c r="A1151" s="14"/>
      <c r="B1151" s="14"/>
      <c r="C1151" s="14"/>
    </row>
    <row r="1152" spans="1:3" ht="15">
      <c r="A1152" s="14"/>
      <c r="B1152" s="14"/>
      <c r="C1152" s="14"/>
    </row>
    <row r="1153" spans="1:3" ht="15">
      <c r="A1153" s="14"/>
      <c r="B1153" s="14"/>
      <c r="C1153" s="14"/>
    </row>
    <row r="1154" spans="1:3" ht="15">
      <c r="A1154" s="14"/>
      <c r="B1154" s="14"/>
      <c r="C1154" s="14"/>
    </row>
    <row r="1155" spans="1:3" ht="15">
      <c r="A1155" s="14"/>
      <c r="B1155" s="14"/>
      <c r="C1155" s="14"/>
    </row>
    <row r="1156" spans="1:3" ht="15">
      <c r="A1156" s="14"/>
      <c r="B1156" s="14"/>
      <c r="C1156" s="14"/>
    </row>
    <row r="1157" spans="1:3" ht="15">
      <c r="A1157" s="14"/>
      <c r="B1157" s="14"/>
      <c r="C1157" s="14"/>
    </row>
    <row r="1158" spans="1:3" ht="15">
      <c r="A1158" s="14"/>
      <c r="B1158" s="14"/>
      <c r="C1158" s="14"/>
    </row>
    <row r="1159" spans="1:3" ht="15">
      <c r="A1159" s="14"/>
      <c r="B1159" s="14"/>
      <c r="C1159" s="14"/>
    </row>
    <row r="1160" spans="1:3" ht="15">
      <c r="A1160" s="14"/>
      <c r="B1160" s="14"/>
      <c r="C1160" s="14"/>
    </row>
    <row r="1161" spans="1:3" ht="15">
      <c r="A1161" s="14"/>
      <c r="B1161" s="14"/>
      <c r="C1161" s="14"/>
    </row>
    <row r="1162" spans="1:3" ht="15">
      <c r="A1162" s="14"/>
      <c r="B1162" s="14"/>
      <c r="C1162" s="14"/>
    </row>
    <row r="1163" spans="1:3" ht="15">
      <c r="A1163" s="14"/>
      <c r="B1163" s="14"/>
      <c r="C1163" s="14"/>
    </row>
    <row r="1164" spans="1:3" ht="15">
      <c r="A1164" s="14"/>
      <c r="B1164" s="14"/>
      <c r="C1164" s="14"/>
    </row>
    <row r="1165" spans="1:3" ht="15">
      <c r="A1165" s="14"/>
      <c r="B1165" s="14"/>
      <c r="C1165" s="14"/>
    </row>
    <row r="1166" spans="1:3" ht="15">
      <c r="A1166" s="14"/>
      <c r="B1166" s="14"/>
      <c r="C1166" s="14"/>
    </row>
    <row r="1167" spans="1:3" ht="15">
      <c r="A1167" s="14"/>
      <c r="B1167" s="14"/>
      <c r="C1167" s="14"/>
    </row>
    <row r="1168" spans="1:3" ht="15">
      <c r="A1168" s="14"/>
      <c r="B1168" s="14"/>
      <c r="C1168" s="14"/>
    </row>
    <row r="1169" spans="1:3" ht="15">
      <c r="A1169" s="14"/>
      <c r="B1169" s="14"/>
      <c r="C1169" s="14"/>
    </row>
    <row r="1170" spans="1:3" ht="15">
      <c r="A1170" s="14"/>
      <c r="B1170" s="14"/>
      <c r="C1170" s="14"/>
    </row>
    <row r="1171" spans="1:3" ht="15">
      <c r="A1171" s="14"/>
      <c r="B1171" s="14"/>
      <c r="C1171" s="14"/>
    </row>
    <row r="1172" spans="1:3" ht="15">
      <c r="A1172" s="14"/>
      <c r="B1172" s="14"/>
      <c r="C1172" s="14"/>
    </row>
    <row r="1173" spans="1:3" ht="15">
      <c r="A1173" s="14"/>
      <c r="B1173" s="14"/>
      <c r="C1173" s="14"/>
    </row>
    <row r="1174" spans="1:3" ht="15">
      <c r="A1174" s="14"/>
      <c r="B1174" s="14"/>
      <c r="C1174" s="14"/>
    </row>
    <row r="1175" spans="1:3" ht="15">
      <c r="A1175" s="14"/>
      <c r="B1175" s="14"/>
      <c r="C1175" s="14"/>
    </row>
    <row r="1176" spans="1:3" ht="15">
      <c r="A1176" s="14"/>
      <c r="B1176" s="14"/>
      <c r="C1176" s="14"/>
    </row>
    <row r="1177" spans="1:3" ht="15">
      <c r="A1177" s="14"/>
      <c r="B1177" s="14"/>
      <c r="C1177" s="14"/>
    </row>
    <row r="1178" spans="1:3" ht="15">
      <c r="A1178" s="14"/>
      <c r="B1178" s="14"/>
      <c r="C1178" s="14"/>
    </row>
    <row r="1179" spans="1:3" ht="15">
      <c r="A1179" s="14"/>
      <c r="B1179" s="14"/>
      <c r="C1179" s="14"/>
    </row>
    <row r="1180" spans="1:3" ht="15">
      <c r="A1180" s="14"/>
      <c r="B1180" s="14"/>
      <c r="C1180" s="14"/>
    </row>
    <row r="1181" spans="1:3" ht="15">
      <c r="A1181" s="14"/>
      <c r="B1181" s="14"/>
      <c r="C1181" s="14"/>
    </row>
    <row r="1182" spans="1:3" ht="15">
      <c r="A1182" s="14"/>
      <c r="B1182" s="14"/>
      <c r="C1182" s="14"/>
    </row>
    <row r="1183" spans="1:3" ht="15">
      <c r="A1183" s="14"/>
      <c r="B1183" s="14"/>
      <c r="C1183" s="14"/>
    </row>
    <row r="1184" spans="1:3" ht="15">
      <c r="A1184" s="14"/>
      <c r="B1184" s="14"/>
      <c r="C1184" s="14"/>
    </row>
    <row r="1185" spans="1:3" ht="15">
      <c r="A1185" s="14"/>
      <c r="B1185" s="14"/>
      <c r="C1185" s="14"/>
    </row>
    <row r="1186" spans="1:3" ht="15">
      <c r="A1186" s="14"/>
      <c r="B1186" s="14"/>
      <c r="C1186" s="14"/>
    </row>
    <row r="1187" spans="1:3" ht="15">
      <c r="A1187" s="14"/>
      <c r="B1187" s="14"/>
      <c r="C1187" s="14"/>
    </row>
    <row r="1188" spans="1:3" ht="15">
      <c r="A1188" s="14"/>
      <c r="B1188" s="14"/>
      <c r="C1188" s="14"/>
    </row>
    <row r="1189" spans="1:3" ht="15">
      <c r="A1189" s="14"/>
      <c r="B1189" s="14"/>
      <c r="C1189" s="14"/>
    </row>
    <row r="1190" spans="1:3" ht="15">
      <c r="A1190" s="14"/>
      <c r="B1190" s="14"/>
      <c r="C1190" s="14"/>
    </row>
    <row r="1191" spans="1:3" ht="15">
      <c r="A1191" s="14"/>
      <c r="B1191" s="14"/>
      <c r="C1191" s="14"/>
    </row>
    <row r="1192" spans="1:3" ht="15">
      <c r="A1192" s="14"/>
      <c r="B1192" s="14"/>
      <c r="C1192" s="14"/>
    </row>
    <row r="1193" spans="1:3" ht="15">
      <c r="A1193" s="14"/>
      <c r="B1193" s="14"/>
      <c r="C1193" s="14"/>
    </row>
    <row r="1194" spans="1:3" ht="15">
      <c r="A1194" s="14"/>
      <c r="B1194" s="14"/>
      <c r="C1194" s="14"/>
    </row>
    <row r="1195" spans="1:3" ht="15">
      <c r="A1195" s="14"/>
      <c r="B1195" s="14"/>
      <c r="C1195" s="14"/>
    </row>
    <row r="1196" spans="1:3" ht="15">
      <c r="A1196" s="14"/>
      <c r="B1196" s="14"/>
      <c r="C1196" s="14"/>
    </row>
    <row r="1197" spans="1:3" ht="15">
      <c r="A1197" s="14"/>
      <c r="B1197" s="14"/>
      <c r="C1197" s="14"/>
    </row>
    <row r="1198" spans="1:3" ht="15">
      <c r="A1198" s="14"/>
      <c r="B1198" s="14"/>
      <c r="C1198" s="14"/>
    </row>
    <row r="1199" spans="1:3" ht="15">
      <c r="A1199" s="14"/>
      <c r="B1199" s="14"/>
      <c r="C1199" s="14"/>
    </row>
    <row r="1200" spans="1:3" ht="15">
      <c r="A1200" s="14"/>
      <c r="B1200" s="14"/>
      <c r="C1200" s="14"/>
    </row>
    <row r="1201" spans="1:3" ht="15">
      <c r="A1201" s="14"/>
      <c r="B1201" s="14"/>
      <c r="C1201" s="14"/>
    </row>
    <row r="1202" spans="1:3" ht="15">
      <c r="A1202" s="14"/>
      <c r="B1202" s="14"/>
      <c r="C1202" s="14"/>
    </row>
    <row r="1203" spans="1:3" ht="15">
      <c r="A1203" s="14"/>
      <c r="B1203" s="14"/>
      <c r="C1203" s="14"/>
    </row>
    <row r="1204" spans="1:3" ht="15">
      <c r="A1204" s="14"/>
      <c r="B1204" s="14"/>
      <c r="C1204" s="14"/>
    </row>
    <row r="1205" spans="1:3" ht="15">
      <c r="A1205" s="14"/>
      <c r="B1205" s="14"/>
      <c r="C1205" s="14"/>
    </row>
    <row r="1206" spans="1:3" ht="15">
      <c r="A1206" s="14"/>
      <c r="B1206" s="14"/>
      <c r="C1206" s="14"/>
    </row>
    <row r="1207" spans="1:3" ht="15">
      <c r="A1207" s="14"/>
      <c r="B1207" s="14"/>
      <c r="C1207" s="14"/>
    </row>
    <row r="1208" spans="1:3" ht="15">
      <c r="A1208" s="14"/>
      <c r="B1208" s="14"/>
      <c r="C1208" s="14"/>
    </row>
    <row r="1209" spans="1:3" ht="15">
      <c r="A1209" s="14"/>
      <c r="B1209" s="14"/>
      <c r="C1209" s="14"/>
    </row>
    <row r="1210" spans="1:3" ht="15">
      <c r="A1210" s="14"/>
      <c r="B1210" s="14"/>
      <c r="C1210" s="14"/>
    </row>
    <row r="1211" spans="1:3" ht="15">
      <c r="A1211" s="14"/>
      <c r="B1211" s="14"/>
      <c r="C1211" s="14"/>
    </row>
    <row r="1212" spans="1:3" ht="15">
      <c r="A1212" s="14"/>
      <c r="B1212" s="14"/>
      <c r="C1212" s="14"/>
    </row>
    <row r="1213" spans="1:3" ht="15">
      <c r="A1213" s="14"/>
      <c r="B1213" s="14"/>
      <c r="C1213" s="14"/>
    </row>
    <row r="1214" spans="1:3" ht="15">
      <c r="A1214" s="14"/>
      <c r="B1214" s="14"/>
      <c r="C1214" s="14"/>
    </row>
    <row r="1215" spans="1:3" ht="15">
      <c r="A1215" s="14"/>
      <c r="B1215" s="14"/>
      <c r="C1215" s="14"/>
    </row>
    <row r="1216" spans="1:3" ht="15">
      <c r="A1216" s="14"/>
      <c r="B1216" s="14"/>
      <c r="C1216" s="14"/>
    </row>
    <row r="1217" spans="1:3" ht="15">
      <c r="A1217" s="14"/>
      <c r="B1217" s="14"/>
      <c r="C1217" s="14"/>
    </row>
    <row r="1218" spans="1:3" ht="15">
      <c r="A1218" s="14"/>
      <c r="B1218" s="14"/>
      <c r="C1218" s="14"/>
    </row>
    <row r="1219" spans="1:3" ht="15">
      <c r="A1219" s="14"/>
      <c r="B1219" s="14"/>
      <c r="C1219" s="14"/>
    </row>
    <row r="1220" spans="1:3" ht="15">
      <c r="A1220" s="14"/>
      <c r="B1220" s="14"/>
      <c r="C1220" s="14"/>
    </row>
    <row r="1221" spans="1:3" ht="15">
      <c r="A1221" s="14"/>
      <c r="B1221" s="14"/>
      <c r="C1221" s="14"/>
    </row>
    <row r="1222" spans="1:3" ht="15">
      <c r="A1222" s="14"/>
      <c r="B1222" s="14"/>
      <c r="C1222" s="14"/>
    </row>
    <row r="1223" spans="1:3" ht="15">
      <c r="A1223" s="14"/>
      <c r="B1223" s="14"/>
      <c r="C1223" s="14"/>
    </row>
    <row r="1224" spans="1:3" ht="15">
      <c r="A1224" s="14"/>
      <c r="B1224" s="14"/>
      <c r="C1224" s="14"/>
    </row>
    <row r="1225" spans="1:3" ht="15">
      <c r="A1225" s="14"/>
      <c r="B1225" s="14"/>
      <c r="C1225" s="14"/>
    </row>
    <row r="1226" spans="1:3" ht="15">
      <c r="A1226" s="14"/>
      <c r="B1226" s="14"/>
      <c r="C1226" s="14"/>
    </row>
    <row r="1227" spans="1:3" ht="15">
      <c r="A1227" s="14"/>
      <c r="B1227" s="14"/>
      <c r="C1227" s="14"/>
    </row>
    <row r="1228" spans="1:3" ht="15">
      <c r="A1228" s="14"/>
      <c r="B1228" s="14"/>
      <c r="C1228" s="14"/>
    </row>
    <row r="1229" spans="1:3" ht="15">
      <c r="A1229" s="14"/>
      <c r="B1229" s="14"/>
      <c r="C1229" s="14"/>
    </row>
    <row r="1230" spans="1:3" ht="15">
      <c r="A1230" s="14"/>
      <c r="B1230" s="14"/>
      <c r="C1230" s="14"/>
    </row>
    <row r="1231" spans="1:3" ht="15">
      <c r="A1231" s="14"/>
      <c r="B1231" s="14"/>
      <c r="C1231" s="14"/>
    </row>
    <row r="1232" spans="1:3" ht="15">
      <c r="A1232" s="14"/>
      <c r="B1232" s="14"/>
      <c r="C1232" s="14"/>
    </row>
    <row r="1233" spans="1:3" ht="15">
      <c r="A1233" s="14"/>
      <c r="B1233" s="14"/>
      <c r="C1233" s="14"/>
    </row>
    <row r="1234" spans="1:3" ht="15">
      <c r="A1234" s="14"/>
      <c r="B1234" s="14"/>
      <c r="C1234" s="14"/>
    </row>
    <row r="1235" spans="1:3" ht="15">
      <c r="A1235" s="14"/>
      <c r="B1235" s="14"/>
      <c r="C1235" s="14"/>
    </row>
    <row r="1236" spans="1:3" ht="15">
      <c r="A1236" s="14"/>
      <c r="B1236" s="14"/>
      <c r="C1236" s="14"/>
    </row>
    <row r="1237" spans="1:3" ht="15">
      <c r="A1237" s="14"/>
      <c r="B1237" s="14"/>
      <c r="C1237" s="14"/>
    </row>
    <row r="1238" spans="1:3" ht="15">
      <c r="A1238" s="14"/>
      <c r="B1238" s="14"/>
      <c r="C1238" s="14"/>
    </row>
    <row r="1239" spans="1:3" ht="15">
      <c r="A1239" s="14"/>
      <c r="B1239" s="14"/>
      <c r="C1239" s="14"/>
    </row>
    <row r="1240" spans="1:3" ht="15">
      <c r="A1240" s="14"/>
      <c r="B1240" s="14"/>
      <c r="C1240" s="14"/>
    </row>
    <row r="1241" spans="1:3" ht="15">
      <c r="A1241" s="14"/>
      <c r="B1241" s="14"/>
      <c r="C1241" s="14"/>
    </row>
    <row r="1242" spans="1:3" ht="15">
      <c r="A1242" s="14"/>
      <c r="B1242" s="14"/>
      <c r="C1242" s="14"/>
    </row>
    <row r="1243" spans="1:3" ht="15">
      <c r="A1243" s="14"/>
      <c r="B1243" s="14"/>
      <c r="C1243" s="14"/>
    </row>
    <row r="1244" spans="1:3" ht="15">
      <c r="A1244" s="14"/>
      <c r="B1244" s="14"/>
      <c r="C1244" s="14"/>
    </row>
    <row r="1245" spans="1:3" ht="15">
      <c r="A1245" s="14"/>
      <c r="B1245" s="14"/>
      <c r="C1245" s="14"/>
    </row>
    <row r="1246" spans="1:3" ht="15">
      <c r="A1246" s="14"/>
      <c r="B1246" s="14"/>
      <c r="C1246" s="14"/>
    </row>
    <row r="1247" spans="1:3" ht="15">
      <c r="A1247" s="14"/>
      <c r="B1247" s="14"/>
      <c r="C1247" s="14"/>
    </row>
    <row r="1248" spans="1:3" ht="15">
      <c r="A1248" s="14"/>
      <c r="B1248" s="14"/>
      <c r="C1248" s="14"/>
    </row>
    <row r="1249" spans="1:3" ht="15">
      <c r="A1249" s="14"/>
      <c r="B1249" s="14"/>
      <c r="C1249" s="14"/>
    </row>
    <row r="1250" spans="1:3" ht="15">
      <c r="A1250" s="14"/>
      <c r="B1250" s="14"/>
      <c r="C1250" s="14"/>
    </row>
    <row r="1251" spans="1:3" ht="15">
      <c r="A1251" s="14"/>
      <c r="B1251" s="14"/>
      <c r="C1251" s="14"/>
    </row>
    <row r="1252" spans="1:3" ht="15">
      <c r="A1252" s="14"/>
      <c r="B1252" s="14"/>
      <c r="C1252" s="14"/>
    </row>
    <row r="1253" spans="1:3" ht="15">
      <c r="A1253" s="14"/>
      <c r="B1253" s="14"/>
      <c r="C1253" s="14"/>
    </row>
    <row r="1254" spans="1:3" ht="15">
      <c r="A1254" s="14"/>
      <c r="B1254" s="14"/>
      <c r="C1254" s="14"/>
    </row>
    <row r="1255" spans="1:3" ht="15">
      <c r="A1255" s="14"/>
      <c r="B1255" s="14"/>
      <c r="C1255" s="14"/>
    </row>
    <row r="1256" spans="1:3" ht="15">
      <c r="A1256" s="14"/>
      <c r="B1256" s="14"/>
      <c r="C1256" s="14"/>
    </row>
    <row r="1257" spans="1:3" ht="15">
      <c r="A1257" s="14"/>
      <c r="B1257" s="14"/>
      <c r="C1257" s="14"/>
    </row>
    <row r="1258" spans="1:3" ht="15">
      <c r="A1258" s="14"/>
      <c r="B1258" s="14"/>
      <c r="C1258" s="14"/>
    </row>
    <row r="1259" spans="1:3" ht="15">
      <c r="A1259" s="14"/>
      <c r="B1259" s="14"/>
      <c r="C1259" s="14"/>
    </row>
    <row r="1260" spans="1:3" ht="15">
      <c r="A1260" s="14"/>
      <c r="B1260" s="14"/>
      <c r="C1260" s="14"/>
    </row>
    <row r="1261" spans="1:3" ht="15">
      <c r="A1261" s="14"/>
      <c r="B1261" s="14"/>
      <c r="C1261" s="14"/>
    </row>
    <row r="1262" spans="1:3" ht="15">
      <c r="A1262" s="14"/>
      <c r="B1262" s="14"/>
      <c r="C1262" s="14"/>
    </row>
    <row r="1263" spans="1:3" ht="15">
      <c r="A1263" s="14"/>
      <c r="B1263" s="14"/>
      <c r="C1263" s="14"/>
    </row>
    <row r="1264" spans="1:3" ht="15">
      <c r="A1264" s="14"/>
      <c r="B1264" s="14"/>
      <c r="C1264" s="14"/>
    </row>
    <row r="1265" spans="1:3" ht="15">
      <c r="A1265" s="14"/>
      <c r="B1265" s="14"/>
      <c r="C1265" s="14"/>
    </row>
    <row r="1266" spans="1:3" ht="15">
      <c r="A1266" s="14"/>
      <c r="B1266" s="14"/>
      <c r="C1266" s="14"/>
    </row>
    <row r="1267" spans="1:3" ht="15">
      <c r="A1267" s="14"/>
      <c r="B1267" s="14"/>
      <c r="C1267" s="14"/>
    </row>
    <row r="1268" spans="1:3" ht="15">
      <c r="A1268" s="14"/>
      <c r="B1268" s="14"/>
      <c r="C1268" s="14"/>
    </row>
    <row r="1269" spans="1:3" ht="15">
      <c r="A1269" s="14"/>
      <c r="B1269" s="14"/>
      <c r="C1269" s="14"/>
    </row>
    <row r="1270" spans="1:3" ht="15">
      <c r="A1270" s="14"/>
      <c r="B1270" s="14"/>
      <c r="C1270" s="14"/>
    </row>
    <row r="1271" spans="1:3" ht="15">
      <c r="A1271" s="14"/>
      <c r="B1271" s="14"/>
      <c r="C1271" s="14"/>
    </row>
    <row r="1272" spans="1:3" ht="15">
      <c r="A1272" s="14"/>
      <c r="B1272" s="14"/>
      <c r="C1272" s="14"/>
    </row>
    <row r="1273" spans="1:3" ht="15">
      <c r="A1273" s="14"/>
      <c r="B1273" s="14"/>
      <c r="C1273" s="14"/>
    </row>
    <row r="1274" spans="1:3" ht="15">
      <c r="A1274" s="14"/>
      <c r="B1274" s="14"/>
      <c r="C1274" s="14"/>
    </row>
    <row r="1275" spans="1:3" ht="15">
      <c r="A1275" s="14"/>
      <c r="B1275" s="14"/>
      <c r="C1275" s="14"/>
    </row>
    <row r="1276" spans="1:3" ht="15">
      <c r="A1276" s="14"/>
      <c r="B1276" s="14"/>
      <c r="C1276" s="14"/>
    </row>
    <row r="1277" spans="1:3" ht="15">
      <c r="A1277" s="14"/>
      <c r="B1277" s="14"/>
      <c r="C1277" s="14"/>
    </row>
    <row r="1278" spans="1:3" ht="15">
      <c r="A1278" s="14"/>
      <c r="B1278" s="14"/>
      <c r="C1278" s="14"/>
    </row>
    <row r="1279" spans="1:3" ht="15">
      <c r="A1279" s="14"/>
      <c r="B1279" s="14"/>
      <c r="C1279" s="14"/>
    </row>
    <row r="1280" spans="1:3" ht="15">
      <c r="A1280" s="14"/>
      <c r="B1280" s="14"/>
      <c r="C1280" s="14"/>
    </row>
    <row r="1281" spans="1:3" ht="15">
      <c r="A1281" s="14"/>
      <c r="B1281" s="14"/>
      <c r="C1281" s="14"/>
    </row>
    <row r="1282" spans="1:3" ht="15">
      <c r="A1282" s="14"/>
      <c r="B1282" s="14"/>
      <c r="C1282" s="14"/>
    </row>
    <row r="1283" spans="1:3" ht="15">
      <c r="A1283" s="14"/>
      <c r="B1283" s="14"/>
      <c r="C1283" s="14"/>
    </row>
    <row r="1284" spans="1:3" ht="15">
      <c r="A1284" s="14"/>
      <c r="B1284" s="14"/>
      <c r="C1284" s="14"/>
    </row>
    <row r="1285" spans="1:3" ht="15">
      <c r="A1285" s="14"/>
      <c r="B1285" s="14"/>
      <c r="C1285" s="14"/>
    </row>
    <row r="1286" spans="1:3" ht="15">
      <c r="A1286" s="14"/>
      <c r="B1286" s="14"/>
      <c r="C1286" s="14"/>
    </row>
    <row r="1287" spans="1:3" ht="15">
      <c r="A1287" s="14"/>
      <c r="B1287" s="14"/>
      <c r="C1287" s="14"/>
    </row>
    <row r="1288" spans="1:3" ht="15">
      <c r="A1288" s="14"/>
      <c r="B1288" s="14"/>
      <c r="C1288" s="14"/>
    </row>
    <row r="1289" spans="1:3" ht="15">
      <c r="A1289" s="14"/>
      <c r="B1289" s="14"/>
      <c r="C1289" s="14"/>
    </row>
    <row r="1290" spans="1:3" ht="15">
      <c r="A1290" s="14"/>
      <c r="B1290" s="14"/>
      <c r="C1290" s="14"/>
    </row>
    <row r="1291" spans="1:3" ht="15">
      <c r="A1291" s="14"/>
      <c r="B1291" s="14"/>
      <c r="C1291" s="14"/>
    </row>
    <row r="1292" spans="1:3" ht="15">
      <c r="A1292" s="14"/>
      <c r="B1292" s="14"/>
      <c r="C1292" s="14"/>
    </row>
    <row r="1293" spans="1:3" ht="15">
      <c r="A1293" s="14"/>
      <c r="B1293" s="14"/>
      <c r="C1293" s="14"/>
    </row>
    <row r="1294" spans="1:3" ht="15">
      <c r="A1294" s="14"/>
      <c r="B1294" s="14"/>
      <c r="C1294" s="14"/>
    </row>
    <row r="1295" spans="1:3" ht="15">
      <c r="A1295" s="14"/>
      <c r="B1295" s="14"/>
      <c r="C1295" s="14"/>
    </row>
    <row r="1296" spans="1:3" ht="15">
      <c r="A1296" s="14"/>
      <c r="B1296" s="14"/>
      <c r="C1296" s="14"/>
    </row>
    <row r="1297" spans="1:3" ht="15">
      <c r="A1297" s="14"/>
      <c r="B1297" s="14"/>
      <c r="C1297" s="14"/>
    </row>
    <row r="1298" spans="1:3" ht="15">
      <c r="A1298" s="14"/>
      <c r="B1298" s="14"/>
      <c r="C1298" s="14"/>
    </row>
    <row r="1299" spans="1:3" ht="15">
      <c r="A1299" s="14"/>
      <c r="B1299" s="14"/>
      <c r="C1299" s="14"/>
    </row>
    <row r="1300" spans="1:3" ht="15">
      <c r="A1300" s="14"/>
      <c r="B1300" s="14"/>
      <c r="C1300" s="14"/>
    </row>
    <row r="1301" spans="1:3" ht="15">
      <c r="A1301" s="14"/>
      <c r="B1301" s="14"/>
      <c r="C1301" s="14"/>
    </row>
    <row r="1302" spans="1:3" ht="15">
      <c r="A1302" s="14"/>
      <c r="B1302" s="14"/>
      <c r="C1302" s="14"/>
    </row>
    <row r="1303" spans="1:3" ht="15">
      <c r="A1303" s="14"/>
      <c r="B1303" s="14"/>
      <c r="C1303" s="14"/>
    </row>
    <row r="1304" spans="1:3" ht="15">
      <c r="A1304" s="14"/>
      <c r="B1304" s="14"/>
      <c r="C1304" s="14"/>
    </row>
    <row r="1305" spans="1:3" ht="15">
      <c r="A1305" s="14"/>
      <c r="B1305" s="14"/>
      <c r="C1305" s="14"/>
    </row>
    <row r="1306" spans="1:3" ht="15">
      <c r="A1306" s="14"/>
      <c r="B1306" s="14"/>
      <c r="C1306" s="14"/>
    </row>
    <row r="1307" spans="1:3" ht="15">
      <c r="A1307" s="14"/>
      <c r="B1307" s="14"/>
      <c r="C1307" s="14"/>
    </row>
    <row r="1308" spans="1:3" ht="15">
      <c r="A1308" s="14"/>
      <c r="B1308" s="14"/>
      <c r="C1308" s="14"/>
    </row>
    <row r="1309" spans="1:3" ht="15">
      <c r="A1309" s="14"/>
      <c r="B1309" s="14"/>
      <c r="C1309" s="14"/>
    </row>
    <row r="1310" spans="1:3" ht="15">
      <c r="A1310" s="14"/>
      <c r="B1310" s="14"/>
      <c r="C1310" s="14"/>
    </row>
    <row r="1311" spans="1:3" ht="15">
      <c r="A1311" s="14"/>
      <c r="B1311" s="14"/>
      <c r="C1311" s="14"/>
    </row>
    <row r="1312" spans="1:3" ht="15">
      <c r="A1312" s="14"/>
      <c r="B1312" s="14"/>
      <c r="C1312" s="14"/>
    </row>
    <row r="1313" spans="1:3" ht="15">
      <c r="A1313" s="14"/>
      <c r="B1313" s="14"/>
      <c r="C1313" s="14"/>
    </row>
    <row r="1314" spans="1:3" ht="15">
      <c r="A1314" s="14"/>
      <c r="B1314" s="14"/>
      <c r="C1314" s="14"/>
    </row>
    <row r="1315" spans="1:3" ht="15">
      <c r="A1315" s="14"/>
      <c r="B1315" s="14"/>
      <c r="C1315" s="14"/>
    </row>
    <row r="1316" spans="1:3" ht="15">
      <c r="A1316" s="14"/>
      <c r="B1316" s="14"/>
      <c r="C1316" s="14"/>
    </row>
    <row r="1317" spans="1:3" ht="15">
      <c r="A1317" s="14"/>
      <c r="B1317" s="14"/>
      <c r="C1317" s="14"/>
    </row>
    <row r="1318" spans="1:3" ht="15">
      <c r="A1318" s="14"/>
      <c r="B1318" s="14"/>
      <c r="C1318" s="14"/>
    </row>
    <row r="1319" spans="1:3" ht="15">
      <c r="A1319" s="14"/>
      <c r="B1319" s="14"/>
      <c r="C1319" s="14"/>
    </row>
    <row r="1320" spans="1:3" ht="15">
      <c r="A1320" s="14"/>
      <c r="B1320" s="14"/>
      <c r="C1320" s="14"/>
    </row>
    <row r="1321" spans="1:3" ht="15">
      <c r="A1321" s="14"/>
      <c r="B1321" s="14"/>
      <c r="C1321" s="14"/>
    </row>
    <row r="1322" spans="1:3" ht="15">
      <c r="A1322" s="14"/>
      <c r="B1322" s="14"/>
      <c r="C1322" s="14"/>
    </row>
    <row r="1323" spans="1:3" ht="15">
      <c r="A1323" s="14"/>
      <c r="B1323" s="14"/>
      <c r="C1323" s="14"/>
    </row>
    <row r="1324" spans="1:3" ht="15">
      <c r="A1324" s="14"/>
      <c r="B1324" s="14"/>
      <c r="C1324" s="14"/>
    </row>
    <row r="1325" spans="1:3" ht="15">
      <c r="A1325" s="14"/>
      <c r="B1325" s="14"/>
      <c r="C1325" s="14"/>
    </row>
    <row r="1326" spans="1:3" ht="15">
      <c r="A1326" s="14"/>
      <c r="B1326" s="14"/>
      <c r="C1326" s="14"/>
    </row>
    <row r="1327" spans="1:3" ht="15">
      <c r="A1327" s="14"/>
      <c r="B1327" s="14"/>
      <c r="C1327" s="14"/>
    </row>
    <row r="1328" spans="1:3" ht="15">
      <c r="A1328" s="14"/>
      <c r="B1328" s="14"/>
      <c r="C1328" s="14"/>
    </row>
    <row r="1329" spans="1:3" ht="15">
      <c r="A1329" s="14"/>
      <c r="B1329" s="14"/>
      <c r="C1329" s="14"/>
    </row>
    <row r="1330" spans="1:3" ht="15">
      <c r="A1330" s="14"/>
      <c r="B1330" s="14"/>
      <c r="C1330" s="14"/>
    </row>
    <row r="1331" spans="1:3" ht="15">
      <c r="A1331" s="14"/>
      <c r="B1331" s="14"/>
      <c r="C1331" s="14"/>
    </row>
    <row r="1332" spans="1:3" ht="15">
      <c r="A1332" s="14"/>
      <c r="B1332" s="14"/>
      <c r="C1332" s="14"/>
    </row>
    <row r="1333" spans="1:3" ht="15">
      <c r="A1333" s="14"/>
      <c r="B1333" s="14"/>
      <c r="C1333" s="14"/>
    </row>
    <row r="1334" spans="1:3" ht="15">
      <c r="A1334" s="14"/>
      <c r="B1334" s="14"/>
      <c r="C1334" s="14"/>
    </row>
    <row r="1335" spans="1:3" ht="15">
      <c r="A1335" s="14"/>
      <c r="B1335" s="14"/>
      <c r="C1335" s="14"/>
    </row>
    <row r="1336" spans="1:3" ht="15">
      <c r="A1336" s="14"/>
      <c r="B1336" s="14"/>
      <c r="C1336" s="14"/>
    </row>
    <row r="1337" spans="1:3" ht="15">
      <c r="A1337" s="14"/>
      <c r="B1337" s="14"/>
      <c r="C1337" s="14"/>
    </row>
    <row r="1338" spans="1:3" ht="15">
      <c r="A1338" s="14"/>
      <c r="B1338" s="14"/>
      <c r="C1338" s="14"/>
    </row>
    <row r="1339" spans="1:3" ht="15">
      <c r="A1339" s="14"/>
      <c r="B1339" s="14"/>
      <c r="C1339" s="14"/>
    </row>
    <row r="1340" spans="1:3" ht="15">
      <c r="A1340" s="14"/>
      <c r="B1340" s="14"/>
      <c r="C1340" s="14"/>
    </row>
    <row r="1341" spans="1:3" ht="15">
      <c r="A1341" s="14"/>
      <c r="B1341" s="14"/>
      <c r="C1341" s="14"/>
    </row>
    <row r="1342" spans="1:3" ht="15">
      <c r="A1342" s="14"/>
      <c r="B1342" s="14"/>
      <c r="C1342" s="14"/>
    </row>
    <row r="1343" spans="1:3" ht="15">
      <c r="A1343" s="14"/>
      <c r="B1343" s="14"/>
      <c r="C1343" s="14"/>
    </row>
    <row r="1344" spans="1:3" ht="15">
      <c r="A1344" s="14"/>
      <c r="B1344" s="14"/>
      <c r="C1344" s="14"/>
    </row>
    <row r="1345" spans="1:3" ht="15">
      <c r="A1345" s="14"/>
      <c r="B1345" s="14"/>
      <c r="C1345" s="14"/>
    </row>
    <row r="1346" spans="1:3" ht="15">
      <c r="A1346" s="14"/>
      <c r="B1346" s="14"/>
      <c r="C1346" s="14"/>
    </row>
    <row r="1347" spans="1:3" ht="15">
      <c r="A1347" s="14"/>
      <c r="B1347" s="14"/>
      <c r="C1347" s="14"/>
    </row>
    <row r="1348" spans="1:3" ht="15">
      <c r="A1348" s="14"/>
      <c r="B1348" s="14"/>
      <c r="C1348" s="14"/>
    </row>
    <row r="1349" spans="1:3" ht="15">
      <c r="A1349" s="14"/>
      <c r="B1349" s="14"/>
      <c r="C1349" s="14"/>
    </row>
    <row r="1350" spans="1:3" ht="15">
      <c r="A1350" s="14"/>
      <c r="B1350" s="14"/>
      <c r="C1350" s="14"/>
    </row>
    <row r="1351" spans="1:3" ht="15">
      <c r="A1351" s="14"/>
      <c r="B1351" s="14"/>
      <c r="C1351" s="14"/>
    </row>
    <row r="1352" spans="1:3" ht="15">
      <c r="A1352" s="14"/>
      <c r="B1352" s="14"/>
      <c r="C1352" s="14"/>
    </row>
    <row r="1353" spans="1:3" ht="15">
      <c r="A1353" s="14"/>
      <c r="B1353" s="14"/>
      <c r="C1353" s="14"/>
    </row>
    <row r="1354" spans="1:3" ht="15">
      <c r="A1354" s="14"/>
      <c r="B1354" s="14"/>
      <c r="C1354" s="14"/>
    </row>
    <row r="1355" spans="1:3" ht="15">
      <c r="A1355" s="14"/>
      <c r="B1355" s="14"/>
      <c r="C1355" s="14"/>
    </row>
    <row r="1356" spans="1:3" ht="15">
      <c r="A1356" s="14"/>
      <c r="B1356" s="14"/>
      <c r="C1356" s="14"/>
    </row>
    <row r="1357" spans="1:3" ht="15">
      <c r="A1357" s="14"/>
      <c r="B1357" s="14"/>
      <c r="C1357" s="14"/>
    </row>
    <row r="1358" spans="1:3" ht="15">
      <c r="A1358" s="14"/>
      <c r="B1358" s="14"/>
      <c r="C1358" s="14"/>
    </row>
    <row r="1359" spans="1:3" ht="15">
      <c r="A1359" s="14"/>
      <c r="B1359" s="14"/>
      <c r="C1359" s="14"/>
    </row>
    <row r="1360" spans="1:3" ht="15">
      <c r="A1360" s="14"/>
      <c r="B1360" s="14"/>
      <c r="C1360" s="14"/>
    </row>
    <row r="1361" spans="1:3" ht="15">
      <c r="A1361" s="14"/>
      <c r="B1361" s="14"/>
      <c r="C1361" s="14"/>
    </row>
    <row r="1362" spans="1:3" ht="15">
      <c r="A1362" s="14"/>
      <c r="B1362" s="14"/>
      <c r="C1362" s="14"/>
    </row>
    <row r="1363" spans="1:3" ht="15">
      <c r="A1363" s="14"/>
      <c r="B1363" s="14"/>
      <c r="C1363" s="14"/>
    </row>
    <row r="1364" spans="1:3" ht="15">
      <c r="A1364" s="14"/>
      <c r="B1364" s="14"/>
      <c r="C1364" s="14"/>
    </row>
    <row r="1365" ht="15">
      <c r="C1365" s="14"/>
    </row>
  </sheetData>
  <sheetProtection algorithmName="SHA-512" hashValue="7LrbKrToHXcx/pbzCqnkZquKymil/ROo4SF/WP/+nVPwTxuB5JqieDPfihUWW8CA88FLNlSc/kI7Ube3a2ejAw==" saltValue="Z3dMwXWdLK6Hl7AOo3rBJw==" spinCount="100000" sheet="1" objects="1" scenarios="1" selectLockedCells="1"/>
  <protectedRanges>
    <protectedRange sqref="P84:Q84 P81:Q81 P22:Q31 P163:Q163 A16:G16 I16:Q16 Q99:Q102 Q111:Q114 Q138:Q141 Q151:Q154" name="Personnel"/>
  </protectedRanges>
  <mergeCells count="303">
    <mergeCell ref="O14:O15"/>
    <mergeCell ref="A18:E18"/>
    <mergeCell ref="A19:E19"/>
    <mergeCell ref="A16:B16"/>
    <mergeCell ref="Q51:Q54"/>
    <mergeCell ref="R51:R54"/>
    <mergeCell ref="R65:R66"/>
    <mergeCell ref="Q65:Q66"/>
    <mergeCell ref="A5:R5"/>
    <mergeCell ref="B6:R6"/>
    <mergeCell ref="H7:M7"/>
    <mergeCell ref="P7:R7"/>
    <mergeCell ref="P8:R8"/>
    <mergeCell ref="A33:C33"/>
    <mergeCell ref="A27:D27"/>
    <mergeCell ref="E32:O32"/>
    <mergeCell ref="A22:D22"/>
    <mergeCell ref="A23:D23"/>
    <mergeCell ref="A24:D24"/>
    <mergeCell ref="A28:D28"/>
    <mergeCell ref="A29:D29"/>
    <mergeCell ref="E12:R12"/>
    <mergeCell ref="A12:D12"/>
    <mergeCell ref="C15:D15"/>
    <mergeCell ref="A15:B15"/>
    <mergeCell ref="R14:R15"/>
    <mergeCell ref="Q14:Q15"/>
    <mergeCell ref="P14:P15"/>
    <mergeCell ref="A149:F149"/>
    <mergeCell ref="F138:L138"/>
    <mergeCell ref="A157:R157"/>
    <mergeCell ref="A155:O155"/>
    <mergeCell ref="G151:O151"/>
    <mergeCell ref="A41:O41"/>
    <mergeCell ref="A39:O39"/>
    <mergeCell ref="A42:O42"/>
    <mergeCell ref="A64:B64"/>
    <mergeCell ref="A63:B63"/>
    <mergeCell ref="M65:O66"/>
    <mergeCell ref="J63:R63"/>
    <mergeCell ref="C63:I64"/>
    <mergeCell ref="A65:I66"/>
    <mergeCell ref="J64:R64"/>
    <mergeCell ref="A61:R61"/>
    <mergeCell ref="H49:J50"/>
    <mergeCell ref="R49:R50"/>
    <mergeCell ref="A49:C50"/>
    <mergeCell ref="Q49:Q50"/>
    <mergeCell ref="O49:O50"/>
    <mergeCell ref="P49:P50"/>
    <mergeCell ref="P51:P54"/>
    <mergeCell ref="H53:J53"/>
    <mergeCell ref="AC12:AC34"/>
    <mergeCell ref="K20:O20"/>
    <mergeCell ref="F19:R19"/>
    <mergeCell ref="S12:S34"/>
    <mergeCell ref="F18:R18"/>
    <mergeCell ref="E17:H17"/>
    <mergeCell ref="M17:P17"/>
    <mergeCell ref="Q20:Q21"/>
    <mergeCell ref="R20:R21"/>
    <mergeCell ref="P20:P21"/>
    <mergeCell ref="F20:J20"/>
    <mergeCell ref="A20:E21"/>
    <mergeCell ref="A34:R34"/>
    <mergeCell ref="A31:D31"/>
    <mergeCell ref="A25:D25"/>
    <mergeCell ref="A26:D26"/>
    <mergeCell ref="A32:B32"/>
    <mergeCell ref="A30:D30"/>
    <mergeCell ref="C16:D16"/>
    <mergeCell ref="E13:R13"/>
    <mergeCell ref="K14:L15"/>
    <mergeCell ref="K16:L16"/>
    <mergeCell ref="M14:N15"/>
    <mergeCell ref="M16:N16"/>
    <mergeCell ref="O1:R1"/>
    <mergeCell ref="A1:K1"/>
    <mergeCell ref="D2:K3"/>
    <mergeCell ref="A10:R10"/>
    <mergeCell ref="A2:B3"/>
    <mergeCell ref="B8:E8"/>
    <mergeCell ref="H8:M8"/>
    <mergeCell ref="A44:O44"/>
    <mergeCell ref="K48:R48"/>
    <mergeCell ref="K47:R47"/>
    <mergeCell ref="A47:B47"/>
    <mergeCell ref="A48:B48"/>
    <mergeCell ref="A13:D13"/>
    <mergeCell ref="H47:J47"/>
    <mergeCell ref="F14:J14"/>
    <mergeCell ref="H48:J48"/>
    <mergeCell ref="E14:E15"/>
    <mergeCell ref="C14:D14"/>
    <mergeCell ref="A14:B14"/>
    <mergeCell ref="A43:O43"/>
    <mergeCell ref="B7:E7"/>
    <mergeCell ref="A40:O40"/>
    <mergeCell ref="A37:O37"/>
    <mergeCell ref="A38:O38"/>
    <mergeCell ref="A67:B67"/>
    <mergeCell ref="C51:C54"/>
    <mergeCell ref="A58:O58"/>
    <mergeCell ref="F57:J57"/>
    <mergeCell ref="O51:O54"/>
    <mergeCell ref="H54:J54"/>
    <mergeCell ref="H51:J51"/>
    <mergeCell ref="A51:B54"/>
    <mergeCell ref="J65:L66"/>
    <mergeCell ref="H52:J52"/>
    <mergeCell ref="P109:P110"/>
    <mergeCell ref="A93:R93"/>
    <mergeCell ref="A90:R90"/>
    <mergeCell ref="P65:P66"/>
    <mergeCell ref="A60:R60"/>
    <mergeCell ref="A78:B78"/>
    <mergeCell ref="A75:R75"/>
    <mergeCell ref="P79:P80"/>
    <mergeCell ref="Q97:Q98"/>
    <mergeCell ref="M67:O67"/>
    <mergeCell ref="J67:L67"/>
    <mergeCell ref="A73:R74"/>
    <mergeCell ref="A95:F95"/>
    <mergeCell ref="A94:R94"/>
    <mergeCell ref="A84:D84"/>
    <mergeCell ref="A87:R88"/>
    <mergeCell ref="M79:O80"/>
    <mergeCell ref="J79:L80"/>
    <mergeCell ref="J81:L81"/>
    <mergeCell ref="C67:I67"/>
    <mergeCell ref="J77:R77"/>
    <mergeCell ref="J78:R78"/>
    <mergeCell ref="C77:I78"/>
    <mergeCell ref="A71:O71"/>
    <mergeCell ref="A106:R106"/>
    <mergeCell ref="R97:R98"/>
    <mergeCell ref="P97:P98"/>
    <mergeCell ref="A105:R105"/>
    <mergeCell ref="K84:O84"/>
    <mergeCell ref="R79:R80"/>
    <mergeCell ref="A91:R91"/>
    <mergeCell ref="A81:B81"/>
    <mergeCell ref="F84:J84"/>
    <mergeCell ref="R109:R110"/>
    <mergeCell ref="C109:E110"/>
    <mergeCell ref="O109:O110"/>
    <mergeCell ref="A117:R117"/>
    <mergeCell ref="A118:R118"/>
    <mergeCell ref="Q109:Q110"/>
    <mergeCell ref="C134:E135"/>
    <mergeCell ref="A136:B137"/>
    <mergeCell ref="C136:E137"/>
    <mergeCell ref="A111:B111"/>
    <mergeCell ref="Q123:Q126"/>
    <mergeCell ref="A132:R132"/>
    <mergeCell ref="A119:C119"/>
    <mergeCell ref="A120:C120"/>
    <mergeCell ref="A123:C126"/>
    <mergeCell ref="F134:L135"/>
    <mergeCell ref="F111:M111"/>
    <mergeCell ref="N123:N126"/>
    <mergeCell ref="M121:M122"/>
    <mergeCell ref="A115:O115"/>
    <mergeCell ref="A116:R116"/>
    <mergeCell ref="M136:O137"/>
    <mergeCell ref="A121:B122"/>
    <mergeCell ref="C111:E111"/>
    <mergeCell ref="A169:R169"/>
    <mergeCell ref="A167:O167"/>
    <mergeCell ref="A158:R158"/>
    <mergeCell ref="N162:O162"/>
    <mergeCell ref="L162:M162"/>
    <mergeCell ref="N163:O163"/>
    <mergeCell ref="L163:M163"/>
    <mergeCell ref="L160:R160"/>
    <mergeCell ref="L161:R161"/>
    <mergeCell ref="D160:K161"/>
    <mergeCell ref="D162:K162"/>
    <mergeCell ref="D163:K163"/>
    <mergeCell ref="A161:C161"/>
    <mergeCell ref="A163:C163"/>
    <mergeCell ref="A162:C162"/>
    <mergeCell ref="A160:C160"/>
    <mergeCell ref="A173:B173"/>
    <mergeCell ref="D173:F173"/>
    <mergeCell ref="H173:J173"/>
    <mergeCell ref="A171:B171"/>
    <mergeCell ref="D171:F171"/>
    <mergeCell ref="H171:J171"/>
    <mergeCell ref="A170:J170"/>
    <mergeCell ref="A172:B172"/>
    <mergeCell ref="D172:F172"/>
    <mergeCell ref="H172:J172"/>
    <mergeCell ref="A178:B178"/>
    <mergeCell ref="D178:F178"/>
    <mergeCell ref="H178:J178"/>
    <mergeCell ref="H174:J174"/>
    <mergeCell ref="A179:B179"/>
    <mergeCell ref="D179:F179"/>
    <mergeCell ref="H179:J179"/>
    <mergeCell ref="A180:B180"/>
    <mergeCell ref="D180:F180"/>
    <mergeCell ref="A177:B177"/>
    <mergeCell ref="H175:J175"/>
    <mergeCell ref="D176:F176"/>
    <mergeCell ref="H176:J176"/>
    <mergeCell ref="A174:B174"/>
    <mergeCell ref="D174:F174"/>
    <mergeCell ref="A175:B175"/>
    <mergeCell ref="D175:F175"/>
    <mergeCell ref="H180:J180"/>
    <mergeCell ref="A176:B176"/>
    <mergeCell ref="D177:F177"/>
    <mergeCell ref="H177:J177"/>
    <mergeCell ref="A194:Q194"/>
    <mergeCell ref="A195:Q195"/>
    <mergeCell ref="A181:R181"/>
    <mergeCell ref="A182:Q182"/>
    <mergeCell ref="A183:Q183"/>
    <mergeCell ref="A184:Q184"/>
    <mergeCell ref="A185:Q185"/>
    <mergeCell ref="A186:Q186"/>
    <mergeCell ref="A187:Q187"/>
    <mergeCell ref="A188:Q188"/>
    <mergeCell ref="A189:Q189"/>
    <mergeCell ref="A190:Q190"/>
    <mergeCell ref="A191:Q191"/>
    <mergeCell ref="A192:Q192"/>
    <mergeCell ref="A193:Q193"/>
    <mergeCell ref="D49:G50"/>
    <mergeCell ref="D51:G54"/>
    <mergeCell ref="K49:L50"/>
    <mergeCell ref="K51:L51"/>
    <mergeCell ref="K52:L52"/>
    <mergeCell ref="K53:L53"/>
    <mergeCell ref="K54:L54"/>
    <mergeCell ref="M49:N50"/>
    <mergeCell ref="M51:N51"/>
    <mergeCell ref="M52:N52"/>
    <mergeCell ref="M53:N53"/>
    <mergeCell ref="M54:N54"/>
    <mergeCell ref="A45:R45"/>
    <mergeCell ref="A77:B77"/>
    <mergeCell ref="M81:O81"/>
    <mergeCell ref="A79:I80"/>
    <mergeCell ref="C81:I81"/>
    <mergeCell ref="G95:O96"/>
    <mergeCell ref="G99:O99"/>
    <mergeCell ref="N109:N110"/>
    <mergeCell ref="N107:R108"/>
    <mergeCell ref="F107:M108"/>
    <mergeCell ref="F109:M110"/>
    <mergeCell ref="A99:F99"/>
    <mergeCell ref="A107:B108"/>
    <mergeCell ref="C107:E108"/>
    <mergeCell ref="A85:O85"/>
    <mergeCell ref="A97:O98"/>
    <mergeCell ref="A92:D92"/>
    <mergeCell ref="A96:F96"/>
    <mergeCell ref="P95:R95"/>
    <mergeCell ref="P96:R96"/>
    <mergeCell ref="Q79:Q80"/>
    <mergeCell ref="A103:O103"/>
    <mergeCell ref="A104:R104"/>
    <mergeCell ref="D47:G48"/>
    <mergeCell ref="M119:R119"/>
    <mergeCell ref="M120:R120"/>
    <mergeCell ref="G119:K120"/>
    <mergeCell ref="G121:K122"/>
    <mergeCell ref="G123:K126"/>
    <mergeCell ref="D119:F119"/>
    <mergeCell ref="D120:F120"/>
    <mergeCell ref="Q121:Q122"/>
    <mergeCell ref="R121:R122"/>
    <mergeCell ref="P121:P122"/>
    <mergeCell ref="N121:N122"/>
    <mergeCell ref="P123:P126"/>
    <mergeCell ref="R123:R126"/>
    <mergeCell ref="D123:F126"/>
    <mergeCell ref="C121:C122"/>
    <mergeCell ref="D121:F122"/>
    <mergeCell ref="A145:R145"/>
    <mergeCell ref="A151:F151"/>
    <mergeCell ref="O121:O122"/>
    <mergeCell ref="M138:O138"/>
    <mergeCell ref="O123:O126"/>
    <mergeCell ref="M134:R135"/>
    <mergeCell ref="A131:R131"/>
    <mergeCell ref="Q136:Q137"/>
    <mergeCell ref="R136:R137"/>
    <mergeCell ref="A143:R143"/>
    <mergeCell ref="P136:P137"/>
    <mergeCell ref="A133:R133"/>
    <mergeCell ref="A134:B135"/>
    <mergeCell ref="A148:F148"/>
    <mergeCell ref="A146:R146"/>
    <mergeCell ref="G148:O149"/>
    <mergeCell ref="A130:O130"/>
    <mergeCell ref="A150:F150"/>
    <mergeCell ref="P148:R149"/>
    <mergeCell ref="C138:E138"/>
    <mergeCell ref="A138:B138"/>
    <mergeCell ref="A142:O142"/>
  </mergeCells>
  <conditionalFormatting sqref="U167:XFD169 B168:R168 P167:R168 B159:R159 B156:O156 R155:R156 U155:XFD157 S155:JG163 U151:XFD151 R150:R151 B147:R147 S147:JG151 P136 Q136:Q139 R136:R138 P138:P139 R139:JF139 P142:R142 B144:R144 A123 R121:R126 A109 P130:R130 P109 Q109:Q112 R109:R111 P111:P112 R112:JF112 P115:R115 B86:R86 E84:J84 E92:R92 U90:XFD91 U86:XFD88 P97 Q97:Q100 R97:R99 P99:P100 B89:R89 P84:R86 R100:JF100 A76:A79 P79:R81 B76:R76 B72:O72 U72:XFD75 E69:G70 S71:JG81 P71:R72 P65:R65 B62:R62 P57:R58 B57:G57 K57:O57 K46:L48 M49 M46:R46 A37:C37 H51:I51 A51 M51 W46:W55 P67:R67 F68:G68 P37:T38 B44:C44 B46:J46 P103:R103 S84:JG99 J15 P20:R30 A1:A2 D33:O33 P32:R33 D2 K14 T14:T15 A89:A97 A130:A134 P2:T4 D4:L4 B4 C2:C4 M1:O4 A4:A10 U61:XFD61 A57:A58 S56:JG58 S61:JG67 A61:A64 A136 K170:R180 P101:JF102 P113:JF114 S167:JG180 S181:IX181 A196:B65574 U182:JG1048576 S182:T65443 D196:P198 D199:R65577 C196:C65575 P162:R163 P140:JF141 S43:V55 P43:R44 A41 A43:C43 A43:A49 A40:C40 P39:V42 U1:JG10 A12:A19 W12 B9:T9 S5:T8 B7:B8 O7:P8 F7:I8 I16:K16 E16:G16 F22:G31 O21 K20:L31 O22:R31 M14 M16 O14:R16 K49 K51:K54 O49:R49 O51:R51 F82:JD82 M79 M81 J81 M124:M126 O124:Q126 N121:Q122 L123:Q123 L121:L122 N162:N163 K83:O84 P83:JD83 F83:J83 K55:L56 B55:C56 U54:XFD56 P68:JD70 A67:A73 K68:L70 A81:A87 A99:A107 S103:XFD126 A111:A121 S130:XFD146 K127:XFD129 A138:A157 R152:XFD154 P150:Q156 K164:L166 F164:G166 P164:JD166 A159:A169 U12:V38 X12:JG55 A22:A39">
    <cfRule type="cellIs" priority="591" dxfId="0" operator="lessThan" stopIfTrue="1">
      <formula>0</formula>
    </cfRule>
    <cfRule type="containsErrors" priority="593" dxfId="0" stopIfTrue="1">
      <formula>ISERROR(A1)</formula>
    </cfRule>
  </conditionalFormatting>
  <conditionalFormatting sqref="P163 R163 R151 P166 R121:R126 R138 R111 R99 P84 R84 P81 R81 P57 R57 R67 P67 P70 R22:R31 P16 R16 P22:P31">
    <cfRule type="containsBlanks" priority="596" dxfId="16" stopIfTrue="1">
      <formula>LEN(TRIM(P16))=0</formula>
    </cfRule>
  </conditionalFormatting>
  <conditionalFormatting sqref="A59:A60 B59:R59 S59:XFD60">
    <cfRule type="cellIs" priority="467" dxfId="0" operator="lessThan" stopIfTrue="1">
      <formula>0</formula>
    </cfRule>
    <cfRule type="containsErrors" priority="468" dxfId="0" stopIfTrue="1">
      <formula>ISERROR(A59)</formula>
    </cfRule>
  </conditionalFormatting>
  <conditionalFormatting sqref="H171:J174 A170:A180 B171:G180 H176:J180">
    <cfRule type="cellIs" priority="394" dxfId="0" operator="lessThan" stopIfTrue="1">
      <formula>0</formula>
    </cfRule>
    <cfRule type="containsErrors" priority="395" dxfId="0" stopIfTrue="1">
      <formula>ISERROR(A170)</formula>
    </cfRule>
  </conditionalFormatting>
  <conditionalFormatting sqref="A182:A195 R182:R195">
    <cfRule type="containsErrors" priority="377" dxfId="0" stopIfTrue="1">
      <formula>ISERROR(A182)</formula>
    </cfRule>
  </conditionalFormatting>
  <conditionalFormatting sqref="A181">
    <cfRule type="containsErrors" priority="376" dxfId="0" stopIfTrue="1">
      <formula>ISERROR(A181)</formula>
    </cfRule>
  </conditionalFormatting>
  <conditionalFormatting sqref="R195">
    <cfRule type="cellIs" priority="374" dxfId="2" operator="equal" stopIfTrue="1">
      <formula>"Yes"</formula>
    </cfRule>
    <cfRule type="cellIs" priority="375" dxfId="1" operator="equal" stopIfTrue="1">
      <formula>"No"</formula>
    </cfRule>
  </conditionalFormatting>
  <conditionalFormatting sqref="A11:JG11">
    <cfRule type="cellIs" priority="271" dxfId="0" operator="lessThan" stopIfTrue="1">
      <formula>0</formula>
    </cfRule>
    <cfRule type="containsErrors" priority="272" dxfId="0" stopIfTrue="1">
      <formula>ISERROR(A11)</formula>
    </cfRule>
  </conditionalFormatting>
  <conditionalFormatting sqref="H22:H31">
    <cfRule type="cellIs" priority="167" dxfId="0" operator="lessThan" stopIfTrue="1">
      <formula>0</formula>
    </cfRule>
    <cfRule type="containsErrors" priority="168" dxfId="0" stopIfTrue="1">
      <formula>ISERROR(H22)</formula>
    </cfRule>
  </conditionalFormatting>
  <conditionalFormatting sqref="M21:M31">
    <cfRule type="cellIs" priority="165" dxfId="0" operator="lessThan" stopIfTrue="1">
      <formula>0</formula>
    </cfRule>
    <cfRule type="containsErrors" priority="166" dxfId="0" stopIfTrue="1">
      <formula>ISERROR(M21)</formula>
    </cfRule>
  </conditionalFormatting>
  <conditionalFormatting sqref="N21:N31">
    <cfRule type="cellIs" priority="163" dxfId="0" operator="lessThan" stopIfTrue="1">
      <formula>0</formula>
    </cfRule>
    <cfRule type="containsErrors" priority="164" dxfId="0" stopIfTrue="1">
      <formula>ISERROR(N21)</formula>
    </cfRule>
  </conditionalFormatting>
  <conditionalFormatting sqref="M65">
    <cfRule type="cellIs" priority="161" dxfId="0" operator="lessThan" stopIfTrue="1">
      <formula>0</formula>
    </cfRule>
    <cfRule type="containsErrors" priority="162" dxfId="0" stopIfTrue="1">
      <formula>ISERROR(M65)</formula>
    </cfRule>
  </conditionalFormatting>
  <conditionalFormatting sqref="M120">
    <cfRule type="cellIs" priority="155" dxfId="0" operator="lessThan" stopIfTrue="1">
      <formula>0</formula>
    </cfRule>
    <cfRule type="containsErrors" priority="156" dxfId="0" stopIfTrue="1">
      <formula>ISERROR(M120)</formula>
    </cfRule>
  </conditionalFormatting>
  <conditionalFormatting sqref="M121:M122">
    <cfRule type="cellIs" priority="159" dxfId="0" operator="lessThan" stopIfTrue="1">
      <formula>0</formula>
    </cfRule>
    <cfRule type="containsErrors" priority="160" dxfId="0" stopIfTrue="1">
      <formula>ISERROR(M121)</formula>
    </cfRule>
  </conditionalFormatting>
  <conditionalFormatting sqref="M119">
    <cfRule type="cellIs" priority="157" dxfId="0" operator="lessThan" stopIfTrue="1">
      <formula>0</formula>
    </cfRule>
    <cfRule type="containsErrors" priority="158" dxfId="0" stopIfTrue="1">
      <formula>ISERROR(M119)</formula>
    </cfRule>
  </conditionalFormatting>
  <dataValidations count="15">
    <dataValidation type="whole" operator="lessThanOrEqual" showInputMessage="1" showErrorMessage="1" errorTitle="Max Value Exceeded" error="The Non-Federal Contribution entered cannot be greater than the Total Cost for this line item." sqref="Q123 Q16 Q22:Q31 Q57 Q51 Q67 Q81 Q84 Q163 Q138:Q141 Q99:Q102 Q111:Q114 Q151:Q154">
      <formula1>P16</formula1>
    </dataValidation>
    <dataValidation type="list" allowBlank="1" showInputMessage="1" sqref="A67">
      <formula1>PA1EquipmentDDL</formula1>
    </dataValidation>
    <dataValidation type="list" allowBlank="1" showInputMessage="1" sqref="A81">
      <formula1>PA1SuppliesDDL</formula1>
    </dataValidation>
    <dataValidation type="decimal" allowBlank="1" showInputMessage="1" showErrorMessage="1" sqref="U3:U15">
      <formula1>1</formula1>
      <formula2>100</formula2>
    </dataValidation>
    <dataValidation type="list" allowBlank="1" showInputMessage="1" showErrorMessage="1" errorTitle="Unallowable Position" error="Only positions specified in the dropdown list are allowed" sqref="C16:D16">
      <formula1>IF(A13="Sworn Officer",PA1SwornOfficerHiringCategories,PA1CivilianOfficerHiringCategories)</formula1>
    </dataValidation>
    <dataValidation type="textLength" operator="lessThan" allowBlank="1" showInputMessage="1" showErrorMessage="1" errorTitle="Text Limit Reached" error="All Narrative fields are limited to 2000 Characters" sqref="C67 C81 D51 G123 F138 D123:F126 A60:R60 A87:R88 A145:R145 A157:R157 A169:R169 A73:R74 F111 D163">
      <formula1>2001</formula1>
    </dataValidation>
    <dataValidation type="custom" allowBlank="1" showInputMessage="1" showErrorMessage="1" sqref="K27">
      <formula1>(J17="No")</formula1>
    </dataValidation>
    <dataValidation type="custom" allowBlank="1" showInputMessage="1" showErrorMessage="1" sqref="O27">
      <formula1>(J17="No")</formula1>
    </dataValidation>
    <dataValidation type="custom" allowBlank="1" showInputMessage="1" showErrorMessage="1" sqref="K26">
      <formula1>(Q17="No")</formula1>
    </dataValidation>
    <dataValidation type="custom" allowBlank="1" showInputMessage="1" showErrorMessage="1" sqref="O26">
      <formula1>(Q17="No")</formula1>
    </dataValidation>
    <dataValidation type="list" allowBlank="1" showInputMessage="1" showErrorMessage="1" errorTitle="Unallowable Position" error="Only positions specified in the dropdown list are allowed" sqref="A16:B16">
      <formula1>IF(A13="Sworn Officer",PA1PersonnelSwornOptions,PA1PersonnelCivilianOptions)</formula1>
    </dataValidation>
    <dataValidation type="textLength" operator="lessThan" showInputMessage="1" showErrorMessage="1" errorTitle="Character Limit Reached" error="All narrative fields are limited to 2000 characters." sqref="A34:R34">
      <formula1>2001</formula1>
    </dataValidation>
    <dataValidation type="custom" allowBlank="1" showInputMessage="1" showErrorMessage="1" sqref="L27:N27">
      <formula1>(J17="No")</formula1>
    </dataValidation>
    <dataValidation type="custom" allowBlank="1" showInputMessage="1" showErrorMessage="1" sqref="L26:N26">
      <formula1>(Q17="No")</formula1>
    </dataValidation>
    <dataValidation type="list" allowBlank="1" showInputMessage="1" showErrorMessage="1" sqref="J17 Q17">
      <formula1>'Reference Data'!$A$46:$A$48</formula1>
    </dataValidation>
  </dataValidations>
  <printOptions/>
  <pageMargins left="0.7" right="0.7" top="0.75" bottom="0.75" header="0.3" footer="0.3"/>
  <pageSetup horizontalDpi="600" verticalDpi="600" orientation="landscape" scale="93" r:id="rId48"/>
  <headerFooter>
    <oddHeader>&amp;CPurpose Area #1</oddHeader>
    <oddFooter>&amp;C&amp;P</oddFooter>
  </headerFooter>
  <rowBreaks count="6" manualBreakCount="6">
    <brk id="16" max="16383" man="1"/>
    <brk id="45" max="16383" man="1"/>
    <brk id="61" max="16383" man="1"/>
    <brk id="75" max="16383" man="1"/>
    <brk id="88" max="16383" man="1"/>
    <brk id="9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1190" r:id="rId4" name="Button 166">
              <controlPr defaultSize="0" print="0" autoFill="0" autoPict="0" macro="[0]!InsertRowsNarrative">
                <anchor moveWithCells="1" sizeWithCells="1">
                  <from>
                    <xdr:col>15</xdr:col>
                    <xdr:colOff>209550</xdr:colOff>
                    <xdr:row>71</xdr:row>
                    <xdr:rowOff>19050</xdr:rowOff>
                  </from>
                  <to>
                    <xdr:col>18</xdr:col>
                    <xdr:colOff>0</xdr:colOff>
                    <xdr:row>71</xdr:row>
                    <xdr:rowOff>276225</xdr:rowOff>
                  </to>
                </anchor>
              </controlPr>
            </control>
          </mc:Choice>
        </mc:AlternateContent>
        <mc:AlternateContent>
          <mc:Choice Requires="x14">
            <control xmlns:r="http://schemas.openxmlformats.org/officeDocument/2006/relationships" shapeId="1191" r:id="rId5" name="Button 167">
              <controlPr defaultSize="0" print="0" autoFill="0" autoPict="0" macro="[0]!InsertRowsNarrative">
                <anchor moveWithCells="1" sizeWithCells="1">
                  <from>
                    <xdr:col>15</xdr:col>
                    <xdr:colOff>209550</xdr:colOff>
                    <xdr:row>85</xdr:row>
                    <xdr:rowOff>28575</xdr:rowOff>
                  </from>
                  <to>
                    <xdr:col>18</xdr:col>
                    <xdr:colOff>0</xdr:colOff>
                    <xdr:row>85</xdr:row>
                    <xdr:rowOff>276225</xdr:rowOff>
                  </to>
                </anchor>
              </controlPr>
            </control>
          </mc:Choice>
        </mc:AlternateContent>
        <mc:AlternateContent>
          <mc:Choice Requires="x14">
            <control xmlns:r="http://schemas.openxmlformats.org/officeDocument/2006/relationships" shapeId="1193" r:id="rId6" name="Button 169">
              <controlPr defaultSize="0" print="0" autoFill="0" autoPict="0" macro="[0]!InsertRowsNarrative">
                <anchor moveWithCells="1" sizeWithCells="1">
                  <from>
                    <xdr:col>15</xdr:col>
                    <xdr:colOff>209550</xdr:colOff>
                    <xdr:row>142</xdr:row>
                    <xdr:rowOff>0</xdr:rowOff>
                  </from>
                  <to>
                    <xdr:col>18</xdr:col>
                    <xdr:colOff>0</xdr:colOff>
                    <xdr:row>142</xdr:row>
                    <xdr:rowOff>0</xdr:rowOff>
                  </to>
                </anchor>
              </controlPr>
            </control>
          </mc:Choice>
        </mc:AlternateContent>
        <mc:AlternateContent>
          <mc:Choice Requires="x14">
            <control xmlns:r="http://schemas.openxmlformats.org/officeDocument/2006/relationships" shapeId="1194" r:id="rId7" name="Button 170">
              <controlPr defaultSize="0" print="0" autoFill="0" autoPict="0" macro="[0]!InsertRowsNarrative">
                <anchor moveWithCells="1" sizeWithCells="1">
                  <from>
                    <xdr:col>15</xdr:col>
                    <xdr:colOff>209550</xdr:colOff>
                    <xdr:row>155</xdr:row>
                    <xdr:rowOff>0</xdr:rowOff>
                  </from>
                  <to>
                    <xdr:col>18</xdr:col>
                    <xdr:colOff>0</xdr:colOff>
                    <xdr:row>156</xdr:row>
                    <xdr:rowOff>9525</xdr:rowOff>
                  </to>
                </anchor>
              </controlPr>
            </control>
          </mc:Choice>
        </mc:AlternateContent>
        <mc:AlternateContent>
          <mc:Choice Requires="x14">
            <control xmlns:r="http://schemas.openxmlformats.org/officeDocument/2006/relationships" shapeId="1195" r:id="rId8" name="Button 171">
              <controlPr defaultSize="0" print="0" autoFill="0" autoPict="0" macro="[0]!InsertRowsNarrative">
                <anchor moveWithCells="1" sizeWithCells="1">
                  <from>
                    <xdr:col>15</xdr:col>
                    <xdr:colOff>209550</xdr:colOff>
                    <xdr:row>167</xdr:row>
                    <xdr:rowOff>28575</xdr:rowOff>
                  </from>
                  <to>
                    <xdr:col>18</xdr:col>
                    <xdr:colOff>0</xdr:colOff>
                    <xdr:row>167</xdr:row>
                    <xdr:rowOff>285750</xdr:rowOff>
                  </to>
                </anchor>
              </controlPr>
            </control>
          </mc:Choice>
        </mc:AlternateContent>
        <mc:AlternateContent>
          <mc:Choice Requires="x14">
            <control xmlns:r="http://schemas.openxmlformats.org/officeDocument/2006/relationships" shapeId="1279" r:id="rId9" name="Button 25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294" r:id="rId10" name="Button 27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09" r:id="rId11" name="Button 28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24" r:id="rId12" name="Button 30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39" r:id="rId13" name="Button 315">
              <controlPr defaultSize="0" print="0" autoFill="0" autoPict="0" macro="[0]!InsertRowsCivilianPersonnel">
                <anchor moveWithCells="1" sizeWithCells="1">
                  <from>
                    <xdr:col>0</xdr:col>
                    <xdr:colOff>57150</xdr:colOff>
                    <xdr:row>44</xdr:row>
                    <xdr:rowOff>0</xdr:rowOff>
                  </from>
                  <to>
                    <xdr:col>3</xdr:col>
                    <xdr:colOff>95250</xdr:colOff>
                    <xdr:row>44</xdr:row>
                    <xdr:rowOff>0</xdr:rowOff>
                  </to>
                </anchor>
              </controlPr>
            </control>
          </mc:Choice>
        </mc:AlternateContent>
        <mc:AlternateContent>
          <mc:Choice Requires="x14">
            <control xmlns:r="http://schemas.openxmlformats.org/officeDocument/2006/relationships" shapeId="1340" r:id="rId14" name="Button 316">
              <controlPr defaultSize="0" print="0" autoFill="0" autoPict="0" macro="[0]!Module1.DeleteSelectedRow">
                <anchor moveWithCells="1" sizeWithCells="1">
                  <from>
                    <xdr:col>3</xdr:col>
                    <xdr:colOff>285750</xdr:colOff>
                    <xdr:row>44</xdr:row>
                    <xdr:rowOff>0</xdr:rowOff>
                  </from>
                  <to>
                    <xdr:col>4</xdr:col>
                    <xdr:colOff>142875</xdr:colOff>
                    <xdr:row>44</xdr:row>
                    <xdr:rowOff>0</xdr:rowOff>
                  </to>
                </anchor>
              </controlPr>
            </control>
          </mc:Choice>
        </mc:AlternateContent>
        <mc:AlternateContent>
          <mc:Choice Requires="x14">
            <control xmlns:r="http://schemas.openxmlformats.org/officeDocument/2006/relationships" shapeId="1341" r:id="rId15" name="Button 317">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342" r:id="rId16" name="Button 318">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372" r:id="rId17" name="Button 348">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387" r:id="rId18" name="Button 363">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402" r:id="rId19" name="Button 378">
              <controlPr defaultSize="0" print="0" autoFill="0" autoPict="0" macro="[0]!InsertRowsNarrative">
                <anchor moveWithCells="1" sizeWithCells="1">
                  <from>
                    <xdr:col>15</xdr:col>
                    <xdr:colOff>200025</xdr:colOff>
                    <xdr:row>44</xdr:row>
                    <xdr:rowOff>0</xdr:rowOff>
                  </from>
                  <to>
                    <xdr:col>18</xdr:col>
                    <xdr:colOff>0</xdr:colOff>
                    <xdr:row>44</xdr:row>
                    <xdr:rowOff>0</xdr:rowOff>
                  </to>
                </anchor>
              </controlPr>
            </control>
          </mc:Choice>
        </mc:AlternateContent>
        <mc:AlternateContent>
          <mc:Choice Requires="x14">
            <control xmlns:r="http://schemas.openxmlformats.org/officeDocument/2006/relationships" shapeId="1422" r:id="rId20" name="Button 398">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44" r:id="rId21" name="Button 42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59" r:id="rId22" name="Button 43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76" r:id="rId23" name="Button 452">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84" r:id="rId24" name="Button 460">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499" r:id="rId25" name="Button 475">
              <controlPr defaultSize="0" print="0" autoFill="0" autoPict="0" macro="[0]!InsertRowsNarrative">
                <anchor moveWithCells="1" sizeWithCells="1">
                  <from>
                    <xdr:col>15</xdr:col>
                    <xdr:colOff>200025</xdr:colOff>
                    <xdr:row>10</xdr:row>
                    <xdr:rowOff>0</xdr:rowOff>
                  </from>
                  <to>
                    <xdr:col>18</xdr:col>
                    <xdr:colOff>0</xdr:colOff>
                    <xdr:row>10</xdr:row>
                    <xdr:rowOff>0</xdr:rowOff>
                  </to>
                </anchor>
              </controlPr>
            </control>
          </mc:Choice>
        </mc:AlternateContent>
        <mc:AlternateContent>
          <mc:Choice Requires="x14">
            <control xmlns:r="http://schemas.openxmlformats.org/officeDocument/2006/relationships" shapeId="1727" r:id="rId26" name="Button 703">
              <controlPr defaultSize="0" print="0" autoFill="0" autoPict="0" macro="[0]!InsertRowsNarrative">
                <anchor moveWithCells="1" sizeWithCells="1">
                  <from>
                    <xdr:col>15</xdr:col>
                    <xdr:colOff>180975</xdr:colOff>
                    <xdr:row>58</xdr:row>
                    <xdr:rowOff>9525</xdr:rowOff>
                  </from>
                  <to>
                    <xdr:col>18</xdr:col>
                    <xdr:colOff>0</xdr:colOff>
                    <xdr:row>58</xdr:row>
                    <xdr:rowOff>276225</xdr:rowOff>
                  </to>
                </anchor>
              </controlPr>
            </control>
          </mc:Choice>
        </mc:AlternateContent>
        <mc:AlternateContent>
          <mc:Choice Requires="x14">
            <control xmlns:r="http://schemas.openxmlformats.org/officeDocument/2006/relationships" shapeId="1731" r:id="rId27" name="Button 707">
              <controlPr defaultSize="0" print="0" autoFill="0" autoPict="0" macro="[0]!DeleteEquipmentPA1">
                <anchor moveWithCells="1" sizeWithCells="1">
                  <from>
                    <xdr:col>2</xdr:col>
                    <xdr:colOff>209550</xdr:colOff>
                    <xdr:row>64</xdr:row>
                    <xdr:rowOff>38100</xdr:rowOff>
                  </from>
                  <to>
                    <xdr:col>3</xdr:col>
                    <xdr:colOff>200025</xdr:colOff>
                    <xdr:row>65</xdr:row>
                    <xdr:rowOff>123825</xdr:rowOff>
                  </to>
                </anchor>
              </controlPr>
            </control>
          </mc:Choice>
        </mc:AlternateContent>
        <mc:AlternateContent>
          <mc:Choice Requires="x14">
            <control xmlns:r="http://schemas.openxmlformats.org/officeDocument/2006/relationships" shapeId="1732" r:id="rId28" name="Button 708">
              <controlPr defaultSize="0" print="0" autoFill="0" autoPict="0" macro="[0]!DeleteSuppliesPA1">
                <anchor moveWithCells="1" sizeWithCells="1">
                  <from>
                    <xdr:col>2</xdr:col>
                    <xdr:colOff>209550</xdr:colOff>
                    <xdr:row>78</xdr:row>
                    <xdr:rowOff>57150</xdr:rowOff>
                  </from>
                  <to>
                    <xdr:col>3</xdr:col>
                    <xdr:colOff>209550</xdr:colOff>
                    <xdr:row>79</xdr:row>
                    <xdr:rowOff>123825</xdr:rowOff>
                  </to>
                </anchor>
              </controlPr>
            </control>
          </mc:Choice>
        </mc:AlternateContent>
        <mc:AlternateContent>
          <mc:Choice Requires="x14">
            <control xmlns:r="http://schemas.openxmlformats.org/officeDocument/2006/relationships" shapeId="1733" r:id="rId29" name="Button 709">
              <controlPr defaultSize="0" print="0" autoFill="0" autoPict="0" macro="[0]!DeleteConsultantItemPA1">
                <anchor moveWithCells="1" sizeWithCells="1">
                  <from>
                    <xdr:col>2</xdr:col>
                    <xdr:colOff>219075</xdr:colOff>
                    <xdr:row>96</xdr:row>
                    <xdr:rowOff>47625</xdr:rowOff>
                  </from>
                  <to>
                    <xdr:col>3</xdr:col>
                    <xdr:colOff>285750</xdr:colOff>
                    <xdr:row>97</xdr:row>
                    <xdr:rowOff>133350</xdr:rowOff>
                  </to>
                </anchor>
              </controlPr>
            </control>
          </mc:Choice>
        </mc:AlternateContent>
        <mc:AlternateContent>
          <mc:Choice Requires="x14">
            <control xmlns:r="http://schemas.openxmlformats.org/officeDocument/2006/relationships" shapeId="1734" r:id="rId30" name="Button 710">
              <controlPr defaultSize="0" print="0" autoFill="0" autoPict="0" macro="[0]!DeleteConsultantFeesPA1">
                <anchor moveWithCells="1" sizeWithCells="1">
                  <from>
                    <xdr:col>2</xdr:col>
                    <xdr:colOff>190500</xdr:colOff>
                    <xdr:row>108</xdr:row>
                    <xdr:rowOff>57150</xdr:rowOff>
                  </from>
                  <to>
                    <xdr:col>3</xdr:col>
                    <xdr:colOff>257175</xdr:colOff>
                    <xdr:row>109</xdr:row>
                    <xdr:rowOff>133350</xdr:rowOff>
                  </to>
                </anchor>
              </controlPr>
            </control>
          </mc:Choice>
        </mc:AlternateContent>
        <mc:AlternateContent>
          <mc:Choice Requires="x14">
            <control xmlns:r="http://schemas.openxmlformats.org/officeDocument/2006/relationships" shapeId="1735" r:id="rId31" name="Button 711">
              <controlPr defaultSize="0" print="0" autoFill="0" autoPict="0" macro="[0]!DeleteConsultantExpensesPA1">
                <anchor moveWithCells="1" sizeWithCells="1">
                  <from>
                    <xdr:col>2</xdr:col>
                    <xdr:colOff>209550</xdr:colOff>
                    <xdr:row>135</xdr:row>
                    <xdr:rowOff>47625</xdr:rowOff>
                  </from>
                  <to>
                    <xdr:col>3</xdr:col>
                    <xdr:colOff>266700</xdr:colOff>
                    <xdr:row>136</xdr:row>
                    <xdr:rowOff>123825</xdr:rowOff>
                  </to>
                </anchor>
              </controlPr>
            </control>
          </mc:Choice>
        </mc:AlternateContent>
        <mc:AlternateContent>
          <mc:Choice Requires="x14">
            <control xmlns:r="http://schemas.openxmlformats.org/officeDocument/2006/relationships" shapeId="1736" r:id="rId32" name="Button 712">
              <controlPr defaultSize="0" print="0" autoFill="0" autoPict="0" macro="[0]!DeleteOtherPA1">
                <anchor moveWithCells="1" sizeWithCells="1">
                  <from>
                    <xdr:col>2</xdr:col>
                    <xdr:colOff>209550</xdr:colOff>
                    <xdr:row>149</xdr:row>
                    <xdr:rowOff>57150</xdr:rowOff>
                  </from>
                  <to>
                    <xdr:col>3</xdr:col>
                    <xdr:colOff>276225</xdr:colOff>
                    <xdr:row>149</xdr:row>
                    <xdr:rowOff>333375</xdr:rowOff>
                  </to>
                </anchor>
              </controlPr>
            </control>
          </mc:Choice>
        </mc:AlternateContent>
        <mc:AlternateContent>
          <mc:Choice Requires="x14">
            <control xmlns:r="http://schemas.openxmlformats.org/officeDocument/2006/relationships" shapeId="1737" r:id="rId33" name="Button 713">
              <controlPr defaultSize="0" print="0" autoFill="0" autoPict="0" macro="[0]!DeleteIndirectCostPA1">
                <anchor moveWithCells="1" sizeWithCells="1">
                  <from>
                    <xdr:col>2</xdr:col>
                    <xdr:colOff>190500</xdr:colOff>
                    <xdr:row>161</xdr:row>
                    <xdr:rowOff>47625</xdr:rowOff>
                  </from>
                  <to>
                    <xdr:col>3</xdr:col>
                    <xdr:colOff>247650</xdr:colOff>
                    <xdr:row>161</xdr:row>
                    <xdr:rowOff>333375</xdr:rowOff>
                  </to>
                </anchor>
              </controlPr>
            </control>
          </mc:Choice>
        </mc:AlternateContent>
        <mc:AlternateContent>
          <mc:Choice Requires="x14">
            <control xmlns:r="http://schemas.openxmlformats.org/officeDocument/2006/relationships" shapeId="1738" r:id="rId34" name="Button 714">
              <controlPr defaultSize="0" print="0" autoFill="0" autoPict="0" macro="[0]!PA1AddSworn">
                <anchor moveWithCells="1" sizeWithCells="1">
                  <from>
                    <xdr:col>0</xdr:col>
                    <xdr:colOff>95250</xdr:colOff>
                    <xdr:row>9</xdr:row>
                    <xdr:rowOff>57150</xdr:rowOff>
                  </from>
                  <to>
                    <xdr:col>2</xdr:col>
                    <xdr:colOff>266700</xdr:colOff>
                    <xdr:row>9</xdr:row>
                    <xdr:rowOff>314325</xdr:rowOff>
                  </to>
                </anchor>
              </controlPr>
            </control>
          </mc:Choice>
        </mc:AlternateContent>
        <mc:AlternateContent>
          <mc:Choice Requires="x14">
            <control xmlns:r="http://schemas.openxmlformats.org/officeDocument/2006/relationships" shapeId="1754" r:id="rId35" name="Button 730">
              <controlPr defaultSize="0" print="0" autoFill="0" autoPict="0" macro="[0]!PA1AddCivilian">
                <anchor moveWithCells="1" sizeWithCells="1">
                  <from>
                    <xdr:col>2</xdr:col>
                    <xdr:colOff>352425</xdr:colOff>
                    <xdr:row>9</xdr:row>
                    <xdr:rowOff>47625</xdr:rowOff>
                  </from>
                  <to>
                    <xdr:col>4</xdr:col>
                    <xdr:colOff>152400</xdr:colOff>
                    <xdr:row>9</xdr:row>
                    <xdr:rowOff>304800</xdr:rowOff>
                  </to>
                </anchor>
              </controlPr>
            </control>
          </mc:Choice>
        </mc:AlternateContent>
        <mc:AlternateContent>
          <mc:Choice Requires="x14">
            <control xmlns:r="http://schemas.openxmlformats.org/officeDocument/2006/relationships" shapeId="1755" r:id="rId36" name="Button 731">
              <controlPr defaultSize="0" print="0" autoFill="0" autoPict="0" macro="[0]!PA1DeletePosition">
                <anchor moveWithCells="1" sizeWithCells="1">
                  <from>
                    <xdr:col>4</xdr:col>
                    <xdr:colOff>209550</xdr:colOff>
                    <xdr:row>9</xdr:row>
                    <xdr:rowOff>47625</xdr:rowOff>
                  </from>
                  <to>
                    <xdr:col>7</xdr:col>
                    <xdr:colOff>419100</xdr:colOff>
                    <xdr:row>9</xdr:row>
                    <xdr:rowOff>304800</xdr:rowOff>
                  </to>
                </anchor>
              </controlPr>
            </control>
          </mc:Choice>
        </mc:AlternateContent>
        <mc:AlternateContent>
          <mc:Choice Requires="x14">
            <control xmlns:r="http://schemas.openxmlformats.org/officeDocument/2006/relationships" shapeId="1785" r:id="rId37" name="Button 761">
              <controlPr defaultSize="0" print="0" autoFill="0" autoPict="0" macro="[0]!PA1AddTravel">
                <anchor moveWithCells="1" sizeWithCells="1">
                  <from>
                    <xdr:col>0</xdr:col>
                    <xdr:colOff>114300</xdr:colOff>
                    <xdr:row>48</xdr:row>
                    <xdr:rowOff>161925</xdr:rowOff>
                  </from>
                  <to>
                    <xdr:col>2</xdr:col>
                    <xdr:colOff>57150</xdr:colOff>
                    <xdr:row>49</xdr:row>
                    <xdr:rowOff>276225</xdr:rowOff>
                  </to>
                </anchor>
              </controlPr>
            </control>
          </mc:Choice>
        </mc:AlternateContent>
        <mc:AlternateContent>
          <mc:Choice Requires="x14">
            <control xmlns:r="http://schemas.openxmlformats.org/officeDocument/2006/relationships" shapeId="1786" r:id="rId38" name="Button 762">
              <controlPr defaultSize="0" print="0" autoFill="0" autoPict="0" macro="[0]!PA1DeleteTravel">
                <anchor moveWithCells="1" sizeWithCells="1">
                  <from>
                    <xdr:col>2</xdr:col>
                    <xdr:colOff>238125</xdr:colOff>
                    <xdr:row>48</xdr:row>
                    <xdr:rowOff>161925</xdr:rowOff>
                  </from>
                  <to>
                    <xdr:col>3</xdr:col>
                    <xdr:colOff>200025</xdr:colOff>
                    <xdr:row>49</xdr:row>
                    <xdr:rowOff>285750</xdr:rowOff>
                  </to>
                </anchor>
              </controlPr>
            </control>
          </mc:Choice>
        </mc:AlternateContent>
        <mc:AlternateContent>
          <mc:Choice Requires="x14">
            <control xmlns:r="http://schemas.openxmlformats.org/officeDocument/2006/relationships" shapeId="1787" r:id="rId39" name="Button 763">
              <controlPr defaultSize="0" print="0" autoFill="0" autoPict="0" macro="[0]!PA1AddEquipment">
                <anchor moveWithCells="1" sizeWithCells="1">
                  <from>
                    <xdr:col>0</xdr:col>
                    <xdr:colOff>95250</xdr:colOff>
                    <xdr:row>64</xdr:row>
                    <xdr:rowOff>47625</xdr:rowOff>
                  </from>
                  <to>
                    <xdr:col>2</xdr:col>
                    <xdr:colOff>133350</xdr:colOff>
                    <xdr:row>65</xdr:row>
                    <xdr:rowOff>114300</xdr:rowOff>
                  </to>
                </anchor>
              </controlPr>
            </control>
          </mc:Choice>
        </mc:AlternateContent>
        <mc:AlternateContent>
          <mc:Choice Requires="x14">
            <control xmlns:r="http://schemas.openxmlformats.org/officeDocument/2006/relationships" shapeId="1788" r:id="rId40" name="Button 764">
              <controlPr defaultSize="0" print="0" autoFill="0" autoPict="0" macro="[0]!PA1AddSupplies">
                <anchor moveWithCells="1" sizeWithCells="1">
                  <from>
                    <xdr:col>0</xdr:col>
                    <xdr:colOff>76200</xdr:colOff>
                    <xdr:row>78</xdr:row>
                    <xdr:rowOff>57150</xdr:rowOff>
                  </from>
                  <to>
                    <xdr:col>2</xdr:col>
                    <xdr:colOff>123825</xdr:colOff>
                    <xdr:row>79</xdr:row>
                    <xdr:rowOff>133350</xdr:rowOff>
                  </to>
                </anchor>
              </controlPr>
            </control>
          </mc:Choice>
        </mc:AlternateContent>
        <mc:AlternateContent>
          <mc:Choice Requires="x14">
            <control xmlns:r="http://schemas.openxmlformats.org/officeDocument/2006/relationships" shapeId="1790" r:id="rId41" name="Button 766">
              <controlPr defaultSize="0" print="0" autoFill="0" autoPict="0" macro="[0]!PA1AddConsultantItem">
                <anchor moveWithCells="1" sizeWithCells="1">
                  <from>
                    <xdr:col>0</xdr:col>
                    <xdr:colOff>47625</xdr:colOff>
                    <xdr:row>96</xdr:row>
                    <xdr:rowOff>47625</xdr:rowOff>
                  </from>
                  <to>
                    <xdr:col>2</xdr:col>
                    <xdr:colOff>142875</xdr:colOff>
                    <xdr:row>97</xdr:row>
                    <xdr:rowOff>142875</xdr:rowOff>
                  </to>
                </anchor>
              </controlPr>
            </control>
          </mc:Choice>
        </mc:AlternateContent>
        <mc:AlternateContent>
          <mc:Choice Requires="x14">
            <control xmlns:r="http://schemas.openxmlformats.org/officeDocument/2006/relationships" shapeId="1791" r:id="rId42" name="Button 767">
              <controlPr defaultSize="0" print="0" autoFill="0" autoPict="0" macro="[0]!PA1AddConsultatntFee">
                <anchor moveWithCells="1" sizeWithCells="1">
                  <from>
                    <xdr:col>0</xdr:col>
                    <xdr:colOff>19050</xdr:colOff>
                    <xdr:row>108</xdr:row>
                    <xdr:rowOff>57150</xdr:rowOff>
                  </from>
                  <to>
                    <xdr:col>2</xdr:col>
                    <xdr:colOff>133350</xdr:colOff>
                    <xdr:row>109</xdr:row>
                    <xdr:rowOff>133350</xdr:rowOff>
                  </to>
                </anchor>
              </controlPr>
            </control>
          </mc:Choice>
        </mc:AlternateContent>
        <mc:AlternateContent>
          <mc:Choice Requires="x14">
            <control xmlns:r="http://schemas.openxmlformats.org/officeDocument/2006/relationships" shapeId="1792" r:id="rId43" name="Button 768">
              <controlPr defaultSize="0" print="0" autoFill="0" autoPict="0" macro="[0]!PA1AddConsultantTravel">
                <anchor moveWithCells="1" sizeWithCells="1">
                  <from>
                    <xdr:col>0</xdr:col>
                    <xdr:colOff>66675</xdr:colOff>
                    <xdr:row>120</xdr:row>
                    <xdr:rowOff>142875</xdr:rowOff>
                  </from>
                  <to>
                    <xdr:col>2</xdr:col>
                    <xdr:colOff>104775</xdr:colOff>
                    <xdr:row>121</xdr:row>
                    <xdr:rowOff>0</xdr:rowOff>
                  </to>
                </anchor>
              </controlPr>
            </control>
          </mc:Choice>
        </mc:AlternateContent>
        <mc:AlternateContent>
          <mc:Choice Requires="x14">
            <control xmlns:r="http://schemas.openxmlformats.org/officeDocument/2006/relationships" shapeId="1793" r:id="rId44" name="Button 769">
              <controlPr defaultSize="0" print="0" autoFill="0" autoPict="0" macro="[0]!PA1DeleteConsultantTravel">
                <anchor moveWithCells="1" sizeWithCells="1">
                  <from>
                    <xdr:col>2</xdr:col>
                    <xdr:colOff>238125</xdr:colOff>
                    <xdr:row>120</xdr:row>
                    <xdr:rowOff>142875</xdr:rowOff>
                  </from>
                  <to>
                    <xdr:col>3</xdr:col>
                    <xdr:colOff>247650</xdr:colOff>
                    <xdr:row>121</xdr:row>
                    <xdr:rowOff>0</xdr:rowOff>
                  </to>
                </anchor>
              </controlPr>
            </control>
          </mc:Choice>
        </mc:AlternateContent>
        <mc:AlternateContent>
          <mc:Choice Requires="x14">
            <control xmlns:r="http://schemas.openxmlformats.org/officeDocument/2006/relationships" shapeId="1794" r:id="rId45" name="Button 770">
              <controlPr defaultSize="0" print="0" autoFill="0" autoPict="0" macro="[0]!PA1AddConsultantExpenses">
                <anchor moveWithCells="1" sizeWithCells="1">
                  <from>
                    <xdr:col>0</xdr:col>
                    <xdr:colOff>9525</xdr:colOff>
                    <xdr:row>135</xdr:row>
                    <xdr:rowOff>57150</xdr:rowOff>
                  </from>
                  <to>
                    <xdr:col>2</xdr:col>
                    <xdr:colOff>123825</xdr:colOff>
                    <xdr:row>136</xdr:row>
                    <xdr:rowOff>114300</xdr:rowOff>
                  </to>
                </anchor>
              </controlPr>
            </control>
          </mc:Choice>
        </mc:AlternateContent>
        <mc:AlternateContent>
          <mc:Choice Requires="x14">
            <control xmlns:r="http://schemas.openxmlformats.org/officeDocument/2006/relationships" shapeId="1795" r:id="rId46" name="Button 771">
              <controlPr defaultSize="0" print="0" autoFill="0" autoPict="0" macro="[0]!PA1AddOtherCost">
                <anchor moveWithCells="1" sizeWithCells="1">
                  <from>
                    <xdr:col>0</xdr:col>
                    <xdr:colOff>47625</xdr:colOff>
                    <xdr:row>149</xdr:row>
                    <xdr:rowOff>57150</xdr:rowOff>
                  </from>
                  <to>
                    <xdr:col>2</xdr:col>
                    <xdr:colOff>152400</xdr:colOff>
                    <xdr:row>149</xdr:row>
                    <xdr:rowOff>333375</xdr:rowOff>
                  </to>
                </anchor>
              </controlPr>
            </control>
          </mc:Choice>
        </mc:AlternateContent>
        <mc:AlternateContent>
          <mc:Choice Requires="x14">
            <control xmlns:r="http://schemas.openxmlformats.org/officeDocument/2006/relationships" shapeId="1796" r:id="rId47" name="Button 772">
              <controlPr defaultSize="0" print="0" autoFill="0" autoPict="0" macro="[0]!PA1AddIndirectCost">
                <anchor moveWithCells="1" sizeWithCells="1">
                  <from>
                    <xdr:col>0</xdr:col>
                    <xdr:colOff>38100</xdr:colOff>
                    <xdr:row>161</xdr:row>
                    <xdr:rowOff>47625</xdr:rowOff>
                  </from>
                  <to>
                    <xdr:col>2</xdr:col>
                    <xdr:colOff>142875</xdr:colOff>
                    <xdr:row>161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Instructions'!B14</f>
        <v>Comprehensive Tribal Justice Systems Strategic Planning</v>
      </c>
      <c r="B1" s="630"/>
      <c r="C1" s="630"/>
      <c r="D1" s="630"/>
      <c r="E1" s="630"/>
      <c r="F1" s="630"/>
      <c r="G1" s="13"/>
      <c r="H1" s="627" t="s">
        <v>100</v>
      </c>
      <c r="I1" s="627"/>
      <c r="J1" s="627"/>
      <c r="K1" s="628"/>
      <c r="L1" s="14"/>
      <c r="M1" s="14"/>
      <c r="N1" s="14"/>
    </row>
    <row r="2" spans="1:14" ht="15" customHeight="1">
      <c r="A2" s="636" t="s">
        <v>42</v>
      </c>
      <c r="B2" s="631"/>
      <c r="C2" s="631"/>
      <c r="D2" s="631"/>
      <c r="E2" s="631"/>
      <c r="F2" s="631"/>
      <c r="G2" s="74"/>
      <c r="H2" s="74"/>
      <c r="I2" s="67"/>
      <c r="J2" s="66" t="s">
        <v>92</v>
      </c>
      <c r="K2" s="15"/>
      <c r="L2" s="14"/>
      <c r="M2" s="14"/>
      <c r="N2" s="14"/>
    </row>
    <row r="3" spans="1:14" ht="15" customHeight="1">
      <c r="A3" s="717"/>
      <c r="B3" s="632"/>
      <c r="C3" s="632"/>
      <c r="D3" s="632"/>
      <c r="E3" s="632"/>
      <c r="F3" s="632"/>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15"/>
      <c r="D14" s="79"/>
      <c r="E14" s="79"/>
      <c r="F14" s="541"/>
      <c r="G14" s="711"/>
      <c r="H14" s="54"/>
      <c r="I14" s="47">
        <f>CEILING(C14*D14*F14*H14,1)</f>
        <v>0</v>
      </c>
      <c r="J14" s="78"/>
      <c r="K14" s="47">
        <f>IF(I14-J14&lt;0,0,I14-J14)</f>
        <v>0</v>
      </c>
      <c r="L14" s="29"/>
      <c r="M14" s="14"/>
      <c r="N14" s="14"/>
    </row>
    <row r="15" spans="1:14" ht="30" customHeight="1" hidden="1">
      <c r="A15" s="712"/>
      <c r="B15" s="712"/>
      <c r="C15" s="116"/>
      <c r="D15" s="88"/>
      <c r="E15" s="88"/>
      <c r="F15" s="713"/>
      <c r="G15" s="714"/>
      <c r="H15" s="83"/>
      <c r="I15" s="47">
        <f>CEILING(D15*F15*H15,1)</f>
        <v>0</v>
      </c>
      <c r="J15" s="82"/>
      <c r="K15" s="47">
        <f>IF(I15-J15&lt;0,0,I15-J15)</f>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76"/>
      <c r="C17" s="111"/>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 aca="true" t="shared" si="0" ref="I25:I26">CEILING(D25*F25,1)</f>
        <v>0</v>
      </c>
      <c r="J25" s="78"/>
      <c r="K25" s="47">
        <f aca="true" t="shared" si="1" ref="K25:K26">IF(I25-J25&lt;0,0,I25-J25)</f>
        <v>0</v>
      </c>
    </row>
    <row r="26" spans="1:11" ht="30" customHeight="1" hidden="1">
      <c r="A26" s="609"/>
      <c r="B26" s="611"/>
      <c r="C26" s="112"/>
      <c r="D26" s="720"/>
      <c r="E26" s="720"/>
      <c r="F26" s="721"/>
      <c r="G26" s="721"/>
      <c r="H26" s="721"/>
      <c r="I26" s="47">
        <f t="shared" si="0"/>
        <v>0</v>
      </c>
      <c r="J26" s="82"/>
      <c r="K26" s="47">
        <f t="shared" si="1"/>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76"/>
      <c r="C28" s="111"/>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49" t="s">
        <v>14</v>
      </c>
      <c r="C32" s="651"/>
      <c r="D32" s="649" t="s">
        <v>15</v>
      </c>
      <c r="E32" s="651"/>
      <c r="F32" s="724" t="s">
        <v>3</v>
      </c>
      <c r="G32" s="725"/>
      <c r="H32" s="725"/>
      <c r="I32" s="725"/>
      <c r="J32" s="725"/>
      <c r="K32" s="726"/>
    </row>
    <row r="33" spans="1:11" ht="47.25" customHeight="1">
      <c r="A33" s="7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722"/>
      <c r="E36" s="723"/>
      <c r="F36" s="79"/>
      <c r="G36" s="72"/>
      <c r="H36" s="49"/>
      <c r="I36" s="47">
        <f aca="true" t="shared" si="2" ref="I36:I37">CEILING(F36*G36*H36,1)</f>
        <v>0</v>
      </c>
      <c r="J36" s="78"/>
      <c r="K36" s="47">
        <f aca="true" t="shared" si="3" ref="K36:K37">IF(I36-J36&lt;0,0,I36-J36)</f>
        <v>0</v>
      </c>
    </row>
    <row r="37" spans="1:11" s="19" customFormat="1" ht="45" customHeight="1" hidden="1">
      <c r="A37" s="84"/>
      <c r="B37" s="85"/>
      <c r="C37" s="110"/>
      <c r="D37" s="704"/>
      <c r="E37" s="704"/>
      <c r="F37" s="88"/>
      <c r="G37" s="86"/>
      <c r="H37" s="87"/>
      <c r="I37" s="47">
        <f t="shared" si="2"/>
        <v>0</v>
      </c>
      <c r="J37" s="82"/>
      <c r="K37" s="47">
        <f t="shared" si="3"/>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76"/>
      <c r="C39" s="111"/>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6.5" customHeight="1" hidden="1">
      <c r="A47" s="473"/>
      <c r="B47" s="474"/>
      <c r="C47" s="475"/>
      <c r="D47" s="708"/>
      <c r="E47" s="708"/>
      <c r="F47" s="709"/>
      <c r="G47" s="709"/>
      <c r="H47" s="709"/>
      <c r="I47" s="47">
        <f>CEILING(D47*F47,1)</f>
        <v>0</v>
      </c>
      <c r="J47" s="78"/>
      <c r="K47" s="47">
        <f>IF(I47-J47&lt;0,0,I47-J47)</f>
        <v>0</v>
      </c>
    </row>
    <row r="48" spans="1:11" ht="45.75" customHeight="1" hidden="1">
      <c r="A48" s="727"/>
      <c r="B48" s="728"/>
      <c r="C48" s="114"/>
      <c r="D48" s="729"/>
      <c r="E48" s="729"/>
      <c r="F48" s="720"/>
      <c r="G48" s="720"/>
      <c r="H48" s="720"/>
      <c r="I48" s="47">
        <f>CEILING(D48*F48,1)</f>
        <v>0</v>
      </c>
      <c r="J48" s="82"/>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76"/>
      <c r="C50" s="111"/>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47">
        <f aca="true" t="shared" si="4" ref="I58:I59">CEILING(D58*F58,1)</f>
        <v>0</v>
      </c>
      <c r="J58" s="78"/>
      <c r="K58" s="47">
        <f aca="true" t="shared" si="5" ref="K58:K59">IF(I58-J58&lt;0,0,I58-J58)</f>
        <v>0</v>
      </c>
    </row>
    <row r="59" spans="1:11" ht="30" customHeight="1" hidden="1">
      <c r="A59" s="609"/>
      <c r="B59" s="611"/>
      <c r="C59" s="112"/>
      <c r="D59" s="729"/>
      <c r="E59" s="729"/>
      <c r="F59" s="731"/>
      <c r="G59" s="731"/>
      <c r="H59" s="731"/>
      <c r="I59" s="47">
        <f t="shared" si="4"/>
        <v>0</v>
      </c>
      <c r="J59" s="82"/>
      <c r="K59" s="47">
        <f t="shared" si="5"/>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76"/>
      <c r="C61" s="111"/>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732"/>
      <c r="B67" s="733"/>
      <c r="C67" s="734"/>
      <c r="D67" s="705" t="s">
        <v>31</v>
      </c>
      <c r="E67" s="705"/>
      <c r="F67" s="706" t="s">
        <v>26</v>
      </c>
      <c r="G67" s="706"/>
      <c r="H67" s="706"/>
      <c r="I67" s="706" t="s">
        <v>76</v>
      </c>
      <c r="J67" s="707" t="s">
        <v>74</v>
      </c>
      <c r="K67" s="706" t="s">
        <v>52</v>
      </c>
    </row>
    <row r="68" spans="1:11" ht="15">
      <c r="A68" s="735"/>
      <c r="B68" s="736"/>
      <c r="C68" s="737"/>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76"/>
      <c r="C72" s="111"/>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54.75" customHeight="1">
      <c r="A77" s="496" t="s">
        <v>237</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7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79"/>
      <c r="G86" s="72"/>
      <c r="H86" s="49"/>
      <c r="I86" s="47">
        <f aca="true" t="shared" si="6" ref="I86:I87">CEILING(F86*G86*H86,1)</f>
        <v>0</v>
      </c>
      <c r="J86" s="78"/>
      <c r="K86" s="47">
        <f aca="true" t="shared" si="7" ref="K86:K87">IF(I86-J86&lt;0,0,I86-J86)</f>
        <v>0</v>
      </c>
    </row>
    <row r="87" spans="1:11" s="19" customFormat="1" ht="45" customHeight="1" hidden="1">
      <c r="A87" s="84"/>
      <c r="B87" s="85"/>
      <c r="C87" s="110"/>
      <c r="D87" s="704"/>
      <c r="E87" s="704"/>
      <c r="F87" s="88"/>
      <c r="G87" s="86"/>
      <c r="H87" s="87"/>
      <c r="I87" s="47">
        <f t="shared" si="6"/>
        <v>0</v>
      </c>
      <c r="J87" s="82"/>
      <c r="K87" s="47">
        <f t="shared" si="7"/>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76"/>
      <c r="C89" s="111"/>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71"/>
      <c r="J97" s="78"/>
      <c r="K97" s="47">
        <f aca="true" t="shared" si="8" ref="K97:K98">IF(I97-J97&lt;0,0,I97-J97)</f>
        <v>0</v>
      </c>
    </row>
    <row r="98" spans="1:11" ht="30" customHeight="1" hidden="1">
      <c r="A98" s="727"/>
      <c r="B98" s="746"/>
      <c r="C98" s="746"/>
      <c r="D98" s="746"/>
      <c r="E98" s="746"/>
      <c r="F98" s="746"/>
      <c r="G98" s="746"/>
      <c r="H98" s="728"/>
      <c r="I98" s="91"/>
      <c r="J98" s="82"/>
      <c r="K98" s="47">
        <f t="shared" si="8"/>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76"/>
      <c r="C100" s="111"/>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29.25" customHeight="1" hidden="1">
      <c r="A108" s="473"/>
      <c r="B108" s="474"/>
      <c r="C108" s="475"/>
      <c r="D108" s="709"/>
      <c r="E108" s="709"/>
      <c r="F108" s="751"/>
      <c r="G108" s="751"/>
      <c r="H108" s="751"/>
      <c r="I108" s="47">
        <f>CEILING(D108*F108,1)</f>
        <v>0</v>
      </c>
      <c r="J108" s="78"/>
      <c r="K108" s="47">
        <f>IF(I108-J108&lt;0,0,I108-J108)</f>
        <v>0</v>
      </c>
    </row>
    <row r="109" spans="1:11" ht="31.5" customHeight="1" hidden="1">
      <c r="A109" s="752"/>
      <c r="B109" s="753"/>
      <c r="C109" s="113"/>
      <c r="D109" s="745"/>
      <c r="E109" s="745"/>
      <c r="F109" s="754"/>
      <c r="G109" s="754"/>
      <c r="H109" s="754"/>
      <c r="I109" s="47">
        <f>CEILING(D109*F109,1)</f>
        <v>0</v>
      </c>
      <c r="J109" s="82"/>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76"/>
      <c r="C111" s="111"/>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Summary'!C7</f>
        <v>0</v>
      </c>
    </row>
    <row r="116" spans="1:11" ht="15">
      <c r="A116" s="543" t="s">
        <v>33</v>
      </c>
      <c r="B116" s="544"/>
      <c r="C116" s="544"/>
      <c r="D116" s="544"/>
      <c r="E116" s="544"/>
      <c r="F116" s="544"/>
      <c r="G116" s="544"/>
      <c r="H116" s="544"/>
      <c r="I116" s="544"/>
      <c r="J116" s="545"/>
      <c r="K116" s="35">
        <f>'Budget Summary'!C8</f>
        <v>0</v>
      </c>
    </row>
    <row r="117" spans="1:11" ht="15">
      <c r="A117" s="546" t="s">
        <v>34</v>
      </c>
      <c r="B117" s="547"/>
      <c r="C117" s="547"/>
      <c r="D117" s="547"/>
      <c r="E117" s="547"/>
      <c r="F117" s="547"/>
      <c r="G117" s="547"/>
      <c r="H117" s="547"/>
      <c r="I117" s="547"/>
      <c r="J117" s="548"/>
      <c r="K117" s="34">
        <f>'Budget Summary'!C9</f>
        <v>0</v>
      </c>
    </row>
    <row r="118" spans="1:11" ht="15">
      <c r="A118" s="543" t="s">
        <v>35</v>
      </c>
      <c r="B118" s="544"/>
      <c r="C118" s="544"/>
      <c r="D118" s="544"/>
      <c r="E118" s="544"/>
      <c r="F118" s="544"/>
      <c r="G118" s="544"/>
      <c r="H118" s="544"/>
      <c r="I118" s="544"/>
      <c r="J118" s="545"/>
      <c r="K118" s="35">
        <f>'Budget Summary'!C10</f>
        <v>0</v>
      </c>
    </row>
    <row r="119" spans="1:11" ht="15">
      <c r="A119" s="701" t="s">
        <v>37</v>
      </c>
      <c r="B119" s="702"/>
      <c r="C119" s="702"/>
      <c r="D119" s="702"/>
      <c r="E119" s="702"/>
      <c r="F119" s="702"/>
      <c r="G119" s="702"/>
      <c r="H119" s="702"/>
      <c r="I119" s="702"/>
      <c r="J119" s="703"/>
      <c r="K119" s="34">
        <f>'Budget Summary'!C11</f>
        <v>0</v>
      </c>
    </row>
    <row r="120" spans="1:11" ht="15">
      <c r="A120" s="543" t="s">
        <v>39</v>
      </c>
      <c r="B120" s="544"/>
      <c r="C120" s="544"/>
      <c r="D120" s="544"/>
      <c r="E120" s="544"/>
      <c r="F120" s="544"/>
      <c r="G120" s="544"/>
      <c r="H120" s="544"/>
      <c r="I120" s="544"/>
      <c r="J120" s="545"/>
      <c r="K120" s="35" t="str">
        <f>'Budget Summary'!C12</f>
        <v>N/A</v>
      </c>
    </row>
    <row r="121" spans="1:11" ht="15" customHeight="1">
      <c r="A121" s="546" t="s">
        <v>230</v>
      </c>
      <c r="B121" s="547"/>
      <c r="C121" s="547"/>
      <c r="D121" s="547"/>
      <c r="E121" s="547"/>
      <c r="F121" s="547"/>
      <c r="G121" s="547"/>
      <c r="H121" s="547"/>
      <c r="I121" s="547"/>
      <c r="J121" s="548"/>
      <c r="K121" s="34">
        <f>'Budget Summary'!C13</f>
        <v>0</v>
      </c>
    </row>
    <row r="122" spans="1:11" ht="15">
      <c r="A122" s="543" t="s">
        <v>45</v>
      </c>
      <c r="B122" s="544"/>
      <c r="C122" s="544"/>
      <c r="D122" s="544"/>
      <c r="E122" s="544"/>
      <c r="F122" s="544"/>
      <c r="G122" s="544"/>
      <c r="H122" s="544"/>
      <c r="I122" s="544"/>
      <c r="J122" s="545"/>
      <c r="K122" s="35">
        <f>'Budget Summary'!C14</f>
        <v>0</v>
      </c>
    </row>
    <row r="123" spans="1:11" ht="15">
      <c r="A123" s="552" t="s">
        <v>50</v>
      </c>
      <c r="B123" s="553"/>
      <c r="C123" s="553"/>
      <c r="D123" s="553"/>
      <c r="E123" s="553"/>
      <c r="F123" s="553"/>
      <c r="G123" s="553"/>
      <c r="H123" s="553"/>
      <c r="I123" s="553"/>
      <c r="J123" s="554"/>
      <c r="K123" s="36">
        <f>'Budget Summary'!C16</f>
        <v>0</v>
      </c>
    </row>
    <row r="124" spans="1:11" ht="15">
      <c r="A124" s="546" t="s">
        <v>46</v>
      </c>
      <c r="B124" s="547"/>
      <c r="C124" s="547"/>
      <c r="D124" s="547"/>
      <c r="E124" s="547"/>
      <c r="F124" s="547"/>
      <c r="G124" s="547"/>
      <c r="H124" s="547"/>
      <c r="I124" s="547"/>
      <c r="J124" s="548"/>
      <c r="K124" s="34">
        <f>'Budget Summary'!C17</f>
        <v>0</v>
      </c>
    </row>
    <row r="125" spans="1:11" ht="15">
      <c r="A125" s="552" t="s">
        <v>51</v>
      </c>
      <c r="B125" s="553"/>
      <c r="C125" s="553"/>
      <c r="D125" s="553"/>
      <c r="E125" s="553"/>
      <c r="F125" s="553"/>
      <c r="G125" s="553"/>
      <c r="H125" s="553"/>
      <c r="I125" s="553"/>
      <c r="J125" s="554"/>
      <c r="K125" s="36">
        <f>'Budget Summary'!C19</f>
        <v>0</v>
      </c>
    </row>
    <row r="126" spans="1:11" ht="15">
      <c r="A126" s="546" t="s">
        <v>52</v>
      </c>
      <c r="B126" s="547"/>
      <c r="C126" s="547"/>
      <c r="D126" s="547"/>
      <c r="E126" s="547"/>
      <c r="F126" s="547"/>
      <c r="G126" s="547"/>
      <c r="H126" s="547"/>
      <c r="I126" s="547"/>
      <c r="J126" s="548"/>
      <c r="K126" s="37">
        <f>'Budget Summary'!C22</f>
        <v>0</v>
      </c>
    </row>
    <row r="127" spans="1:11" ht="15">
      <c r="A127" s="543" t="s">
        <v>74</v>
      </c>
      <c r="B127" s="544"/>
      <c r="C127" s="544"/>
      <c r="D127" s="544"/>
      <c r="E127" s="544"/>
      <c r="F127" s="544"/>
      <c r="G127" s="544"/>
      <c r="H127" s="544"/>
      <c r="I127" s="544"/>
      <c r="J127" s="545"/>
      <c r="K127" s="38">
        <f>'Budget Summary'!C23</f>
        <v>0</v>
      </c>
    </row>
    <row r="128" spans="1:11" ht="15">
      <c r="A128" s="546" t="s">
        <v>77</v>
      </c>
      <c r="B128" s="547"/>
      <c r="C128" s="547"/>
      <c r="D128" s="547"/>
      <c r="E128" s="547"/>
      <c r="F128" s="547"/>
      <c r="G128" s="547"/>
      <c r="H128" s="547"/>
      <c r="I128" s="547"/>
      <c r="J128" s="548"/>
      <c r="K128" s="37" t="str">
        <f>'Budget Summary'!C24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ulpOANgGkFCVogAK2zM5MhYUY7s4uNVLZRUNxsS6jhbtP2PdG0Oi2/Y0DyXAmXysJGlFgaCaQBcy7qy/hlLa6g==" saltValue="tTjIbqZy3KHKexkF2HXuHg==" spinCount="100000" sheet="1" objects="1" scenarios="1" selectLockedCells="1"/>
  <protectedRanges>
    <protectedRange sqref="I69:J70 I25:J26 I36:J37 I47:J48 I58:J59 J80:J81 I86:J87 J97:J98 I108:J109 A15:J15 A14:J14" name="Personnel"/>
  </protectedRanges>
  <mergeCells count="193">
    <mergeCell ref="L7:N7"/>
    <mergeCell ref="L8:N8"/>
    <mergeCell ref="A5:K5"/>
    <mergeCell ref="B6:K6"/>
    <mergeCell ref="B7:C7"/>
    <mergeCell ref="J7:K7"/>
    <mergeCell ref="J8:K8"/>
    <mergeCell ref="B8:C8"/>
    <mergeCell ref="E7:H7"/>
    <mergeCell ref="E8:H8"/>
    <mergeCell ref="A80:H80"/>
    <mergeCell ref="A81:H81"/>
    <mergeCell ref="D82:E82"/>
    <mergeCell ref="F82:K82"/>
    <mergeCell ref="D83:E83"/>
    <mergeCell ref="F83:K83"/>
    <mergeCell ref="A71:H71"/>
    <mergeCell ref="A73:K74"/>
    <mergeCell ref="A76:K76"/>
    <mergeCell ref="A77:K77"/>
    <mergeCell ref="A78:H79"/>
    <mergeCell ref="I78:I79"/>
    <mergeCell ref="J78:J79"/>
    <mergeCell ref="K78:K79"/>
    <mergeCell ref="B83:C83"/>
    <mergeCell ref="B82:C82"/>
    <mergeCell ref="A75:B75"/>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A98:H98"/>
    <mergeCell ref="A99:H99"/>
    <mergeCell ref="A101:K102"/>
    <mergeCell ref="D104:K104"/>
    <mergeCell ref="D105:K105"/>
    <mergeCell ref="A94:K94"/>
    <mergeCell ref="A95:H96"/>
    <mergeCell ref="I95:I96"/>
    <mergeCell ref="J95:J96"/>
    <mergeCell ref="K95:K96"/>
    <mergeCell ref="A97:H97"/>
    <mergeCell ref="A105:C105"/>
    <mergeCell ref="A104:C104"/>
    <mergeCell ref="D86:E86"/>
    <mergeCell ref="D87:E87"/>
    <mergeCell ref="A88:H88"/>
    <mergeCell ref="A90:K91"/>
    <mergeCell ref="A93:K93"/>
    <mergeCell ref="A84:E85"/>
    <mergeCell ref="F84:F85"/>
    <mergeCell ref="G84:G85"/>
    <mergeCell ref="H84:H85"/>
    <mergeCell ref="I84:I85"/>
    <mergeCell ref="J84:J85"/>
    <mergeCell ref="K84:K85"/>
    <mergeCell ref="B86:C86"/>
    <mergeCell ref="D67:E68"/>
    <mergeCell ref="F67:H68"/>
    <mergeCell ref="A67:C68"/>
    <mergeCell ref="A70:C70"/>
    <mergeCell ref="I67:I68"/>
    <mergeCell ref="A69:C69"/>
    <mergeCell ref="J67:J68"/>
    <mergeCell ref="K67:K68"/>
    <mergeCell ref="A60:H60"/>
    <mergeCell ref="A62:K63"/>
    <mergeCell ref="D65:K65"/>
    <mergeCell ref="D66:K66"/>
    <mergeCell ref="A66:C66"/>
    <mergeCell ref="A65:C65"/>
    <mergeCell ref="D69:E69"/>
    <mergeCell ref="F69:H69"/>
    <mergeCell ref="D70:E70"/>
    <mergeCell ref="F70:H70"/>
    <mergeCell ref="A59:B59"/>
    <mergeCell ref="D59:E59"/>
    <mergeCell ref="F59:H59"/>
    <mergeCell ref="A58:C58"/>
    <mergeCell ref="D55:K55"/>
    <mergeCell ref="D56:E57"/>
    <mergeCell ref="F56:H57"/>
    <mergeCell ref="I56:I57"/>
    <mergeCell ref="J56:J57"/>
    <mergeCell ref="K56:K57"/>
    <mergeCell ref="D54:K54"/>
    <mergeCell ref="A56:C57"/>
    <mergeCell ref="A54:C54"/>
    <mergeCell ref="A55:C55"/>
    <mergeCell ref="A48:B48"/>
    <mergeCell ref="D48:E48"/>
    <mergeCell ref="F48:H48"/>
    <mergeCell ref="D58:E58"/>
    <mergeCell ref="F58:H58"/>
    <mergeCell ref="D36:E36"/>
    <mergeCell ref="B36:C36"/>
    <mergeCell ref="A29:K30"/>
    <mergeCell ref="D32:E32"/>
    <mergeCell ref="F32:K32"/>
    <mergeCell ref="D33:E33"/>
    <mergeCell ref="F33:K33"/>
    <mergeCell ref="K34:K35"/>
    <mergeCell ref="I34:I35"/>
    <mergeCell ref="J34:J35"/>
    <mergeCell ref="B32:C32"/>
    <mergeCell ref="A34:E35"/>
    <mergeCell ref="F34:F35"/>
    <mergeCell ref="G34:G35"/>
    <mergeCell ref="H34:H35"/>
    <mergeCell ref="B33:C33"/>
    <mergeCell ref="A25:C25"/>
    <mergeCell ref="D25:E25"/>
    <mergeCell ref="A27:H27"/>
    <mergeCell ref="A1:F1"/>
    <mergeCell ref="H1:K1"/>
    <mergeCell ref="A2:A3"/>
    <mergeCell ref="B2:F3"/>
    <mergeCell ref="A10:B10"/>
    <mergeCell ref="A11:B11"/>
    <mergeCell ref="A12:B13"/>
    <mergeCell ref="D12:D13"/>
    <mergeCell ref="E12:E13"/>
    <mergeCell ref="F12:G13"/>
    <mergeCell ref="H12:H13"/>
    <mergeCell ref="I12:I13"/>
    <mergeCell ref="J12:J13"/>
    <mergeCell ref="K12:K13"/>
    <mergeCell ref="C12:C13"/>
    <mergeCell ref="F25:H25"/>
    <mergeCell ref="A26:B26"/>
    <mergeCell ref="D26:E26"/>
    <mergeCell ref="F26:H26"/>
    <mergeCell ref="C11:K11"/>
    <mergeCell ref="C10:K10"/>
    <mergeCell ref="F23:H24"/>
    <mergeCell ref="I23:I24"/>
    <mergeCell ref="J23:J24"/>
    <mergeCell ref="K23:K24"/>
    <mergeCell ref="A23:C24"/>
    <mergeCell ref="A22:C22"/>
    <mergeCell ref="A21:C21"/>
    <mergeCell ref="A14:B14"/>
    <mergeCell ref="F14:G14"/>
    <mergeCell ref="A15:B15"/>
    <mergeCell ref="F15:G15"/>
    <mergeCell ref="A16:H16"/>
    <mergeCell ref="A18:K19"/>
    <mergeCell ref="D21:K21"/>
    <mergeCell ref="D22:K22"/>
    <mergeCell ref="D23:E24"/>
    <mergeCell ref="A123:J123"/>
    <mergeCell ref="A124:J124"/>
    <mergeCell ref="A125:J125"/>
    <mergeCell ref="A126:J126"/>
    <mergeCell ref="A127:J127"/>
    <mergeCell ref="A128:J128"/>
    <mergeCell ref="D37:E37"/>
    <mergeCell ref="A38:H38"/>
    <mergeCell ref="A40:K41"/>
    <mergeCell ref="D44:K44"/>
    <mergeCell ref="D45:E46"/>
    <mergeCell ref="F45:H46"/>
    <mergeCell ref="I45:I46"/>
    <mergeCell ref="J45:J46"/>
    <mergeCell ref="A47:C47"/>
    <mergeCell ref="A45:C46"/>
    <mergeCell ref="A44:C44"/>
    <mergeCell ref="A43:C43"/>
    <mergeCell ref="D43:K43"/>
    <mergeCell ref="K45:K46"/>
    <mergeCell ref="D47:E47"/>
    <mergeCell ref="F47:H47"/>
    <mergeCell ref="A49:H49"/>
    <mergeCell ref="A51:K52"/>
    <mergeCell ref="A114:K114"/>
    <mergeCell ref="A115:J115"/>
    <mergeCell ref="A116:J116"/>
    <mergeCell ref="A117:J117"/>
    <mergeCell ref="A118:J118"/>
    <mergeCell ref="A119:J119"/>
    <mergeCell ref="A120:J120"/>
    <mergeCell ref="A121:J121"/>
    <mergeCell ref="A122:J122"/>
  </mergeCells>
  <conditionalFormatting sqref="A100:XFD102 B103:C103 A89:XFD91 B95:K97 A92:A97 B92:K92 L92:IW97 C84:C86 A69:A80 B71:C74 A39:XFD41 B42:C42 C28:C31 B26:C27 B28:B36 C34:C36 B48:C53 A42:A45 B59:C64 B78:K80 A103:A106 A20:A23 B20:C20 D20:K25 C14 D12:K14 A15:A18 B15:K17 A58:A67 B109:IW113 D103:IW108 A1:IW4 D26:IW36 A25:A36 A37:IW38 A47:A56 D42:IW74 D81:K86 A81:B86 C81 A87:K88 L75:IW88 A98:IW99 A108:A113 C75:K75 A129:B65531 D129:IW65531 C129:C65527 L114:IW128 C9:K9 A9:B14 L9:IW25">
    <cfRule type="cellIs" priority="45" dxfId="0" operator="lessThan" stopIfTrue="1">
      <formula>0</formula>
    </cfRule>
    <cfRule type="containsErrors" priority="46" dxfId="0" stopIfTrue="1">
      <formula>ISERROR(A1)</formula>
    </cfRule>
  </conditionalFormatting>
  <conditionalFormatting sqref="I69:I70 K69:K70 I25:I26 K25:K26 I36:I37 K36:K37 I47:I48 K47:K48 I58:I59 K58:K59 I86:I87 K80:K87 K97:K98 I108:I109 K108:K109 I14:I15 K14:K15">
    <cfRule type="containsBlanks" priority="44" dxfId="16" stopIfTrue="1">
      <formula>LEN(TRIM(I14))=0</formula>
    </cfRule>
  </conditionalFormatting>
  <conditionalFormatting sqref="A115:A128">
    <cfRule type="containsErrors" priority="30" dxfId="0" stopIfTrue="1">
      <formula>ISERROR(A115)</formula>
    </cfRule>
  </conditionalFormatting>
  <conditionalFormatting sqref="A114">
    <cfRule type="containsErrors" priority="29" dxfId="0" stopIfTrue="1">
      <formula>ISERROR(A114)</formula>
    </cfRule>
  </conditionalFormatting>
  <conditionalFormatting sqref="K115:K128">
    <cfRule type="containsErrors" priority="25" dxfId="0" stopIfTrue="1">
      <formula>ISERROR(K115)</formula>
    </cfRule>
  </conditionalFormatting>
  <conditionalFormatting sqref="K128">
    <cfRule type="cellIs" priority="23" dxfId="2" operator="equal" stopIfTrue="1">
      <formula>"Yes"</formula>
    </cfRule>
    <cfRule type="cellIs" priority="24" dxfId="1" operator="equal" stopIfTrue="1">
      <formula>"No"</formula>
    </cfRule>
  </conditionalFormatting>
  <conditionalFormatting sqref="E7">
    <cfRule type="cellIs" priority="21" dxfId="0" operator="lessThan" stopIfTrue="1">
      <formula>0</formula>
    </cfRule>
  </conditionalFormatting>
  <conditionalFormatting sqref="I7:I8 D8">
    <cfRule type="cellIs" priority="404" dxfId="0" operator="lessThan" stopIfTrue="1">
      <formula>0</formula>
    </cfRule>
  </conditionalFormatting>
  <conditionalFormatting sqref="L7:L8 B7 D7 A5:A8 O5:JC8">
    <cfRule type="cellIs" priority="406" dxfId="0" operator="lessThan" stopIfTrue="1">
      <formula>0</formula>
    </cfRule>
  </conditionalFormatting>
  <conditionalFormatting sqref="O5:JC8 L7:L8">
    <cfRule type="containsErrors" priority="22" dxfId="185" stopIfTrue="1">
      <formula>ISERROR('PA1'!P5)</formula>
    </cfRule>
  </conditionalFormatting>
  <conditionalFormatting sqref="I7:I8">
    <cfRule type="containsErrors" priority="405" dxfId="185" stopIfTrue="1">
      <formula>ISERROR('PA1'!O7)</formula>
    </cfRule>
  </conditionalFormatting>
  <conditionalFormatting sqref="B7 D7 A5:A8">
    <cfRule type="containsErrors" priority="431" dxfId="185" stopIfTrue="1">
      <formula>ISERROR('PA1'!A5)</formula>
    </cfRule>
  </conditionalFormatting>
  <conditionalFormatting sqref="E7">
    <cfRule type="containsErrors" priority="483" dxfId="185" stopIfTrue="1">
      <formula>ISERROR('PA1'!F7)</formula>
    </cfRule>
  </conditionalFormatting>
  <conditionalFormatting sqref="D8">
    <cfRule type="containsErrors" priority="524"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#2</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ignoredErrors>
    <ignoredError sqref="J2" numberStoredAsText="1"/>
  </ignoredErrors>
  <drawing r:id="rId3"/>
  <legacyDrawing r:id="rId2"/>
  <mc:AlternateContent xmlns:mc="http://schemas.openxmlformats.org/markup-compatibility/2006">
    <mc:Choice Requires="x14">
      <controls>
        <mc:AlternateContent>
          <mc:Choice Requires="x14">
            <control xmlns:r="http://schemas.openxmlformats.org/officeDocument/2006/relationships" shapeId="22529"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2530"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2531"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2532"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2533"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2534"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2535"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2536"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2537"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2538"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2539"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2540"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2541"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2542"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2543"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2544"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2545"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2546"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2547"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2548"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2549"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2550"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2551"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2552"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2553"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2554"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Instructions'!B15</f>
        <v>Justice Systems and Alcohol and Substance Abuse</v>
      </c>
      <c r="B1" s="630"/>
      <c r="C1" s="630"/>
      <c r="D1" s="630"/>
      <c r="E1" s="630"/>
      <c r="F1" s="630"/>
      <c r="G1" s="13"/>
      <c r="H1" s="627" t="s">
        <v>104</v>
      </c>
      <c r="I1" s="627"/>
      <c r="J1" s="627"/>
      <c r="K1" s="628"/>
      <c r="L1" s="14"/>
      <c r="M1" s="14"/>
      <c r="N1" s="14"/>
    </row>
    <row r="2" spans="1:14" ht="15" customHeight="1">
      <c r="A2" s="636" t="s">
        <v>42</v>
      </c>
      <c r="B2" s="631"/>
      <c r="C2" s="631"/>
      <c r="D2" s="631"/>
      <c r="E2" s="631"/>
      <c r="F2" s="631"/>
      <c r="G2" s="74"/>
      <c r="H2" s="74"/>
      <c r="I2" s="67" t="str">
        <f>'Budget Sheet Instructions'!J15</f>
        <v>BJA</v>
      </c>
      <c r="J2" s="66" t="str">
        <f>'Budget Sheet Instructions'!K15</f>
        <v>16.608</v>
      </c>
      <c r="K2" s="15"/>
      <c r="L2" s="14"/>
      <c r="M2" s="14"/>
      <c r="N2" s="14"/>
    </row>
    <row r="3" spans="1:14" ht="15" customHeight="1">
      <c r="A3" s="717"/>
      <c r="B3" s="632"/>
      <c r="C3" s="632"/>
      <c r="D3" s="632"/>
      <c r="E3" s="632"/>
      <c r="F3" s="632"/>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15"/>
      <c r="D14" s="79"/>
      <c r="E14" s="79"/>
      <c r="F14" s="541"/>
      <c r="G14" s="711"/>
      <c r="H14" s="54"/>
      <c r="I14" s="47">
        <f>CEILING(C14*D14*F14*H14,1)</f>
        <v>0</v>
      </c>
      <c r="J14" s="78"/>
      <c r="K14" s="47">
        <f>IF(I14-J14&lt;0,0,I14-J14)</f>
        <v>0</v>
      </c>
      <c r="L14" s="29"/>
      <c r="M14" s="14"/>
      <c r="N14" s="14"/>
    </row>
    <row r="15" spans="1:14" ht="30" customHeight="1" hidden="1">
      <c r="A15" s="712"/>
      <c r="B15" s="712"/>
      <c r="C15" s="116"/>
      <c r="D15" s="88"/>
      <c r="E15" s="88"/>
      <c r="F15" s="713"/>
      <c r="G15" s="714"/>
      <c r="H15" s="83"/>
      <c r="I15" s="47">
        <f>CEILING(D15*F15*H15,1)</f>
        <v>0</v>
      </c>
      <c r="J15" s="82"/>
      <c r="K15" s="47">
        <f>IF(I15-J15&lt;0,0,I15-J15)</f>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76"/>
      <c r="C17" s="111"/>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CEILING(D25*F25,1)</f>
        <v>0</v>
      </c>
      <c r="J25" s="78"/>
      <c r="K25" s="47">
        <f>IF(I25-J25&lt;0,0,I25-J25)</f>
        <v>0</v>
      </c>
    </row>
    <row r="26" spans="1:11" ht="30" customHeight="1" hidden="1">
      <c r="A26" s="609"/>
      <c r="B26" s="611"/>
      <c r="C26" s="112"/>
      <c r="D26" s="720"/>
      <c r="E26" s="720"/>
      <c r="F26" s="721"/>
      <c r="G26" s="721"/>
      <c r="H26" s="721"/>
      <c r="I26" s="47">
        <f>CEILING(D26*F26,1)</f>
        <v>0</v>
      </c>
      <c r="J26" s="82"/>
      <c r="K26" s="47">
        <f>IF(I26-J26&lt;0,0,I26-J26)</f>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76"/>
      <c r="C28" s="111"/>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49" t="s">
        <v>14</v>
      </c>
      <c r="C32" s="651"/>
      <c r="D32" s="649" t="s">
        <v>15</v>
      </c>
      <c r="E32" s="651"/>
      <c r="F32" s="724" t="s">
        <v>3</v>
      </c>
      <c r="G32" s="725"/>
      <c r="H32" s="725"/>
      <c r="I32" s="725"/>
      <c r="J32" s="725"/>
      <c r="K32" s="726"/>
    </row>
    <row r="33" spans="1:11" ht="47.25" customHeight="1">
      <c r="A33" s="7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79"/>
      <c r="G36" s="72"/>
      <c r="H36" s="49"/>
      <c r="I36" s="47">
        <f>CEILING(F36*G36*H36,1)</f>
        <v>0</v>
      </c>
      <c r="J36" s="78"/>
      <c r="K36" s="47">
        <f>IF(I36-J36&lt;0,0,I36-J36)</f>
        <v>0</v>
      </c>
    </row>
    <row r="37" spans="1:11" s="19" customFormat="1" ht="45" customHeight="1" hidden="1">
      <c r="A37" s="84"/>
      <c r="B37" s="85"/>
      <c r="C37" s="110"/>
      <c r="D37" s="704"/>
      <c r="E37" s="704"/>
      <c r="F37" s="88"/>
      <c r="G37" s="86"/>
      <c r="H37" s="87"/>
      <c r="I37" s="47">
        <f>CEILING(F37*G37*H37,1)</f>
        <v>0</v>
      </c>
      <c r="J37" s="82"/>
      <c r="K37" s="47">
        <f>IF(I37-J37&lt;0,0,I37-J37)</f>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76"/>
      <c r="C39" s="111"/>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47">
        <f>CEILING(D47*F47,1)</f>
        <v>0</v>
      </c>
      <c r="J47" s="78"/>
      <c r="K47" s="47">
        <f>IF(I47-J47&lt;0,0,I47-J47)</f>
        <v>0</v>
      </c>
    </row>
    <row r="48" spans="1:11" ht="45.75" customHeight="1" hidden="1">
      <c r="A48" s="727"/>
      <c r="B48" s="728"/>
      <c r="C48" s="114"/>
      <c r="D48" s="729"/>
      <c r="E48" s="729"/>
      <c r="F48" s="720"/>
      <c r="G48" s="720"/>
      <c r="H48" s="720"/>
      <c r="I48" s="47">
        <f>CEILING(D48*F48,1)</f>
        <v>0</v>
      </c>
      <c r="J48" s="82"/>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76"/>
      <c r="C50" s="111"/>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47">
        <f>CEILING(D58*F58,1)</f>
        <v>0</v>
      </c>
      <c r="J58" s="78"/>
      <c r="K58" s="47">
        <f>IF(I58-J58&lt;0,0,I58-J58)</f>
        <v>0</v>
      </c>
    </row>
    <row r="59" spans="1:11" ht="30" customHeight="1" hidden="1">
      <c r="A59" s="609"/>
      <c r="B59" s="611"/>
      <c r="C59" s="112"/>
      <c r="D59" s="729"/>
      <c r="E59" s="729"/>
      <c r="F59" s="731"/>
      <c r="G59" s="731"/>
      <c r="H59" s="731"/>
      <c r="I59" s="47">
        <f>CEILING(D59*F59,1)</f>
        <v>0</v>
      </c>
      <c r="J59" s="82"/>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76"/>
      <c r="C61" s="111"/>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76"/>
      <c r="C72" s="111"/>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56.25" customHeight="1">
      <c r="A77" s="496" t="s">
        <v>236</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7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79"/>
      <c r="G86" s="72"/>
      <c r="H86" s="49"/>
      <c r="I86" s="47">
        <f>CEILING(F86*G86*H86,1)</f>
        <v>0</v>
      </c>
      <c r="J86" s="78"/>
      <c r="K86" s="47">
        <f>IF(I86-J86&lt;0,0,I86-J86)</f>
        <v>0</v>
      </c>
    </row>
    <row r="87" spans="1:11" s="19" customFormat="1" ht="45" customHeight="1" hidden="1">
      <c r="A87" s="84"/>
      <c r="B87" s="85"/>
      <c r="C87" s="110"/>
      <c r="D87" s="704"/>
      <c r="E87" s="704"/>
      <c r="F87" s="88"/>
      <c r="G87" s="86"/>
      <c r="H87" s="87"/>
      <c r="I87" s="47">
        <f>CEILING(F87*G87*H87,1)</f>
        <v>0</v>
      </c>
      <c r="J87" s="82"/>
      <c r="K87" s="47">
        <f>IF(I87-J87&lt;0,0,I87-J87)</f>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76"/>
      <c r="C89" s="111"/>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76"/>
      <c r="C100" s="111"/>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47">
        <f>CEILING(D108*F108,1)</f>
        <v>0</v>
      </c>
      <c r="J108" s="78"/>
      <c r="K108" s="47">
        <f>IF(I108-J108&lt;0,0,I108-J108)</f>
        <v>0</v>
      </c>
    </row>
    <row r="109" spans="1:11" ht="31.5" customHeight="1" hidden="1">
      <c r="A109" s="752"/>
      <c r="B109" s="753"/>
      <c r="C109" s="113"/>
      <c r="D109" s="745"/>
      <c r="E109" s="745"/>
      <c r="F109" s="754"/>
      <c r="G109" s="754"/>
      <c r="H109" s="754"/>
      <c r="I109" s="47">
        <f>CEILING(D109*F109,1)</f>
        <v>0</v>
      </c>
      <c r="J109" s="82"/>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76"/>
      <c r="C111" s="111"/>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Summary'!D7</f>
        <v>0</v>
      </c>
    </row>
    <row r="116" spans="1:11" ht="15">
      <c r="A116" s="543" t="s">
        <v>33</v>
      </c>
      <c r="B116" s="544"/>
      <c r="C116" s="544"/>
      <c r="D116" s="544"/>
      <c r="E116" s="544"/>
      <c r="F116" s="544"/>
      <c r="G116" s="544"/>
      <c r="H116" s="544"/>
      <c r="I116" s="544"/>
      <c r="J116" s="545"/>
      <c r="K116" s="35">
        <f>'Budget Summary'!D8</f>
        <v>0</v>
      </c>
    </row>
    <row r="117" spans="1:11" ht="15">
      <c r="A117" s="546" t="s">
        <v>34</v>
      </c>
      <c r="B117" s="547"/>
      <c r="C117" s="547"/>
      <c r="D117" s="547"/>
      <c r="E117" s="547"/>
      <c r="F117" s="547"/>
      <c r="G117" s="547"/>
      <c r="H117" s="547"/>
      <c r="I117" s="547"/>
      <c r="J117" s="548"/>
      <c r="K117" s="34">
        <f>'Budget Summary'!D9</f>
        <v>0</v>
      </c>
    </row>
    <row r="118" spans="1:11" ht="15">
      <c r="A118" s="543" t="s">
        <v>35</v>
      </c>
      <c r="B118" s="544"/>
      <c r="C118" s="544"/>
      <c r="D118" s="544"/>
      <c r="E118" s="544"/>
      <c r="F118" s="544"/>
      <c r="G118" s="544"/>
      <c r="H118" s="544"/>
      <c r="I118" s="544"/>
      <c r="J118" s="545"/>
      <c r="K118" s="35">
        <f>'Budget Summary'!D10</f>
        <v>0</v>
      </c>
    </row>
    <row r="119" spans="1:11" ht="15">
      <c r="A119" s="701" t="s">
        <v>37</v>
      </c>
      <c r="B119" s="702"/>
      <c r="C119" s="702"/>
      <c r="D119" s="702"/>
      <c r="E119" s="702"/>
      <c r="F119" s="702"/>
      <c r="G119" s="702"/>
      <c r="H119" s="702"/>
      <c r="I119" s="702"/>
      <c r="J119" s="703"/>
      <c r="K119" s="34">
        <f>'Budget Summary'!D11</f>
        <v>0</v>
      </c>
    </row>
    <row r="120" spans="1:11" ht="15">
      <c r="A120" s="543" t="s">
        <v>39</v>
      </c>
      <c r="B120" s="544"/>
      <c r="C120" s="544"/>
      <c r="D120" s="544"/>
      <c r="E120" s="544"/>
      <c r="F120" s="544"/>
      <c r="G120" s="544"/>
      <c r="H120" s="544"/>
      <c r="I120" s="544"/>
      <c r="J120" s="545"/>
      <c r="K120" s="35" t="str">
        <f>'Budget Summary'!D12</f>
        <v>N/A</v>
      </c>
    </row>
    <row r="121" spans="1:11" ht="15">
      <c r="A121" s="546" t="s">
        <v>230</v>
      </c>
      <c r="B121" s="547"/>
      <c r="C121" s="547"/>
      <c r="D121" s="547"/>
      <c r="E121" s="547"/>
      <c r="F121" s="547"/>
      <c r="G121" s="547"/>
      <c r="H121" s="547"/>
      <c r="I121" s="547"/>
      <c r="J121" s="548"/>
      <c r="K121" s="34">
        <f>'Budget Summary'!D13</f>
        <v>0</v>
      </c>
    </row>
    <row r="122" spans="1:11" ht="15">
      <c r="A122" s="543" t="s">
        <v>45</v>
      </c>
      <c r="B122" s="544"/>
      <c r="C122" s="544"/>
      <c r="D122" s="544"/>
      <c r="E122" s="544"/>
      <c r="F122" s="544"/>
      <c r="G122" s="544"/>
      <c r="H122" s="544"/>
      <c r="I122" s="544"/>
      <c r="J122" s="545"/>
      <c r="K122" s="35">
        <f>'Budget Summary'!D14</f>
        <v>0</v>
      </c>
    </row>
    <row r="123" spans="1:11" ht="15">
      <c r="A123" s="552" t="s">
        <v>50</v>
      </c>
      <c r="B123" s="553"/>
      <c r="C123" s="553"/>
      <c r="D123" s="553"/>
      <c r="E123" s="553"/>
      <c r="F123" s="553"/>
      <c r="G123" s="553"/>
      <c r="H123" s="553"/>
      <c r="I123" s="553"/>
      <c r="J123" s="554"/>
      <c r="K123" s="36">
        <f>'Budget Summary'!D16</f>
        <v>0</v>
      </c>
    </row>
    <row r="124" spans="1:11" ht="15">
      <c r="A124" s="546" t="s">
        <v>46</v>
      </c>
      <c r="B124" s="547"/>
      <c r="C124" s="547"/>
      <c r="D124" s="547"/>
      <c r="E124" s="547"/>
      <c r="F124" s="547"/>
      <c r="G124" s="547"/>
      <c r="H124" s="547"/>
      <c r="I124" s="547"/>
      <c r="J124" s="548"/>
      <c r="K124" s="34">
        <f>'Budget Summary'!D17</f>
        <v>0</v>
      </c>
    </row>
    <row r="125" spans="1:11" ht="15">
      <c r="A125" s="552" t="s">
        <v>51</v>
      </c>
      <c r="B125" s="553"/>
      <c r="C125" s="553"/>
      <c r="D125" s="553"/>
      <c r="E125" s="553"/>
      <c r="F125" s="553"/>
      <c r="G125" s="553"/>
      <c r="H125" s="553"/>
      <c r="I125" s="553"/>
      <c r="J125" s="554"/>
      <c r="K125" s="36">
        <f>'Budget Summary'!D19</f>
        <v>0</v>
      </c>
    </row>
    <row r="126" spans="1:11" ht="15">
      <c r="A126" s="546" t="s">
        <v>52</v>
      </c>
      <c r="B126" s="547"/>
      <c r="C126" s="547"/>
      <c r="D126" s="547"/>
      <c r="E126" s="547"/>
      <c r="F126" s="547"/>
      <c r="G126" s="547"/>
      <c r="H126" s="547"/>
      <c r="I126" s="547"/>
      <c r="J126" s="548"/>
      <c r="K126" s="37">
        <f>'Budget Summary'!D22</f>
        <v>0</v>
      </c>
    </row>
    <row r="127" spans="1:11" ht="15">
      <c r="A127" s="543" t="s">
        <v>74</v>
      </c>
      <c r="B127" s="544"/>
      <c r="C127" s="544"/>
      <c r="D127" s="544"/>
      <c r="E127" s="544"/>
      <c r="F127" s="544"/>
      <c r="G127" s="544"/>
      <c r="H127" s="544"/>
      <c r="I127" s="544"/>
      <c r="J127" s="545"/>
      <c r="K127" s="38">
        <f>'Budget Summary'!D23</f>
        <v>0</v>
      </c>
    </row>
    <row r="128" spans="1:11" ht="15">
      <c r="A128" s="546" t="s">
        <v>77</v>
      </c>
      <c r="B128" s="547"/>
      <c r="C128" s="547"/>
      <c r="D128" s="547"/>
      <c r="E128" s="547"/>
      <c r="F128" s="547"/>
      <c r="G128" s="547"/>
      <c r="H128" s="547"/>
      <c r="I128" s="547"/>
      <c r="J128" s="548"/>
      <c r="K128" s="37" t="str">
        <f>'Budget Summary'!D24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OYRhUWH4QJUNEVK42kPOytVy5TO0H48+ImFJYEOdZJ7+E+StRstLB1/PaIHIcKGwfFcrJNv31z+8gKJTvTRsTw==" saltValue="IrDFQvHOS/g3TIOc9YukfA==" spinCount="100000" sheet="1" objects="1" scenarios="1" selectLockedCells="1"/>
  <protectedRanges>
    <protectedRange sqref="I69:J70 I25:J26 I36:J37 I47:J48 I58:J59 J80:J81 I86:J87 J97:J98 I108:J109 A15:J15 A14:J14" name="Personnel"/>
  </protectedRanges>
  <mergeCells count="193">
    <mergeCell ref="B8:C8"/>
    <mergeCell ref="E7:H7"/>
    <mergeCell ref="E8:H8"/>
    <mergeCell ref="J7:K7"/>
    <mergeCell ref="L7:N7"/>
    <mergeCell ref="J8:K8"/>
    <mergeCell ref="L8:N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I95:I96"/>
    <mergeCell ref="J95:J96"/>
    <mergeCell ref="K95:K96"/>
    <mergeCell ref="A97:H97"/>
    <mergeCell ref="A105:C105"/>
    <mergeCell ref="A104:C104"/>
    <mergeCell ref="D86:E86"/>
    <mergeCell ref="D87:E87"/>
    <mergeCell ref="A88:H88"/>
    <mergeCell ref="A90:K91"/>
    <mergeCell ref="A93:K93"/>
    <mergeCell ref="B86:C86"/>
    <mergeCell ref="A98:H98"/>
    <mergeCell ref="A99:H99"/>
    <mergeCell ref="A101:K102"/>
    <mergeCell ref="D104:K104"/>
    <mergeCell ref="D105:K105"/>
    <mergeCell ref="A94:K94"/>
    <mergeCell ref="A95:H96"/>
    <mergeCell ref="A84:E85"/>
    <mergeCell ref="F84:F85"/>
    <mergeCell ref="G84:G85"/>
    <mergeCell ref="H84:H85"/>
    <mergeCell ref="I84:I85"/>
    <mergeCell ref="J84:J85"/>
    <mergeCell ref="A80:H80"/>
    <mergeCell ref="A81:H81"/>
    <mergeCell ref="D82:E82"/>
    <mergeCell ref="F82:K82"/>
    <mergeCell ref="D83:E83"/>
    <mergeCell ref="F83:K83"/>
    <mergeCell ref="K84:K85"/>
    <mergeCell ref="A71:H71"/>
    <mergeCell ref="A73:K74"/>
    <mergeCell ref="A76:K76"/>
    <mergeCell ref="A77:K77"/>
    <mergeCell ref="A78:H79"/>
    <mergeCell ref="I78:I79"/>
    <mergeCell ref="J78:J79"/>
    <mergeCell ref="K78:K79"/>
    <mergeCell ref="B83:C83"/>
    <mergeCell ref="B82:C82"/>
    <mergeCell ref="A75:B75"/>
    <mergeCell ref="D69:E69"/>
    <mergeCell ref="F69:H69"/>
    <mergeCell ref="D70:E70"/>
    <mergeCell ref="F70:H70"/>
    <mergeCell ref="D67:E68"/>
    <mergeCell ref="F67:H68"/>
    <mergeCell ref="A70:C70"/>
    <mergeCell ref="A67:C68"/>
    <mergeCell ref="I67:I68"/>
    <mergeCell ref="A69:C69"/>
    <mergeCell ref="J67:J68"/>
    <mergeCell ref="K67:K68"/>
    <mergeCell ref="A60:H60"/>
    <mergeCell ref="A62:K63"/>
    <mergeCell ref="D65:K65"/>
    <mergeCell ref="D66:K66"/>
    <mergeCell ref="A66:C66"/>
    <mergeCell ref="A65:C65"/>
    <mergeCell ref="D58:E58"/>
    <mergeCell ref="F58:H58"/>
    <mergeCell ref="A59:B59"/>
    <mergeCell ref="D59:E59"/>
    <mergeCell ref="F59:H59"/>
    <mergeCell ref="A58:C58"/>
    <mergeCell ref="D56:E57"/>
    <mergeCell ref="F56:H57"/>
    <mergeCell ref="I56:I57"/>
    <mergeCell ref="J56:J57"/>
    <mergeCell ref="K56:K57"/>
    <mergeCell ref="A49:H49"/>
    <mergeCell ref="A51:K52"/>
    <mergeCell ref="D54:K54"/>
    <mergeCell ref="D55:K55"/>
    <mergeCell ref="A56:C57"/>
    <mergeCell ref="A55:C55"/>
    <mergeCell ref="A54:C54"/>
    <mergeCell ref="D47:E47"/>
    <mergeCell ref="F47:H47"/>
    <mergeCell ref="A48:B48"/>
    <mergeCell ref="D48:E48"/>
    <mergeCell ref="F48:H48"/>
    <mergeCell ref="D44:K44"/>
    <mergeCell ref="D45:E46"/>
    <mergeCell ref="F45:H46"/>
    <mergeCell ref="I45:I46"/>
    <mergeCell ref="J45:J46"/>
    <mergeCell ref="A47:C47"/>
    <mergeCell ref="A44:C44"/>
    <mergeCell ref="A45:C46"/>
    <mergeCell ref="D36:E36"/>
    <mergeCell ref="D37:E37"/>
    <mergeCell ref="A38:H38"/>
    <mergeCell ref="A40:K41"/>
    <mergeCell ref="D43:K43"/>
    <mergeCell ref="K45:K46"/>
    <mergeCell ref="A27:H27"/>
    <mergeCell ref="A29:K30"/>
    <mergeCell ref="D32:E32"/>
    <mergeCell ref="F32:K32"/>
    <mergeCell ref="D33:E33"/>
    <mergeCell ref="F33:K33"/>
    <mergeCell ref="K34:K35"/>
    <mergeCell ref="I34:I35"/>
    <mergeCell ref="J34:J35"/>
    <mergeCell ref="B36:C36"/>
    <mergeCell ref="B32:C32"/>
    <mergeCell ref="A43:C43"/>
    <mergeCell ref="D25:E25"/>
    <mergeCell ref="F25:H25"/>
    <mergeCell ref="A26:B26"/>
    <mergeCell ref="D26:E26"/>
    <mergeCell ref="F26:H26"/>
    <mergeCell ref="A34:E35"/>
    <mergeCell ref="F34:F35"/>
    <mergeCell ref="G34:G35"/>
    <mergeCell ref="H34:H35"/>
    <mergeCell ref="B33:C33"/>
    <mergeCell ref="A25:C25"/>
    <mergeCell ref="D23:E24"/>
    <mergeCell ref="F23:H24"/>
    <mergeCell ref="I23:I24"/>
    <mergeCell ref="J23:J24"/>
    <mergeCell ref="K23:K24"/>
    <mergeCell ref="A18:K19"/>
    <mergeCell ref="D21:K21"/>
    <mergeCell ref="D22:K22"/>
    <mergeCell ref="A16:H16"/>
    <mergeCell ref="A22:C22"/>
    <mergeCell ref="A21:C21"/>
    <mergeCell ref="A23:C24"/>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92:K92 L92:IW97 D98:IW99 A39:XFD41 B42:C42 C28:C31 B26:C27 A103:A106 B48:C53 A42:A45 B59:C64 B71:C74 B20:C20 C14 A20:A23 D12:K14 D20:K25 A1:IW4 A15:A18 B15:K17 B28:B38 C34:C38 A25:A38 D26:IW38 A47:A56 A58:A67 D42:IW74 C78:C81 C84:C88 B78:B88 A69:A88 L75:IW88 D78:K88 B95:C99 A92:A99 D103:IW113 A108:A113 C75:K75 A129:J65531 L114:IW65531 K129:K65527 C9:K9 A9:B14 L9:IW25">
    <cfRule type="cellIs" priority="51" dxfId="0" operator="lessThan" stopIfTrue="1">
      <formula>0</formula>
    </cfRule>
    <cfRule type="containsErrors" priority="52" dxfId="0" stopIfTrue="1">
      <formula>ISERROR(A1)</formula>
    </cfRule>
  </conditionalFormatting>
  <conditionalFormatting sqref="I69:I70 K69:K70 I25:I26 K25:K26 I36:I37 K36:K37 I47:I48 K47:K48 I58:I59 K58:K59 I86:I87 K80:K87 K97:K98 I108:I109 K108:K109 K14:K15 I14:I15">
    <cfRule type="containsBlanks" priority="50" dxfId="16" stopIfTrue="1">
      <formula>LEN(TRIM(I14))=0</formula>
    </cfRule>
  </conditionalFormatting>
  <conditionalFormatting sqref="A115:A128">
    <cfRule type="containsErrors" priority="46" dxfId="0" stopIfTrue="1">
      <formula>ISERROR(A115)</formula>
    </cfRule>
  </conditionalFormatting>
  <conditionalFormatting sqref="A114">
    <cfRule type="containsErrors" priority="45" dxfId="0" stopIfTrue="1">
      <formula>ISERROR(A114)</formula>
    </cfRule>
  </conditionalFormatting>
  <conditionalFormatting sqref="K115:K128">
    <cfRule type="containsErrors" priority="39" dxfId="0" stopIfTrue="1">
      <formula>ISERROR(K115)</formula>
    </cfRule>
  </conditionalFormatting>
  <conditionalFormatting sqref="K128">
    <cfRule type="cellIs" priority="37" dxfId="2" operator="equal" stopIfTrue="1">
      <formula>"Yes"</formula>
    </cfRule>
    <cfRule type="cellIs" priority="38" dxfId="1" operator="equal" stopIfTrue="1">
      <formula>"No"</formula>
    </cfRule>
  </conditionalFormatting>
  <conditionalFormatting sqref="E7">
    <cfRule type="cellIs" priority="15" dxfId="0" operator="lessThan" stopIfTrue="1">
      <formula>0</formula>
    </cfRule>
  </conditionalFormatting>
  <conditionalFormatting sqref="L7:L8 B7 D7 A5:A8 O5:JC8">
    <cfRule type="cellIs" priority="25" dxfId="0" operator="lessThan" stopIfTrue="1">
      <formula>0</formula>
    </cfRule>
  </conditionalFormatting>
  <conditionalFormatting sqref="I7:I8 D8">
    <cfRule type="cellIs" priority="21" dxfId="0" operator="lessThan" stopIfTrue="1">
      <formula>0</formula>
    </cfRule>
  </conditionalFormatting>
  <conditionalFormatting sqref="O5:JC8 L7:L8">
    <cfRule type="containsErrors" priority="16" dxfId="185" stopIfTrue="1">
      <formula>ISERROR('PA1'!P5)</formula>
    </cfRule>
  </conditionalFormatting>
  <conditionalFormatting sqref="I7:I8">
    <cfRule type="containsErrors" priority="22" dxfId="185" stopIfTrue="1">
      <formula>ISERROR('PA1'!O7)</formula>
    </cfRule>
  </conditionalFormatting>
  <conditionalFormatting sqref="B7 D7 A5:A8">
    <cfRule type="containsErrors" priority="436" dxfId="185" stopIfTrue="1">
      <formula>ISERROR('PA1'!A5)</formula>
    </cfRule>
  </conditionalFormatting>
  <conditionalFormatting sqref="E7">
    <cfRule type="containsErrors" priority="488" dxfId="185" stopIfTrue="1">
      <formula>ISERROR('PA1'!F7)</formula>
    </cfRule>
  </conditionalFormatting>
  <conditionalFormatting sqref="D8">
    <cfRule type="containsErrors" priority="530" dxfId="185" stopIfTrue="1">
      <formula>ISERROR('PA1'!F8)</formula>
    </cfRule>
  </conditionalFormatting>
  <dataValidations count="3">
    <dataValidation type="decimal" operator="lessThanOrEqual" allowBlank="1" showInputMessage="1" showErrorMessage="1" errorTitle="Max Value Exceeded" error="The Non-Federal Contribution entered cannot be greater than the Total Cost for the line item." sqref="J108:J109 J23: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#3</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3553"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3554"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3555"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3556"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3557"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3558"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3559"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3560"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3561"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3562"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3563"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3564"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3565"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3566"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3567"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3568"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3569"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3570"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3571"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3572"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3573"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3574"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3575"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3576"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3577"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3578"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Instructions'!B16</f>
        <v>Tribal Justice System Infrastructure Program</v>
      </c>
      <c r="B1" s="630"/>
      <c r="C1" s="630"/>
      <c r="D1" s="630"/>
      <c r="E1" s="630"/>
      <c r="F1" s="630"/>
      <c r="G1" s="13"/>
      <c r="H1" s="627" t="s">
        <v>101</v>
      </c>
      <c r="I1" s="627"/>
      <c r="J1" s="627"/>
      <c r="K1" s="628"/>
      <c r="L1" s="14"/>
      <c r="M1" s="14"/>
      <c r="N1" s="14"/>
    </row>
    <row r="2" spans="1:14" ht="15" customHeight="1">
      <c r="A2" s="636" t="s">
        <v>42</v>
      </c>
      <c r="B2" s="631"/>
      <c r="C2" s="631"/>
      <c r="D2" s="631"/>
      <c r="E2" s="631"/>
      <c r="F2" s="631"/>
      <c r="G2" s="74"/>
      <c r="H2" s="74"/>
      <c r="I2" s="67" t="str">
        <f>'Budget Sheet Instructions'!J16</f>
        <v>BJA</v>
      </c>
      <c r="J2" s="66" t="str">
        <f>'Budget Sheet Instructions'!K16</f>
        <v>16.596</v>
      </c>
      <c r="K2" s="15"/>
      <c r="L2" s="14"/>
      <c r="M2" s="14"/>
      <c r="N2" s="14"/>
    </row>
    <row r="3" spans="1:14" ht="15" customHeight="1">
      <c r="A3" s="717"/>
      <c r="B3" s="632"/>
      <c r="C3" s="632"/>
      <c r="D3" s="632"/>
      <c r="E3" s="632"/>
      <c r="F3" s="632"/>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22"/>
      <c r="D14" s="79"/>
      <c r="E14" s="79"/>
      <c r="F14" s="541"/>
      <c r="G14" s="711"/>
      <c r="H14" s="54"/>
      <c r="I14" s="47">
        <f>CEILING(C14*D14*F14*H14,1)</f>
        <v>0</v>
      </c>
      <c r="J14" s="78"/>
      <c r="K14" s="47">
        <f>IF(I14-J14&lt;0,0,I14-J14)</f>
        <v>0</v>
      </c>
      <c r="L14" s="29"/>
      <c r="M14" s="14"/>
      <c r="N14" s="14"/>
    </row>
    <row r="15" spans="1:14" ht="30" customHeight="1" hidden="1">
      <c r="A15" s="712"/>
      <c r="B15" s="712"/>
      <c r="C15" s="125"/>
      <c r="D15" s="88"/>
      <c r="E15" s="88"/>
      <c r="F15" s="713"/>
      <c r="G15" s="714"/>
      <c r="H15" s="83"/>
      <c r="I15" s="47">
        <f>CEILING(D15*F15*H15,1)</f>
        <v>0</v>
      </c>
      <c r="J15" s="82"/>
      <c r="K15" s="47">
        <f>IF(I15-J15&lt;0,0,I15-J15)</f>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CEILING(D25*F25,1)</f>
        <v>0</v>
      </c>
      <c r="J25" s="78"/>
      <c r="K25" s="47">
        <f>IF(I25-J25&lt;0,0,I25-J25)</f>
        <v>0</v>
      </c>
    </row>
    <row r="26" spans="1:11" ht="30" customHeight="1" hidden="1">
      <c r="A26" s="609"/>
      <c r="B26" s="611"/>
      <c r="C26" s="119"/>
      <c r="D26" s="720"/>
      <c r="E26" s="720"/>
      <c r="F26" s="721"/>
      <c r="G26" s="721"/>
      <c r="H26" s="721"/>
      <c r="I26" s="47">
        <f>CEILING(D26*F26,1)</f>
        <v>0</v>
      </c>
      <c r="J26" s="82"/>
      <c r="K26" s="47">
        <f>IF(I26-J26&lt;0,0,I26-J26)</f>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49" t="s">
        <v>14</v>
      </c>
      <c r="C32" s="651"/>
      <c r="D32" s="649" t="s">
        <v>15</v>
      </c>
      <c r="E32" s="651"/>
      <c r="F32" s="724" t="s">
        <v>3</v>
      </c>
      <c r="G32" s="725"/>
      <c r="H32" s="725"/>
      <c r="I32" s="725"/>
      <c r="J32" s="725"/>
      <c r="K32" s="726"/>
    </row>
    <row r="33" spans="1:11" ht="47.25" customHeight="1">
      <c r="A33" s="7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79"/>
      <c r="G36" s="72"/>
      <c r="H36" s="49"/>
      <c r="I36" s="47">
        <f>CEILING(F36*G36*H36,1)</f>
        <v>0</v>
      </c>
      <c r="J36" s="78"/>
      <c r="K36" s="47">
        <f>IF(I36-J36&lt;0,0,I36-J36)</f>
        <v>0</v>
      </c>
    </row>
    <row r="37" spans="1:11" s="19" customFormat="1" ht="45" customHeight="1" hidden="1">
      <c r="A37" s="84"/>
      <c r="B37" s="85"/>
      <c r="C37" s="118"/>
      <c r="D37" s="704"/>
      <c r="E37" s="704"/>
      <c r="F37" s="88"/>
      <c r="G37" s="86"/>
      <c r="H37" s="87"/>
      <c r="I37" s="47">
        <f>CEILING(F37*G37*H37,1)</f>
        <v>0</v>
      </c>
      <c r="J37" s="82"/>
      <c r="K37" s="47">
        <f>IF(I37-J37&lt;0,0,I37-J37)</f>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47">
        <f>CEILING(D47*F47,1)</f>
        <v>0</v>
      </c>
      <c r="J47" s="78"/>
      <c r="K47" s="47">
        <f>IF(I47-J47&lt;0,0,I47-J47)</f>
        <v>0</v>
      </c>
    </row>
    <row r="48" spans="1:11" ht="45.75" customHeight="1" hidden="1">
      <c r="A48" s="727"/>
      <c r="B48" s="728"/>
      <c r="C48" s="121"/>
      <c r="D48" s="729"/>
      <c r="E48" s="729"/>
      <c r="F48" s="720"/>
      <c r="G48" s="720"/>
      <c r="H48" s="720"/>
      <c r="I48" s="47">
        <f>CEILING(D48*F48,1)</f>
        <v>0</v>
      </c>
      <c r="J48" s="82"/>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75" customHeight="1" hidden="1">
      <c r="A58" s="593"/>
      <c r="B58" s="605"/>
      <c r="C58" s="594"/>
      <c r="D58" s="708"/>
      <c r="E58" s="708"/>
      <c r="F58" s="730"/>
      <c r="G58" s="730"/>
      <c r="H58" s="730"/>
      <c r="I58" s="47">
        <f>CEILING(D58*F58,1)</f>
        <v>0</v>
      </c>
      <c r="J58" s="78"/>
      <c r="K58" s="47">
        <f>IF(I58-J58&lt;0,0,I58-J58)</f>
        <v>0</v>
      </c>
    </row>
    <row r="59" spans="1:11" ht="30" customHeight="1" hidden="1">
      <c r="A59" s="609"/>
      <c r="B59" s="611"/>
      <c r="C59" s="119"/>
      <c r="D59" s="729"/>
      <c r="E59" s="729"/>
      <c r="F59" s="731"/>
      <c r="G59" s="731"/>
      <c r="H59" s="731"/>
      <c r="I59" s="47">
        <f>CEILING(D59*F59,1)</f>
        <v>0</v>
      </c>
      <c r="J59" s="82"/>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4.25" customHeight="1">
      <c r="A68" s="470"/>
      <c r="B68" s="471"/>
      <c r="C68" s="472"/>
      <c r="D68" s="705"/>
      <c r="E68" s="705"/>
      <c r="F68" s="706"/>
      <c r="G68" s="706"/>
      <c r="H68" s="706"/>
      <c r="I68" s="706"/>
      <c r="J68" s="707"/>
      <c r="K68" s="706"/>
    </row>
    <row r="69" spans="1:11" ht="30" customHeight="1" hidden="1">
      <c r="A69" s="780"/>
      <c r="B69" s="781"/>
      <c r="C69" s="782"/>
      <c r="D69" s="776"/>
      <c r="E69" s="776"/>
      <c r="F69" s="777"/>
      <c r="G69" s="777"/>
      <c r="H69" s="777"/>
      <c r="I69" s="47">
        <f>CEILING(D69*F69,1)</f>
        <v>0</v>
      </c>
      <c r="J69" s="78"/>
      <c r="K69" s="47">
        <f>IF(I69-J69&lt;0,0,I69-J69)</f>
        <v>0</v>
      </c>
    </row>
    <row r="70" spans="1:11" ht="30" customHeight="1" hidden="1">
      <c r="A70" s="778"/>
      <c r="B70" s="779"/>
      <c r="C70" s="123"/>
      <c r="D70" s="744"/>
      <c r="E70" s="744"/>
      <c r="F70" s="745"/>
      <c r="G70" s="745"/>
      <c r="H70" s="745"/>
      <c r="I70" s="47">
        <f>CEILING(D70*F70,1)</f>
        <v>0</v>
      </c>
      <c r="J70" s="82"/>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76"/>
      <c r="C72" s="120"/>
      <c r="D72" s="77"/>
      <c r="E72" s="77"/>
      <c r="F72" s="77"/>
      <c r="G72" s="77"/>
      <c r="H72" s="77"/>
      <c r="I72" s="55"/>
      <c r="J72" s="55"/>
      <c r="K72" s="56"/>
    </row>
    <row r="73" spans="1:11" ht="200.1" customHeight="1">
      <c r="A73" s="783"/>
      <c r="B73" s="784"/>
      <c r="C73" s="784"/>
      <c r="D73" s="784"/>
      <c r="E73" s="784"/>
      <c r="F73" s="784"/>
      <c r="G73" s="784"/>
      <c r="H73" s="784"/>
      <c r="I73" s="784"/>
      <c r="J73" s="784"/>
      <c r="K73" s="785"/>
    </row>
    <row r="74" spans="1:11" ht="16.5" customHeight="1" hidden="1">
      <c r="A74" s="786"/>
      <c r="B74" s="787"/>
      <c r="C74" s="787"/>
      <c r="D74" s="787"/>
      <c r="E74" s="787"/>
      <c r="F74" s="787"/>
      <c r="G74" s="787"/>
      <c r="H74" s="787"/>
      <c r="I74" s="787"/>
      <c r="J74" s="787"/>
      <c r="K74" s="788"/>
    </row>
    <row r="75" spans="1:11" ht="15.75" thickBot="1">
      <c r="A75" s="764" t="s">
        <v>229</v>
      </c>
      <c r="B75" s="765"/>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52.5" customHeight="1">
      <c r="A77" s="496" t="s">
        <v>237</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7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79"/>
      <c r="G86" s="72"/>
      <c r="H86" s="49"/>
      <c r="I86" s="47">
        <f>CEILING(F86*G86*H86,1)</f>
        <v>0</v>
      </c>
      <c r="J86" s="78"/>
      <c r="K86" s="47">
        <f>IF(I86-J86&lt;0,0,I86-J86)</f>
        <v>0</v>
      </c>
    </row>
    <row r="87" spans="1:11" s="19" customFormat="1" ht="45" customHeight="1" hidden="1">
      <c r="A87" s="84"/>
      <c r="B87" s="85"/>
      <c r="C87" s="118"/>
      <c r="D87" s="704"/>
      <c r="E87" s="704"/>
      <c r="F87" s="88"/>
      <c r="G87" s="86"/>
      <c r="H87" s="87"/>
      <c r="I87" s="47">
        <f>CEILING(F87*G87*H87,1)</f>
        <v>0</v>
      </c>
      <c r="J87" s="82"/>
      <c r="K87" s="47">
        <f>IF(I87-J87&lt;0,0,I87-J87)</f>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76"/>
      <c r="C89" s="120"/>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76"/>
      <c r="C100" s="120"/>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47">
        <f>CEILING(D108*F108,1)</f>
        <v>0</v>
      </c>
      <c r="J108" s="78"/>
      <c r="K108" s="47">
        <f>IF(I108-J108&lt;0,0,I108-J108)</f>
        <v>0</v>
      </c>
    </row>
    <row r="109" spans="1:11" ht="31.5" customHeight="1" hidden="1">
      <c r="A109" s="752"/>
      <c r="B109" s="753"/>
      <c r="C109" s="124"/>
      <c r="D109" s="745"/>
      <c r="E109" s="745"/>
      <c r="F109" s="754"/>
      <c r="G109" s="754"/>
      <c r="H109" s="754"/>
      <c r="I109" s="47">
        <f>CEILING(D109*F109,1)</f>
        <v>0</v>
      </c>
      <c r="J109" s="82"/>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76"/>
      <c r="C111" s="120"/>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Summary'!E7</f>
        <v>0</v>
      </c>
    </row>
    <row r="116" spans="1:11" ht="15">
      <c r="A116" s="543" t="s">
        <v>33</v>
      </c>
      <c r="B116" s="544"/>
      <c r="C116" s="544"/>
      <c r="D116" s="544"/>
      <c r="E116" s="544"/>
      <c r="F116" s="544"/>
      <c r="G116" s="544"/>
      <c r="H116" s="544"/>
      <c r="I116" s="544"/>
      <c r="J116" s="545"/>
      <c r="K116" s="35">
        <f>'Budget Summary'!E8</f>
        <v>0</v>
      </c>
    </row>
    <row r="117" spans="1:11" ht="15">
      <c r="A117" s="546" t="s">
        <v>34</v>
      </c>
      <c r="B117" s="547"/>
      <c r="C117" s="547"/>
      <c r="D117" s="547"/>
      <c r="E117" s="547"/>
      <c r="F117" s="547"/>
      <c r="G117" s="547"/>
      <c r="H117" s="547"/>
      <c r="I117" s="547"/>
      <c r="J117" s="548"/>
      <c r="K117" s="34">
        <f>'Budget Summary'!E9</f>
        <v>0</v>
      </c>
    </row>
    <row r="118" spans="1:11" ht="15">
      <c r="A118" s="543" t="s">
        <v>35</v>
      </c>
      <c r="B118" s="544"/>
      <c r="C118" s="544"/>
      <c r="D118" s="544"/>
      <c r="E118" s="544"/>
      <c r="F118" s="544"/>
      <c r="G118" s="544"/>
      <c r="H118" s="544"/>
      <c r="I118" s="544"/>
      <c r="J118" s="545"/>
      <c r="K118" s="35">
        <f>'Budget Summary'!E10</f>
        <v>0</v>
      </c>
    </row>
    <row r="119" spans="1:11" ht="15">
      <c r="A119" s="701" t="s">
        <v>37</v>
      </c>
      <c r="B119" s="702"/>
      <c r="C119" s="702"/>
      <c r="D119" s="702"/>
      <c r="E119" s="702"/>
      <c r="F119" s="702"/>
      <c r="G119" s="702"/>
      <c r="H119" s="702"/>
      <c r="I119" s="702"/>
      <c r="J119" s="703"/>
      <c r="K119" s="34">
        <f>'Budget Summary'!E11</f>
        <v>0</v>
      </c>
    </row>
    <row r="120" spans="1:11" ht="15">
      <c r="A120" s="543" t="s">
        <v>39</v>
      </c>
      <c r="B120" s="544"/>
      <c r="C120" s="544"/>
      <c r="D120" s="544"/>
      <c r="E120" s="544"/>
      <c r="F120" s="544"/>
      <c r="G120" s="544"/>
      <c r="H120" s="544"/>
      <c r="I120" s="544"/>
      <c r="J120" s="545"/>
      <c r="K120" s="35">
        <f>'Budget Summary'!E12</f>
        <v>0</v>
      </c>
    </row>
    <row r="121" spans="1:11" ht="15">
      <c r="A121" s="546" t="s">
        <v>230</v>
      </c>
      <c r="B121" s="547"/>
      <c r="C121" s="547"/>
      <c r="D121" s="547"/>
      <c r="E121" s="547"/>
      <c r="F121" s="547"/>
      <c r="G121" s="547"/>
      <c r="H121" s="547"/>
      <c r="I121" s="547"/>
      <c r="J121" s="548"/>
      <c r="K121" s="34">
        <f>'Budget Summary'!E13</f>
        <v>0</v>
      </c>
    </row>
    <row r="122" spans="1:11" ht="15">
      <c r="A122" s="543" t="s">
        <v>45</v>
      </c>
      <c r="B122" s="544"/>
      <c r="C122" s="544"/>
      <c r="D122" s="544"/>
      <c r="E122" s="544"/>
      <c r="F122" s="544"/>
      <c r="G122" s="544"/>
      <c r="H122" s="544"/>
      <c r="I122" s="544"/>
      <c r="J122" s="545"/>
      <c r="K122" s="35">
        <f>'Budget Summary'!E14</f>
        <v>0</v>
      </c>
    </row>
    <row r="123" spans="1:11" ht="15">
      <c r="A123" s="552" t="s">
        <v>50</v>
      </c>
      <c r="B123" s="553"/>
      <c r="C123" s="553"/>
      <c r="D123" s="553"/>
      <c r="E123" s="553"/>
      <c r="F123" s="553"/>
      <c r="G123" s="553"/>
      <c r="H123" s="553"/>
      <c r="I123" s="553"/>
      <c r="J123" s="554"/>
      <c r="K123" s="36">
        <f>'Budget Summary'!E16</f>
        <v>0</v>
      </c>
    </row>
    <row r="124" spans="1:11" ht="15">
      <c r="A124" s="546" t="s">
        <v>46</v>
      </c>
      <c r="B124" s="547"/>
      <c r="C124" s="547"/>
      <c r="D124" s="547"/>
      <c r="E124" s="547"/>
      <c r="F124" s="547"/>
      <c r="G124" s="547"/>
      <c r="H124" s="547"/>
      <c r="I124" s="547"/>
      <c r="J124" s="548"/>
      <c r="K124" s="34">
        <f>'Budget Summary'!E17</f>
        <v>0</v>
      </c>
    </row>
    <row r="125" spans="1:11" ht="15">
      <c r="A125" s="552" t="s">
        <v>51</v>
      </c>
      <c r="B125" s="553"/>
      <c r="C125" s="553"/>
      <c r="D125" s="553"/>
      <c r="E125" s="553"/>
      <c r="F125" s="553"/>
      <c r="G125" s="553"/>
      <c r="H125" s="553"/>
      <c r="I125" s="553"/>
      <c r="J125" s="554"/>
      <c r="K125" s="36">
        <f>'Budget Summary'!E19</f>
        <v>0</v>
      </c>
    </row>
    <row r="126" spans="1:11" ht="15">
      <c r="A126" s="546" t="s">
        <v>52</v>
      </c>
      <c r="B126" s="547"/>
      <c r="C126" s="547"/>
      <c r="D126" s="547"/>
      <c r="E126" s="547"/>
      <c r="F126" s="547"/>
      <c r="G126" s="547"/>
      <c r="H126" s="547"/>
      <c r="I126" s="547"/>
      <c r="J126" s="548"/>
      <c r="K126" s="37">
        <f>'Budget Summary'!E22</f>
        <v>0</v>
      </c>
    </row>
    <row r="127" spans="1:11" ht="15">
      <c r="A127" s="543" t="s">
        <v>74</v>
      </c>
      <c r="B127" s="544"/>
      <c r="C127" s="544"/>
      <c r="D127" s="544"/>
      <c r="E127" s="544"/>
      <c r="F127" s="544"/>
      <c r="G127" s="544"/>
      <c r="H127" s="544"/>
      <c r="I127" s="544"/>
      <c r="J127" s="545"/>
      <c r="K127" s="38">
        <f>'Budget Summary'!E23</f>
        <v>0</v>
      </c>
    </row>
    <row r="128" spans="1:11" ht="15">
      <c r="A128" s="546" t="s">
        <v>77</v>
      </c>
      <c r="B128" s="547"/>
      <c r="C128" s="547"/>
      <c r="D128" s="547"/>
      <c r="E128" s="547"/>
      <c r="F128" s="547"/>
      <c r="G128" s="547"/>
      <c r="H128" s="547"/>
      <c r="I128" s="547"/>
      <c r="J128" s="548"/>
      <c r="K128" s="37" t="str">
        <f>'Budget Summary'!E24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7lXGech2R9V8oabz53mYTA4kO7fsKtiz6Fp7zjx3ABfr2P7eVN2pk2Cw7fYNK15sMzPFajgHihxLgBgwaLmylg==" saltValue="Sxs5FFAzdkg4x4uxUl7YBw==" spinCount="100000" sheet="1" objects="1" scenarios="1" selectLockedCells="1"/>
  <protectedRanges>
    <protectedRange sqref="I25:J26 I36:J37 I47:J48 I58:J59 I69:J70 J80:J81 I86:J87 J97:J98 I108:J109 A15:J15 A14:J14" name="Personnel"/>
  </protectedRanges>
  <mergeCells count="193">
    <mergeCell ref="E7:H7"/>
    <mergeCell ref="E8:H8"/>
    <mergeCell ref="J7:K7"/>
    <mergeCell ref="L7:N7"/>
    <mergeCell ref="J8:K8"/>
    <mergeCell ref="L8:N8"/>
    <mergeCell ref="B8:C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I95:I96"/>
    <mergeCell ref="J95:J96"/>
    <mergeCell ref="K95:K96"/>
    <mergeCell ref="A97:H97"/>
    <mergeCell ref="A105:C105"/>
    <mergeCell ref="A104:C104"/>
    <mergeCell ref="D86:E86"/>
    <mergeCell ref="D87:E87"/>
    <mergeCell ref="A88:H88"/>
    <mergeCell ref="A90:K91"/>
    <mergeCell ref="A93:K93"/>
    <mergeCell ref="B86:C86"/>
    <mergeCell ref="A98:H98"/>
    <mergeCell ref="A99:H99"/>
    <mergeCell ref="A101:K102"/>
    <mergeCell ref="D104:K104"/>
    <mergeCell ref="D105:K105"/>
    <mergeCell ref="A94:K94"/>
    <mergeCell ref="A95:H96"/>
    <mergeCell ref="A84:E85"/>
    <mergeCell ref="F84:F85"/>
    <mergeCell ref="G84:G85"/>
    <mergeCell ref="H84:H85"/>
    <mergeCell ref="I84:I85"/>
    <mergeCell ref="J84:J85"/>
    <mergeCell ref="A80:H80"/>
    <mergeCell ref="A81:H81"/>
    <mergeCell ref="D82:E82"/>
    <mergeCell ref="F82:K82"/>
    <mergeCell ref="D83:E83"/>
    <mergeCell ref="F83:K83"/>
    <mergeCell ref="K84:K85"/>
    <mergeCell ref="A71:H71"/>
    <mergeCell ref="A73:K74"/>
    <mergeCell ref="A76:K76"/>
    <mergeCell ref="A77:K77"/>
    <mergeCell ref="A78:H79"/>
    <mergeCell ref="I78:I79"/>
    <mergeCell ref="J78:J79"/>
    <mergeCell ref="K78:K79"/>
    <mergeCell ref="B83:C83"/>
    <mergeCell ref="B82:C82"/>
    <mergeCell ref="A75:B75"/>
    <mergeCell ref="D69:E69"/>
    <mergeCell ref="F69:H69"/>
    <mergeCell ref="A70:B70"/>
    <mergeCell ref="D70:E70"/>
    <mergeCell ref="F70:H70"/>
    <mergeCell ref="D67:E68"/>
    <mergeCell ref="F67:H68"/>
    <mergeCell ref="A69:C69"/>
    <mergeCell ref="I67:I68"/>
    <mergeCell ref="J67:J68"/>
    <mergeCell ref="K67:K68"/>
    <mergeCell ref="A60:H60"/>
    <mergeCell ref="A62:K63"/>
    <mergeCell ref="D65:K65"/>
    <mergeCell ref="D66:K66"/>
    <mergeCell ref="A67:C68"/>
    <mergeCell ref="A66:C66"/>
    <mergeCell ref="A65:C65"/>
    <mergeCell ref="D58:E58"/>
    <mergeCell ref="F58:H58"/>
    <mergeCell ref="A59:B59"/>
    <mergeCell ref="D59:E59"/>
    <mergeCell ref="F59:H59"/>
    <mergeCell ref="D56:E57"/>
    <mergeCell ref="F56:H57"/>
    <mergeCell ref="A58:C58"/>
    <mergeCell ref="A56:C57"/>
    <mergeCell ref="I56:I57"/>
    <mergeCell ref="J56:J57"/>
    <mergeCell ref="K56:K57"/>
    <mergeCell ref="A49:H49"/>
    <mergeCell ref="A51:K52"/>
    <mergeCell ref="D54:K54"/>
    <mergeCell ref="D55:K55"/>
    <mergeCell ref="D47:E47"/>
    <mergeCell ref="F47:H47"/>
    <mergeCell ref="A48:B48"/>
    <mergeCell ref="D48:E48"/>
    <mergeCell ref="F48:H48"/>
    <mergeCell ref="A47:C47"/>
    <mergeCell ref="A55:C55"/>
    <mergeCell ref="A54:C54"/>
    <mergeCell ref="D44:K44"/>
    <mergeCell ref="D45:E46"/>
    <mergeCell ref="F45:H46"/>
    <mergeCell ref="I45:I46"/>
    <mergeCell ref="J45:J46"/>
    <mergeCell ref="D36:E36"/>
    <mergeCell ref="D37:E37"/>
    <mergeCell ref="A38:H38"/>
    <mergeCell ref="A40:K41"/>
    <mergeCell ref="D43:K43"/>
    <mergeCell ref="K45:K46"/>
    <mergeCell ref="B36:C36"/>
    <mergeCell ref="A44:C44"/>
    <mergeCell ref="A43:C43"/>
    <mergeCell ref="A45:C46"/>
    <mergeCell ref="A27:H27"/>
    <mergeCell ref="A29:K30"/>
    <mergeCell ref="D32:E32"/>
    <mergeCell ref="F32:K32"/>
    <mergeCell ref="D33:E33"/>
    <mergeCell ref="F33:K33"/>
    <mergeCell ref="K34:K35"/>
    <mergeCell ref="D25:E25"/>
    <mergeCell ref="F25:H25"/>
    <mergeCell ref="A26:B26"/>
    <mergeCell ref="D26:E26"/>
    <mergeCell ref="F26:H26"/>
    <mergeCell ref="A34:E35"/>
    <mergeCell ref="F34:F35"/>
    <mergeCell ref="G34:G35"/>
    <mergeCell ref="H34:H35"/>
    <mergeCell ref="I34:I35"/>
    <mergeCell ref="J34:J35"/>
    <mergeCell ref="B33:C33"/>
    <mergeCell ref="A25:C25"/>
    <mergeCell ref="B32:C32"/>
    <mergeCell ref="D23:E24"/>
    <mergeCell ref="F23:H24"/>
    <mergeCell ref="I23:I24"/>
    <mergeCell ref="J23:J24"/>
    <mergeCell ref="K23:K24"/>
    <mergeCell ref="A18:K19"/>
    <mergeCell ref="D21:K21"/>
    <mergeCell ref="D22:K22"/>
    <mergeCell ref="A16:H16"/>
    <mergeCell ref="A22:C22"/>
    <mergeCell ref="A21:C21"/>
    <mergeCell ref="A23:C24"/>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92:K92 L92:IW97 D98:IW99 B70:C74 A103:A106 A39:XFD41 B42:C42 B26:C27 C28:C31 B48:C53 A42:A45 B59:C64 B20:C20 D20:K25 A20:A23 C14 D12:K14 A1:IW4 A15:A18 B15:K17 B28:B38 C34:C38 D26:IW38 A25:A38 A47:A56 A58:A67 D42:IW74 C78:C81 C84:C88 L75:IW88 D78:K88 B78:B88 A69:A88 B95:C99 A92:A99 D103:IW113 A108:A113 C75:K75 L114:IW128 A129:IW65530 C9:K9 A9:B14 L9:IW25">
    <cfRule type="cellIs" priority="58" dxfId="0" operator="lessThan" stopIfTrue="1">
      <formula>0</formula>
    </cfRule>
    <cfRule type="containsErrors" priority="59" dxfId="0" stopIfTrue="1">
      <formula>ISERROR(A1)</formula>
    </cfRule>
  </conditionalFormatting>
  <conditionalFormatting sqref="I25:I26 K25:K26 I36:I37 K36:K37 I47:I48 K47:K48 I58:I59 K58:K59 I69:I70 K69:K70 I86:I87 K80:K87 K97:K98 I108:I109 K108:K109 I14:I15 K14:K15">
    <cfRule type="containsBlanks" priority="57" dxfId="16" stopIfTrue="1">
      <formula>LEN(TRIM(I14))=0</formula>
    </cfRule>
  </conditionalFormatting>
  <conditionalFormatting sqref="A115:A128">
    <cfRule type="containsErrors" priority="51" dxfId="0" stopIfTrue="1">
      <formula>ISERROR(A115)</formula>
    </cfRule>
  </conditionalFormatting>
  <conditionalFormatting sqref="A114">
    <cfRule type="containsErrors" priority="50" dxfId="0" stopIfTrue="1">
      <formula>ISERROR(A114)</formula>
    </cfRule>
  </conditionalFormatting>
  <conditionalFormatting sqref="K115:K128">
    <cfRule type="containsErrors" priority="44" dxfId="0" stopIfTrue="1">
      <formula>ISERROR(K115)</formula>
    </cfRule>
  </conditionalFormatting>
  <conditionalFormatting sqref="K128">
    <cfRule type="cellIs" priority="42" dxfId="2" operator="equal" stopIfTrue="1">
      <formula>"Yes"</formula>
    </cfRule>
    <cfRule type="cellIs" priority="43" dxfId="1" operator="equal" stopIfTrue="1">
      <formula>"No"</formula>
    </cfRule>
  </conditionalFormatting>
  <conditionalFormatting sqref="E7">
    <cfRule type="cellIs" priority="12" dxfId="0" operator="lessThan" stopIfTrue="1">
      <formula>0</formula>
    </cfRule>
  </conditionalFormatting>
  <conditionalFormatting sqref="L7:L8 B7 D7 A5:A8 O5:JC8">
    <cfRule type="cellIs" priority="22" dxfId="0" operator="lessThan" stopIfTrue="1">
      <formula>0</formula>
    </cfRule>
  </conditionalFormatting>
  <conditionalFormatting sqref="I7:I8 D8">
    <cfRule type="cellIs" priority="18" dxfId="0" operator="lessThan" stopIfTrue="1">
      <formula>0</formula>
    </cfRule>
  </conditionalFormatting>
  <conditionalFormatting sqref="O5:JC8 L7:L8">
    <cfRule type="containsErrors" priority="13" dxfId="185" stopIfTrue="1">
      <formula>ISERROR('PA1'!P5)</formula>
    </cfRule>
  </conditionalFormatting>
  <conditionalFormatting sqref="I7:I8">
    <cfRule type="containsErrors" priority="19" dxfId="185" stopIfTrue="1">
      <formula>ISERROR('PA1'!O7)</formula>
    </cfRule>
  </conditionalFormatting>
  <conditionalFormatting sqref="B7 D7 A5:A8">
    <cfRule type="containsErrors" priority="442" dxfId="185" stopIfTrue="1">
      <formula>ISERROR('PA1'!A5)</formula>
    </cfRule>
  </conditionalFormatting>
  <conditionalFormatting sqref="E7">
    <cfRule type="containsErrors" priority="493" dxfId="185" stopIfTrue="1">
      <formula>ISERROR('PA1'!F7)</formula>
    </cfRule>
  </conditionalFormatting>
  <conditionalFormatting sqref="D8">
    <cfRule type="containsErrors" priority="536"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108:J109 J25:J26 J36:J37 J47:J48 J58:J59 J69:J70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3"/>
  <headerFooter>
    <oddHeader>&amp;CPurpose Area #4</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4577"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4578"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4579"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4580"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4581"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4582"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4583"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4584"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4585"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4586"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4587"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4588"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4589"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4590"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4591"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4592"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4593"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4594"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4595"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4596"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4597"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4598"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4599"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4600"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4601"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4602"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mc:AlternateContent>
          <mc:Choice Requires="x14">
            <control xmlns:r="http://schemas.openxmlformats.org/officeDocument/2006/relationships" shapeId="24672" r:id="rId30" name="Button 96">
              <controlPr defaultSize="0" print="0" autoFill="0" autoPict="0" macro="[0]!InsertRowsConstruction">
                <anchor moveWithCells="1" sizeWithCells="1">
                  <from>
                    <xdr:col>0</xdr:col>
                    <xdr:colOff>28575</xdr:colOff>
                    <xdr:row>66</xdr:row>
                    <xdr:rowOff>66675</xdr:rowOff>
                  </from>
                  <to>
                    <xdr:col>1</xdr:col>
                    <xdr:colOff>66675</xdr:colOff>
                    <xdr:row>67</xdr:row>
                    <xdr:rowOff>123825</xdr:rowOff>
                  </to>
                </anchor>
              </controlPr>
            </control>
          </mc:Choice>
        </mc:AlternateContent>
        <mc:AlternateContent>
          <mc:Choice Requires="x14">
            <control xmlns:r="http://schemas.openxmlformats.org/officeDocument/2006/relationships" shapeId="24673" r:id="rId31" name="Button 97">
              <controlPr defaultSize="0" print="0" autoFill="0" autoPict="0" macro="[0]!Module1.DeleteSelectedRow">
                <anchor moveWithCells="1" sizeWithCells="1">
                  <from>
                    <xdr:col>1</xdr:col>
                    <xdr:colOff>133350</xdr:colOff>
                    <xdr:row>66</xdr:row>
                    <xdr:rowOff>66675</xdr:rowOff>
                  </from>
                  <to>
                    <xdr:col>1</xdr:col>
                    <xdr:colOff>1485900</xdr:colOff>
                    <xdr:row>67</xdr:row>
                    <xdr:rowOff>123825</xdr:rowOff>
                  </to>
                </anchor>
              </controlPr>
            </control>
          </mc:Choice>
        </mc:AlternateContent>
        <mc:AlternateContent>
          <mc:Choice Requires="x14">
            <control xmlns:r="http://schemas.openxmlformats.org/officeDocument/2006/relationships" shapeId="24674" r:id="rId32" name="Button 98">
              <controlPr defaultSize="0" print="0" autoFill="0" autoPict="0" macro="[0]!InsertRowsNarrative">
                <anchor moveWithCells="1" sizeWithCells="1">
                  <from>
                    <xdr:col>8</xdr:col>
                    <xdr:colOff>190500</xdr:colOff>
                    <xdr:row>71</xdr:row>
                    <xdr:rowOff>19050</xdr:rowOff>
                  </from>
                  <to>
                    <xdr:col>10</xdr:col>
                    <xdr:colOff>733425</xdr:colOff>
                    <xdr:row>71</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321"/>
  <sheetViews>
    <sheetView workbookViewId="0" topLeftCell="A2">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Instructions'!B17</f>
        <v>Office on Violence Against Women Tribal Governments Program</v>
      </c>
      <c r="B1" s="630"/>
      <c r="C1" s="630"/>
      <c r="D1" s="630"/>
      <c r="E1" s="630"/>
      <c r="F1" s="630"/>
      <c r="G1" s="13"/>
      <c r="H1" s="627" t="s">
        <v>142</v>
      </c>
      <c r="I1" s="627"/>
      <c r="J1" s="627"/>
      <c r="K1" s="628"/>
      <c r="L1" s="14"/>
      <c r="M1" s="14"/>
      <c r="N1" s="14"/>
    </row>
    <row r="2" spans="1:14" ht="15" customHeight="1">
      <c r="A2" s="636" t="s">
        <v>42</v>
      </c>
      <c r="B2" s="631"/>
      <c r="C2" s="631"/>
      <c r="D2" s="631"/>
      <c r="E2" s="631"/>
      <c r="F2" s="631"/>
      <c r="G2" s="74"/>
      <c r="H2" s="74"/>
      <c r="I2" s="67" t="str">
        <f>'Budget Sheet Instructions'!J17</f>
        <v>OVW</v>
      </c>
      <c r="J2" s="66" t="str">
        <f>'Budget Sheet Instructions'!K17</f>
        <v>16.587</v>
      </c>
      <c r="K2" s="15"/>
      <c r="L2" s="14"/>
      <c r="M2" s="14"/>
      <c r="N2" s="14"/>
    </row>
    <row r="3" spans="1:14" ht="15" customHeight="1">
      <c r="A3" s="717"/>
      <c r="B3" s="632"/>
      <c r="C3" s="632"/>
      <c r="D3" s="632"/>
      <c r="E3" s="632"/>
      <c r="F3" s="632"/>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22"/>
      <c r="D14" s="79"/>
      <c r="E14" s="79"/>
      <c r="F14" s="541"/>
      <c r="G14" s="711"/>
      <c r="H14" s="54"/>
      <c r="I14" s="47">
        <f>CEILING(C14*D14*F14*H14,1)</f>
        <v>0</v>
      </c>
      <c r="J14" s="78"/>
      <c r="K14" s="47">
        <f>IF(I14-J14&lt;0,0,I14-J14)</f>
        <v>0</v>
      </c>
      <c r="L14" s="29"/>
      <c r="M14" s="14"/>
      <c r="N14" s="14"/>
    </row>
    <row r="15" spans="1:14" ht="30" customHeight="1" hidden="1">
      <c r="A15" s="712"/>
      <c r="B15" s="712"/>
      <c r="C15" s="125"/>
      <c r="D15" s="88"/>
      <c r="E15" s="88"/>
      <c r="F15" s="713"/>
      <c r="G15" s="714"/>
      <c r="H15" s="83"/>
      <c r="I15" s="47">
        <f>CEILING(D15*F15*H15,1)</f>
        <v>0</v>
      </c>
      <c r="J15" s="82"/>
      <c r="K15" s="47">
        <f>IF(I15-J15&lt;0,0,I15-J15)</f>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CEILING(D25*F25,1)</f>
        <v>0</v>
      </c>
      <c r="J25" s="78"/>
      <c r="K25" s="47">
        <f>IF(I25-J25&lt;0,0,I25-J25)</f>
        <v>0</v>
      </c>
    </row>
    <row r="26" spans="1:11" ht="30" customHeight="1" hidden="1">
      <c r="A26" s="609"/>
      <c r="B26" s="611"/>
      <c r="C26" s="119"/>
      <c r="D26" s="720"/>
      <c r="E26" s="720"/>
      <c r="F26" s="721"/>
      <c r="G26" s="721"/>
      <c r="H26" s="721"/>
      <c r="I26" s="47">
        <f>CEILING(D26*F26,1)</f>
        <v>0</v>
      </c>
      <c r="J26" s="82"/>
      <c r="K26" s="47">
        <f>IF(I26-J26&lt;0,0,I26-J26)</f>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15.75" thickBot="1">
      <c r="A31" s="20" t="s">
        <v>34</v>
      </c>
      <c r="B31" s="21"/>
      <c r="C31" s="21"/>
      <c r="D31" s="21"/>
      <c r="E31" s="21"/>
      <c r="F31" s="21"/>
      <c r="G31" s="21"/>
      <c r="H31" s="21"/>
      <c r="I31" s="21"/>
      <c r="J31" s="21"/>
      <c r="K31" s="22"/>
    </row>
    <row r="32" spans="1:11" ht="15.75" thickTop="1">
      <c r="A32" s="18" t="s">
        <v>13</v>
      </c>
      <c r="B32" s="649" t="s">
        <v>14</v>
      </c>
      <c r="C32" s="651"/>
      <c r="D32" s="649" t="s">
        <v>15</v>
      </c>
      <c r="E32" s="651"/>
      <c r="F32" s="724" t="s">
        <v>3</v>
      </c>
      <c r="G32" s="725"/>
      <c r="H32" s="725"/>
      <c r="I32" s="725"/>
      <c r="J32" s="725"/>
      <c r="K32" s="726"/>
    </row>
    <row r="33" spans="1:11" ht="47.25" customHeight="1">
      <c r="A33" s="7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79"/>
      <c r="G36" s="72"/>
      <c r="H36" s="49"/>
      <c r="I36" s="47">
        <f>CEILING(F36*G36*H36,1)</f>
        <v>0</v>
      </c>
      <c r="J36" s="78"/>
      <c r="K36" s="47">
        <f>IF(I36-J36&lt;0,0,I36-J36)</f>
        <v>0</v>
      </c>
    </row>
    <row r="37" spans="1:11" s="19" customFormat="1" ht="45" customHeight="1" hidden="1">
      <c r="A37" s="84"/>
      <c r="B37" s="85"/>
      <c r="C37" s="118"/>
      <c r="D37" s="704"/>
      <c r="E37" s="704"/>
      <c r="F37" s="88"/>
      <c r="G37" s="86"/>
      <c r="H37" s="87"/>
      <c r="I37" s="47">
        <f>CEILING(F37*G37*H37,1)</f>
        <v>0</v>
      </c>
      <c r="J37" s="82"/>
      <c r="K37" s="47">
        <f>IF(I37-J37&lt;0,0,I37-J37)</f>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47">
        <f>CEILING(D47*F47,1)</f>
        <v>0</v>
      </c>
      <c r="J47" s="78"/>
      <c r="K47" s="47">
        <f>IF(I47-J47&lt;0,0,I47-J47)</f>
        <v>0</v>
      </c>
    </row>
    <row r="48" spans="1:11" ht="45.75" customHeight="1" hidden="1">
      <c r="A48" s="727"/>
      <c r="B48" s="728"/>
      <c r="C48" s="121"/>
      <c r="D48" s="729"/>
      <c r="E48" s="729"/>
      <c r="F48" s="720"/>
      <c r="G48" s="720"/>
      <c r="H48" s="720"/>
      <c r="I48" s="47">
        <f>CEILING(D48*F48,1)</f>
        <v>0</v>
      </c>
      <c r="J48" s="82"/>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47">
        <f>CEILING(D58*F58,1)</f>
        <v>0</v>
      </c>
      <c r="J58" s="78"/>
      <c r="K58" s="47">
        <f>IF(I58-J58&lt;0,0,I58-J58)</f>
        <v>0</v>
      </c>
    </row>
    <row r="59" spans="1:11" ht="30" customHeight="1" hidden="1">
      <c r="A59" s="609"/>
      <c r="B59" s="611"/>
      <c r="C59" s="119"/>
      <c r="D59" s="729"/>
      <c r="E59" s="729"/>
      <c r="F59" s="731"/>
      <c r="G59" s="731"/>
      <c r="H59" s="731"/>
      <c r="I59" s="47">
        <f>CEILING(D59*F59,1)</f>
        <v>0</v>
      </c>
      <c r="J59" s="82"/>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76"/>
      <c r="C72" s="120"/>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48.75" customHeight="1">
      <c r="A77" s="496" t="s">
        <v>237</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7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79"/>
      <c r="G86" s="72"/>
      <c r="H86" s="49"/>
      <c r="I86" s="47">
        <f>CEILING(F86*G86*H86,1)</f>
        <v>0</v>
      </c>
      <c r="J86" s="78"/>
      <c r="K86" s="47">
        <f>IF(I86-J86&lt;0,0,I86-J86)</f>
        <v>0</v>
      </c>
    </row>
    <row r="87" spans="1:11" s="19" customFormat="1" ht="45" customHeight="1" hidden="1">
      <c r="A87" s="84"/>
      <c r="B87" s="85"/>
      <c r="C87" s="118"/>
      <c r="D87" s="704"/>
      <c r="E87" s="704"/>
      <c r="F87" s="88"/>
      <c r="G87" s="86"/>
      <c r="H87" s="87"/>
      <c r="I87" s="47">
        <f>CEILING(F87*G87*H87,1)</f>
        <v>0</v>
      </c>
      <c r="J87" s="82"/>
      <c r="K87" s="47">
        <f>IF(I87-J87&lt;0,0,I87-J87)</f>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76"/>
      <c r="C89" s="120"/>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76"/>
      <c r="C100" s="120"/>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47">
        <f>CEILING(D108*F108,1)</f>
        <v>0</v>
      </c>
      <c r="J108" s="78"/>
      <c r="K108" s="47">
        <f>IF(I108-J108&lt;0,0,I108-J108)</f>
        <v>0</v>
      </c>
    </row>
    <row r="109" spans="1:11" ht="31.5" customHeight="1" hidden="1">
      <c r="A109" s="752"/>
      <c r="B109" s="753"/>
      <c r="C109" s="124"/>
      <c r="D109" s="745"/>
      <c r="E109" s="745"/>
      <c r="F109" s="754"/>
      <c r="G109" s="754"/>
      <c r="H109" s="754"/>
      <c r="I109" s="47">
        <f>CEILING(D109*F109,1)</f>
        <v>0</v>
      </c>
      <c r="J109" s="82"/>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76"/>
      <c r="C111" s="120"/>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Summary'!F7</f>
        <v>0</v>
      </c>
    </row>
    <row r="116" spans="1:11" ht="15">
      <c r="A116" s="543" t="s">
        <v>33</v>
      </c>
      <c r="B116" s="544"/>
      <c r="C116" s="544"/>
      <c r="D116" s="544"/>
      <c r="E116" s="544"/>
      <c r="F116" s="544"/>
      <c r="G116" s="544"/>
      <c r="H116" s="544"/>
      <c r="I116" s="544"/>
      <c r="J116" s="545"/>
      <c r="K116" s="35">
        <f>'Budget Summary'!F8</f>
        <v>0</v>
      </c>
    </row>
    <row r="117" spans="1:11" ht="15">
      <c r="A117" s="546" t="s">
        <v>34</v>
      </c>
      <c r="B117" s="547"/>
      <c r="C117" s="547"/>
      <c r="D117" s="547"/>
      <c r="E117" s="547"/>
      <c r="F117" s="547"/>
      <c r="G117" s="547"/>
      <c r="H117" s="547"/>
      <c r="I117" s="547"/>
      <c r="J117" s="548"/>
      <c r="K117" s="34">
        <f>'Budget Summary'!F9</f>
        <v>0</v>
      </c>
    </row>
    <row r="118" spans="1:11" ht="15">
      <c r="A118" s="543" t="s">
        <v>35</v>
      </c>
      <c r="B118" s="544"/>
      <c r="C118" s="544"/>
      <c r="D118" s="544"/>
      <c r="E118" s="544"/>
      <c r="F118" s="544"/>
      <c r="G118" s="544"/>
      <c r="H118" s="544"/>
      <c r="I118" s="544"/>
      <c r="J118" s="545"/>
      <c r="K118" s="35">
        <f>'Budget Summary'!F10</f>
        <v>0</v>
      </c>
    </row>
    <row r="119" spans="1:11" ht="15">
      <c r="A119" s="701" t="s">
        <v>37</v>
      </c>
      <c r="B119" s="702"/>
      <c r="C119" s="702"/>
      <c r="D119" s="702"/>
      <c r="E119" s="702"/>
      <c r="F119" s="702"/>
      <c r="G119" s="702"/>
      <c r="H119" s="702"/>
      <c r="I119" s="702"/>
      <c r="J119" s="703"/>
      <c r="K119" s="34">
        <f>'Budget Summary'!F11</f>
        <v>0</v>
      </c>
    </row>
    <row r="120" spans="1:11" ht="15">
      <c r="A120" s="543" t="s">
        <v>39</v>
      </c>
      <c r="B120" s="544"/>
      <c r="C120" s="544"/>
      <c r="D120" s="544"/>
      <c r="E120" s="544"/>
      <c r="F120" s="544"/>
      <c r="G120" s="544"/>
      <c r="H120" s="544"/>
      <c r="I120" s="544"/>
      <c r="J120" s="545"/>
      <c r="K120" s="35" t="str">
        <f>'Budget Summary'!F12</f>
        <v>N/A</v>
      </c>
    </row>
    <row r="121" spans="1:11" ht="15">
      <c r="A121" s="546" t="s">
        <v>230</v>
      </c>
      <c r="B121" s="547"/>
      <c r="C121" s="547"/>
      <c r="D121" s="547"/>
      <c r="E121" s="547"/>
      <c r="F121" s="547"/>
      <c r="G121" s="547"/>
      <c r="H121" s="547"/>
      <c r="I121" s="547"/>
      <c r="J121" s="548"/>
      <c r="K121" s="34">
        <f>'Budget Summary'!F13</f>
        <v>0</v>
      </c>
    </row>
    <row r="122" spans="1:11" ht="15">
      <c r="A122" s="543" t="s">
        <v>45</v>
      </c>
      <c r="B122" s="544"/>
      <c r="C122" s="544"/>
      <c r="D122" s="544"/>
      <c r="E122" s="544"/>
      <c r="F122" s="544"/>
      <c r="G122" s="544"/>
      <c r="H122" s="544"/>
      <c r="I122" s="544"/>
      <c r="J122" s="545"/>
      <c r="K122" s="35">
        <f>'Budget Summary'!F14</f>
        <v>0</v>
      </c>
    </row>
    <row r="123" spans="1:11" ht="15">
      <c r="A123" s="552" t="s">
        <v>50</v>
      </c>
      <c r="B123" s="553"/>
      <c r="C123" s="553"/>
      <c r="D123" s="553"/>
      <c r="E123" s="553"/>
      <c r="F123" s="553"/>
      <c r="G123" s="553"/>
      <c r="H123" s="553"/>
      <c r="I123" s="553"/>
      <c r="J123" s="554"/>
      <c r="K123" s="36">
        <f>'Budget Summary'!F16</f>
        <v>0</v>
      </c>
    </row>
    <row r="124" spans="1:11" ht="15">
      <c r="A124" s="546" t="s">
        <v>46</v>
      </c>
      <c r="B124" s="547"/>
      <c r="C124" s="547"/>
      <c r="D124" s="547"/>
      <c r="E124" s="547"/>
      <c r="F124" s="547"/>
      <c r="G124" s="547"/>
      <c r="H124" s="547"/>
      <c r="I124" s="547"/>
      <c r="J124" s="548"/>
      <c r="K124" s="34">
        <f>'Budget Summary'!F17</f>
        <v>0</v>
      </c>
    </row>
    <row r="125" spans="1:11" ht="15">
      <c r="A125" s="552" t="s">
        <v>51</v>
      </c>
      <c r="B125" s="553"/>
      <c r="C125" s="553"/>
      <c r="D125" s="553"/>
      <c r="E125" s="553"/>
      <c r="F125" s="553"/>
      <c r="G125" s="553"/>
      <c r="H125" s="553"/>
      <c r="I125" s="553"/>
      <c r="J125" s="554"/>
      <c r="K125" s="36">
        <f>'Budget Summary'!F19</f>
        <v>0</v>
      </c>
    </row>
    <row r="126" spans="1:11" ht="15">
      <c r="A126" s="546" t="s">
        <v>52</v>
      </c>
      <c r="B126" s="547"/>
      <c r="C126" s="547"/>
      <c r="D126" s="547"/>
      <c r="E126" s="547"/>
      <c r="F126" s="547"/>
      <c r="G126" s="547"/>
      <c r="H126" s="547"/>
      <c r="I126" s="547"/>
      <c r="J126" s="548"/>
      <c r="K126" s="37">
        <f>'Budget Summary'!F22</f>
        <v>0</v>
      </c>
    </row>
    <row r="127" spans="1:11" ht="15">
      <c r="A127" s="543" t="s">
        <v>74</v>
      </c>
      <c r="B127" s="544"/>
      <c r="C127" s="544"/>
      <c r="D127" s="544"/>
      <c r="E127" s="544"/>
      <c r="F127" s="544"/>
      <c r="G127" s="544"/>
      <c r="H127" s="544"/>
      <c r="I127" s="544"/>
      <c r="J127" s="545"/>
      <c r="K127" s="38">
        <f>'Budget Summary'!F23</f>
        <v>0</v>
      </c>
    </row>
    <row r="128" spans="1:11" ht="15">
      <c r="A128" s="546" t="s">
        <v>77</v>
      </c>
      <c r="B128" s="547"/>
      <c r="C128" s="547"/>
      <c r="D128" s="547"/>
      <c r="E128" s="547"/>
      <c r="F128" s="547"/>
      <c r="G128" s="547"/>
      <c r="H128" s="547"/>
      <c r="I128" s="547"/>
      <c r="J128" s="548"/>
      <c r="K128" s="37" t="str">
        <f>'Budget Summary'!F24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AuWJiZQcB5o3/6oyfAtwJ13YGXkK5+jWp5S/fa75eAwIajvRy9rJ95BQ1GAo4mpJFp98T6OrP0V8AvIuScl/iA==" saltValue="+rLPiCO1/1N1+VFVsFiJWA==" spinCount="100000" sheet="1" objects="1" scenarios="1" selectLockedCells="1"/>
  <protectedRanges>
    <protectedRange sqref="I69:J70 I25:J26 I36:J37 I47:J48 I58:J59 J80:J81 I86:J87 J97:J98 I108:J109 A15:J15 A14:J14" name="Personnel"/>
  </protectedRanges>
  <mergeCells count="193">
    <mergeCell ref="B8:C8"/>
    <mergeCell ref="E7:H7"/>
    <mergeCell ref="E8:H8"/>
    <mergeCell ref="J7:K7"/>
    <mergeCell ref="L7:N7"/>
    <mergeCell ref="J8:K8"/>
    <mergeCell ref="L8:N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K95:K96"/>
    <mergeCell ref="A97:H97"/>
    <mergeCell ref="A105:C105"/>
    <mergeCell ref="D105:K105"/>
    <mergeCell ref="A94:K94"/>
    <mergeCell ref="A95:H96"/>
    <mergeCell ref="I95:I96"/>
    <mergeCell ref="J95:J96"/>
    <mergeCell ref="A84:E85"/>
    <mergeCell ref="F84:F85"/>
    <mergeCell ref="G84:G85"/>
    <mergeCell ref="H84:H85"/>
    <mergeCell ref="I84:I85"/>
    <mergeCell ref="J84:J85"/>
    <mergeCell ref="A104:C104"/>
    <mergeCell ref="D86:E86"/>
    <mergeCell ref="D87:E87"/>
    <mergeCell ref="A88:H88"/>
    <mergeCell ref="A90:K91"/>
    <mergeCell ref="A93:K93"/>
    <mergeCell ref="B86:C86"/>
    <mergeCell ref="A98:H98"/>
    <mergeCell ref="A99:H99"/>
    <mergeCell ref="A101:K102"/>
    <mergeCell ref="D104:K104"/>
    <mergeCell ref="A80:H80"/>
    <mergeCell ref="A81:H81"/>
    <mergeCell ref="D82:E82"/>
    <mergeCell ref="F82:K82"/>
    <mergeCell ref="D83:E83"/>
    <mergeCell ref="F83:K83"/>
    <mergeCell ref="K84:K85"/>
    <mergeCell ref="A71:H71"/>
    <mergeCell ref="A73:K74"/>
    <mergeCell ref="A76:K76"/>
    <mergeCell ref="A77:K77"/>
    <mergeCell ref="A78:H79"/>
    <mergeCell ref="I78:I79"/>
    <mergeCell ref="J78:J79"/>
    <mergeCell ref="K78:K79"/>
    <mergeCell ref="B83:C83"/>
    <mergeCell ref="B82:C82"/>
    <mergeCell ref="A75:B75"/>
    <mergeCell ref="D69:E69"/>
    <mergeCell ref="F69:H69"/>
    <mergeCell ref="D70:E70"/>
    <mergeCell ref="F70:H70"/>
    <mergeCell ref="D67:E68"/>
    <mergeCell ref="F67:H68"/>
    <mergeCell ref="A67:C68"/>
    <mergeCell ref="A70:C70"/>
    <mergeCell ref="I67:I68"/>
    <mergeCell ref="A69:C69"/>
    <mergeCell ref="J67:J68"/>
    <mergeCell ref="K67:K68"/>
    <mergeCell ref="A60:H60"/>
    <mergeCell ref="A62:K63"/>
    <mergeCell ref="D65:K65"/>
    <mergeCell ref="D66:K66"/>
    <mergeCell ref="A66:C66"/>
    <mergeCell ref="A65:C65"/>
    <mergeCell ref="D58:E58"/>
    <mergeCell ref="F58:H58"/>
    <mergeCell ref="A59:B59"/>
    <mergeCell ref="D59:E59"/>
    <mergeCell ref="F59:H59"/>
    <mergeCell ref="A58:C58"/>
    <mergeCell ref="D56:E57"/>
    <mergeCell ref="F56:H57"/>
    <mergeCell ref="I56:I57"/>
    <mergeCell ref="J56:J57"/>
    <mergeCell ref="K56:K57"/>
    <mergeCell ref="A49:H49"/>
    <mergeCell ref="A51:K52"/>
    <mergeCell ref="D54:K54"/>
    <mergeCell ref="D55:K55"/>
    <mergeCell ref="A55:C55"/>
    <mergeCell ref="A54:C54"/>
    <mergeCell ref="A56:C57"/>
    <mergeCell ref="D47:E47"/>
    <mergeCell ref="F47:H47"/>
    <mergeCell ref="A48:B48"/>
    <mergeCell ref="D48:E48"/>
    <mergeCell ref="F48:H48"/>
    <mergeCell ref="D44:K44"/>
    <mergeCell ref="D45:E46"/>
    <mergeCell ref="F45:H46"/>
    <mergeCell ref="I45:I46"/>
    <mergeCell ref="J45:J46"/>
    <mergeCell ref="A47:C47"/>
    <mergeCell ref="A44:C44"/>
    <mergeCell ref="A45:C46"/>
    <mergeCell ref="D36:E36"/>
    <mergeCell ref="D37:E37"/>
    <mergeCell ref="A38:H38"/>
    <mergeCell ref="A40:K41"/>
    <mergeCell ref="D43:K43"/>
    <mergeCell ref="K45:K46"/>
    <mergeCell ref="A27:H27"/>
    <mergeCell ref="A29:K30"/>
    <mergeCell ref="D32:E32"/>
    <mergeCell ref="F32:K32"/>
    <mergeCell ref="D33:E33"/>
    <mergeCell ref="F33:K33"/>
    <mergeCell ref="K34:K35"/>
    <mergeCell ref="I34:I35"/>
    <mergeCell ref="J34:J35"/>
    <mergeCell ref="B36:C36"/>
    <mergeCell ref="B32:C32"/>
    <mergeCell ref="A43:C43"/>
    <mergeCell ref="D25:E25"/>
    <mergeCell ref="F25:H25"/>
    <mergeCell ref="A26:B26"/>
    <mergeCell ref="D26:E26"/>
    <mergeCell ref="F26:H26"/>
    <mergeCell ref="A34:E35"/>
    <mergeCell ref="F34:F35"/>
    <mergeCell ref="G34:G35"/>
    <mergeCell ref="H34:H35"/>
    <mergeCell ref="B33:C33"/>
    <mergeCell ref="A25:C25"/>
    <mergeCell ref="D23:E24"/>
    <mergeCell ref="F23:H24"/>
    <mergeCell ref="I23:I24"/>
    <mergeCell ref="J23:J24"/>
    <mergeCell ref="K23:K24"/>
    <mergeCell ref="A18:K19"/>
    <mergeCell ref="D21:K21"/>
    <mergeCell ref="D22:K22"/>
    <mergeCell ref="A16:H16"/>
    <mergeCell ref="A22:C22"/>
    <mergeCell ref="A21:C21"/>
    <mergeCell ref="A23:C24"/>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92:K92 L92:IW97 D98:IW99 B59:C64 B71:C74 A103:A106 A39:XFD41 B42:C42 B26:C27 C28:C31 B48:C53 A42:A45 C34:C35 B20:C20 D20:K25 A20:A23 C14 A1:IW4 D12:K14 B28:B36 D26:IW36 B37:IW38 A25:A38 A47:A56 A58:A67 D42:IW74 C78:C81 C84:C88 L75:IW88 D78:K88 A69:A88 B78:B88 B95:C99 A92:A99 D103:IW113 A108:A113 C75:K75 L114:IW128 A129:IW65531 A9:B14 C9:K9 A15:A18 B15:K17 L9:IW25">
    <cfRule type="cellIs" priority="51" dxfId="0" operator="lessThan" stopIfTrue="1">
      <formula>0</formula>
    </cfRule>
    <cfRule type="containsErrors" priority="52" dxfId="0" stopIfTrue="1">
      <formula>ISERROR(A1)</formula>
    </cfRule>
  </conditionalFormatting>
  <conditionalFormatting sqref="I69:I70 K69:K70 I25:I26 K25:K26 I36:I37 K36:K37 I47:I48 K47:K48 I58:I59 K58:K59 I86:I87 K80:K87 K97:K98 I108:I109 K108:K109 I14:I15 K14:K15">
    <cfRule type="containsBlanks" priority="50" dxfId="16" stopIfTrue="1">
      <formula>LEN(TRIM(I14))=0</formula>
    </cfRule>
  </conditionalFormatting>
  <conditionalFormatting sqref="A115:A128">
    <cfRule type="containsErrors" priority="43" dxfId="0" stopIfTrue="1">
      <formula>ISERROR(A115)</formula>
    </cfRule>
  </conditionalFormatting>
  <conditionalFormatting sqref="A114">
    <cfRule type="containsErrors" priority="42" dxfId="0" stopIfTrue="1">
      <formula>ISERROR(A114)</formula>
    </cfRule>
  </conditionalFormatting>
  <conditionalFormatting sqref="K115:K128">
    <cfRule type="containsErrors" priority="39" dxfId="0" stopIfTrue="1">
      <formula>ISERROR(K115)</formula>
    </cfRule>
  </conditionalFormatting>
  <conditionalFormatting sqref="K128">
    <cfRule type="cellIs" priority="37" dxfId="2" operator="equal" stopIfTrue="1">
      <formula>"Yes"</formula>
    </cfRule>
    <cfRule type="cellIs" priority="38" dxfId="1" operator="equal" stopIfTrue="1">
      <formula>"No"</formula>
    </cfRule>
  </conditionalFormatting>
  <conditionalFormatting sqref="E7">
    <cfRule type="cellIs" priority="15" dxfId="0" operator="lessThan" stopIfTrue="1">
      <formula>0</formula>
    </cfRule>
  </conditionalFormatting>
  <conditionalFormatting sqref="L7:L8 B7 D7 A5:A8 O5:JC8">
    <cfRule type="cellIs" priority="25" dxfId="0" operator="lessThan" stopIfTrue="1">
      <formula>0</formula>
    </cfRule>
  </conditionalFormatting>
  <conditionalFormatting sqref="I7:I8 D8">
    <cfRule type="cellIs" priority="21" dxfId="0" operator="lessThan" stopIfTrue="1">
      <formula>0</formula>
    </cfRule>
  </conditionalFormatting>
  <conditionalFormatting sqref="O5:JC8 L7:L8">
    <cfRule type="containsErrors" priority="16" dxfId="185" stopIfTrue="1">
      <formula>ISERROR('PA1'!P5)</formula>
    </cfRule>
  </conditionalFormatting>
  <conditionalFormatting sqref="I7:I8">
    <cfRule type="containsErrors" priority="22" dxfId="185" stopIfTrue="1">
      <formula>ISERROR('PA1'!O7)</formula>
    </cfRule>
  </conditionalFormatting>
  <conditionalFormatting sqref="B7 D7 A5:A8">
    <cfRule type="containsErrors" priority="448" dxfId="185" stopIfTrue="1">
      <formula>ISERROR('PA1'!A5)</formula>
    </cfRule>
  </conditionalFormatting>
  <conditionalFormatting sqref="E7">
    <cfRule type="containsErrors" priority="498" dxfId="185" stopIfTrue="1">
      <formula>ISERROR('PA1'!F7)</formula>
    </cfRule>
  </conditionalFormatting>
  <conditionalFormatting sqref="D8">
    <cfRule type="containsErrors" priority="542"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#5</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6625"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6626"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6627"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6628"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6629"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6630"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6631"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6632"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6633"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6634"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6635"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6636"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6637"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6638"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6639"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6640"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6641"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6642"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6643"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6644"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6645"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6646"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6647"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6648"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6649"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6650"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Instructions'!B18</f>
        <v>Children’s Justice Act Partnerships for Indian Communities</v>
      </c>
      <c r="B1" s="630"/>
      <c r="C1" s="630"/>
      <c r="D1" s="630"/>
      <c r="E1" s="630"/>
      <c r="F1" s="630"/>
      <c r="G1" s="13"/>
      <c r="H1" s="627" t="s">
        <v>103</v>
      </c>
      <c r="I1" s="627"/>
      <c r="J1" s="627"/>
      <c r="K1" s="628"/>
      <c r="L1" s="14"/>
      <c r="M1" s="14"/>
      <c r="N1" s="14"/>
    </row>
    <row r="2" spans="1:14" ht="15" customHeight="1">
      <c r="A2" s="636" t="s">
        <v>42</v>
      </c>
      <c r="B2" s="631"/>
      <c r="C2" s="631"/>
      <c r="D2" s="631"/>
      <c r="E2" s="631"/>
      <c r="F2" s="631"/>
      <c r="G2" s="102"/>
      <c r="H2" s="102"/>
      <c r="I2" s="67" t="str">
        <f>'Budget Sheet Instructions'!J18</f>
        <v>OVC</v>
      </c>
      <c r="J2" s="66" t="str">
        <f>'Budget Sheet Instructions'!K18</f>
        <v>16.853</v>
      </c>
      <c r="K2" s="15"/>
      <c r="L2" s="14"/>
      <c r="M2" s="14"/>
      <c r="N2" s="14"/>
    </row>
    <row r="3" spans="1:14" ht="15" customHeight="1">
      <c r="A3" s="717"/>
      <c r="B3" s="632"/>
      <c r="C3" s="632"/>
      <c r="D3" s="632"/>
      <c r="E3" s="632"/>
      <c r="F3" s="632"/>
      <c r="G3" s="103"/>
      <c r="H3" s="103"/>
      <c r="I3" s="103"/>
      <c r="J3" s="103"/>
      <c r="K3" s="16"/>
      <c r="L3" s="17"/>
      <c r="M3" s="14"/>
      <c r="N3" s="14"/>
    </row>
    <row r="4" spans="1:14" ht="15" customHeight="1">
      <c r="A4" s="28" t="s">
        <v>78</v>
      </c>
      <c r="B4" s="26"/>
      <c r="C4" s="26"/>
      <c r="D4" s="26"/>
      <c r="E4" s="26"/>
      <c r="F4" s="26"/>
      <c r="G4" s="26"/>
      <c r="H4" s="26"/>
      <c r="I4" s="26"/>
      <c r="J4" s="26"/>
      <c r="K4" s="27"/>
      <c r="L4" s="213"/>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22"/>
      <c r="D14" s="98"/>
      <c r="E14" s="98"/>
      <c r="F14" s="541"/>
      <c r="G14" s="711"/>
      <c r="H14" s="54"/>
      <c r="I14" s="47">
        <f>CEILING(C14*D14*F14*H14,1)</f>
        <v>0</v>
      </c>
      <c r="J14" s="106"/>
      <c r="K14" s="47">
        <f>IF(I14-J14&lt;0,0,I14-J14)</f>
        <v>0</v>
      </c>
      <c r="L14" s="29"/>
      <c r="M14" s="14"/>
      <c r="N14" s="14"/>
    </row>
    <row r="15" spans="1:14" ht="30" customHeight="1" hidden="1">
      <c r="A15" s="712"/>
      <c r="B15" s="712"/>
      <c r="C15" s="125"/>
      <c r="D15" s="97"/>
      <c r="E15" s="97"/>
      <c r="F15" s="713"/>
      <c r="G15" s="714"/>
      <c r="H15" s="83"/>
      <c r="I15" s="47">
        <f>CEILING(D15*F15*H15,1)</f>
        <v>0</v>
      </c>
      <c r="J15" s="99"/>
      <c r="K15" s="47">
        <f>IF(I15-J15&lt;0,0,I15-J15)</f>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95"/>
      <c r="C17" s="120"/>
      <c r="D17" s="96"/>
      <c r="E17" s="96"/>
      <c r="F17" s="96"/>
      <c r="G17" s="96"/>
      <c r="H17" s="96"/>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CEILING(D25*F25,1)</f>
        <v>0</v>
      </c>
      <c r="J25" s="106"/>
      <c r="K25" s="47">
        <f>IF(I25-J25&lt;0,0,I25-J25)</f>
        <v>0</v>
      </c>
    </row>
    <row r="26" spans="1:11" ht="30" customHeight="1" hidden="1">
      <c r="A26" s="609"/>
      <c r="B26" s="611"/>
      <c r="C26" s="119"/>
      <c r="D26" s="720"/>
      <c r="E26" s="720"/>
      <c r="F26" s="721"/>
      <c r="G26" s="721"/>
      <c r="H26" s="721"/>
      <c r="I26" s="47">
        <f>CEILING(D26*F26,1)</f>
        <v>0</v>
      </c>
      <c r="J26" s="99"/>
      <c r="K26" s="47">
        <f>IF(I26-J26&lt;0,0,I26-J26)</f>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95"/>
      <c r="C28" s="120"/>
      <c r="D28" s="96"/>
      <c r="E28" s="96"/>
      <c r="F28" s="96"/>
      <c r="G28" s="96"/>
      <c r="H28" s="96"/>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41.25" customHeight="1" thickBot="1">
      <c r="A31" s="20" t="s">
        <v>34</v>
      </c>
      <c r="B31" s="789" t="s">
        <v>246</v>
      </c>
      <c r="C31" s="789"/>
      <c r="D31" s="789"/>
      <c r="E31" s="789"/>
      <c r="F31" s="789"/>
      <c r="G31" s="789"/>
      <c r="H31" s="789"/>
      <c r="I31" s="789"/>
      <c r="J31" s="789"/>
      <c r="K31" s="790"/>
    </row>
    <row r="32" spans="1:11" ht="15.75" thickTop="1">
      <c r="A32" s="18" t="s">
        <v>13</v>
      </c>
      <c r="B32" s="649" t="s">
        <v>14</v>
      </c>
      <c r="C32" s="651"/>
      <c r="D32" s="649" t="s">
        <v>15</v>
      </c>
      <c r="E32" s="651"/>
      <c r="F32" s="724" t="s">
        <v>3</v>
      </c>
      <c r="G32" s="725"/>
      <c r="H32" s="725"/>
      <c r="I32" s="725"/>
      <c r="J32" s="725"/>
      <c r="K32" s="726"/>
    </row>
    <row r="33" spans="1:11" ht="47.25" customHeight="1">
      <c r="A33" s="9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98"/>
      <c r="G36" s="105"/>
      <c r="H36" s="49"/>
      <c r="I36" s="47">
        <f>CEILING(F36*G36*H36,1)</f>
        <v>0</v>
      </c>
      <c r="J36" s="106"/>
      <c r="K36" s="47">
        <f>IF(I36-J36&lt;0,0,I36-J36)</f>
        <v>0</v>
      </c>
    </row>
    <row r="37" spans="1:11" s="19" customFormat="1" ht="45" customHeight="1" hidden="1">
      <c r="A37" s="84"/>
      <c r="B37" s="94"/>
      <c r="C37" s="118"/>
      <c r="D37" s="704"/>
      <c r="E37" s="704"/>
      <c r="F37" s="97"/>
      <c r="G37" s="104"/>
      <c r="H37" s="87"/>
      <c r="I37" s="47">
        <f>CEILING(F37*G37*H37,1)</f>
        <v>0</v>
      </c>
      <c r="J37" s="99"/>
      <c r="K37" s="47">
        <f>IF(I37-J37&lt;0,0,I37-J37)</f>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95"/>
      <c r="C39" s="120"/>
      <c r="D39" s="96"/>
      <c r="E39" s="96"/>
      <c r="F39" s="96"/>
      <c r="G39" s="96"/>
      <c r="H39" s="96"/>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47">
        <f>CEILING(D47*F47,1)</f>
        <v>0</v>
      </c>
      <c r="J47" s="106"/>
      <c r="K47" s="47">
        <f>IF(I47-J47&lt;0,0,I47-J47)</f>
        <v>0</v>
      </c>
    </row>
    <row r="48" spans="1:11" ht="45.75" customHeight="1" hidden="1">
      <c r="A48" s="727"/>
      <c r="B48" s="728"/>
      <c r="C48" s="121"/>
      <c r="D48" s="729"/>
      <c r="E48" s="729"/>
      <c r="F48" s="720"/>
      <c r="G48" s="720"/>
      <c r="H48" s="720"/>
      <c r="I48" s="47">
        <f>CEILING(D48*F48,1)</f>
        <v>0</v>
      </c>
      <c r="J48" s="99"/>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95"/>
      <c r="C50" s="120"/>
      <c r="D50" s="96"/>
      <c r="E50" s="96"/>
      <c r="F50" s="96"/>
      <c r="G50" s="96"/>
      <c r="H50" s="96"/>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47">
        <f>CEILING(D58*F58,1)</f>
        <v>0</v>
      </c>
      <c r="J58" s="106"/>
      <c r="K58" s="47">
        <f>IF(I58-J58&lt;0,0,I58-J58)</f>
        <v>0</v>
      </c>
    </row>
    <row r="59" spans="1:11" ht="30" customHeight="1" hidden="1">
      <c r="A59" s="609"/>
      <c r="B59" s="611"/>
      <c r="C59" s="119"/>
      <c r="D59" s="729"/>
      <c r="E59" s="729"/>
      <c r="F59" s="731"/>
      <c r="G59" s="731"/>
      <c r="H59" s="731"/>
      <c r="I59" s="47">
        <f>CEILING(D59*F59,1)</f>
        <v>0</v>
      </c>
      <c r="J59" s="99"/>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95"/>
      <c r="C61" s="120"/>
      <c r="D61" s="96"/>
      <c r="E61" s="96"/>
      <c r="F61" s="96"/>
      <c r="G61" s="96"/>
      <c r="H61" s="96"/>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106"/>
      <c r="K69" s="47">
        <f>IF(I69-J69&lt;0,0,I69-J69)</f>
        <v>0</v>
      </c>
    </row>
    <row r="70" spans="1:11" ht="30" customHeight="1">
      <c r="A70" s="738" t="s">
        <v>56</v>
      </c>
      <c r="B70" s="739"/>
      <c r="C70" s="740"/>
      <c r="D70" s="744"/>
      <c r="E70" s="744"/>
      <c r="F70" s="745"/>
      <c r="G70" s="745"/>
      <c r="H70" s="745"/>
      <c r="I70" s="47">
        <f>CEILING(D70*F70,1)</f>
        <v>0</v>
      </c>
      <c r="J70" s="99"/>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95"/>
      <c r="C72" s="120"/>
      <c r="D72" s="96"/>
      <c r="E72" s="96"/>
      <c r="F72" s="96"/>
      <c r="G72" s="96"/>
      <c r="H72" s="96"/>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64" t="s">
        <v>229</v>
      </c>
      <c r="B75" s="765"/>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56.25" customHeight="1">
      <c r="A77" s="496" t="s">
        <v>237</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100"/>
      <c r="J80" s="106"/>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9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98"/>
      <c r="G86" s="105"/>
      <c r="H86" s="49"/>
      <c r="I86" s="47">
        <f>CEILING(F86*G86*H86,1)</f>
        <v>0</v>
      </c>
      <c r="J86" s="106"/>
      <c r="K86" s="47">
        <f>IF(I86-J86&lt;0,0,I86-J86)</f>
        <v>0</v>
      </c>
    </row>
    <row r="87" spans="1:11" s="19" customFormat="1" ht="45" customHeight="1" hidden="1">
      <c r="A87" s="84"/>
      <c r="B87" s="94"/>
      <c r="C87" s="118"/>
      <c r="D87" s="704"/>
      <c r="E87" s="704"/>
      <c r="F87" s="97"/>
      <c r="G87" s="104"/>
      <c r="H87" s="87"/>
      <c r="I87" s="47">
        <f>CEILING(F87*G87*H87,1)</f>
        <v>0</v>
      </c>
      <c r="J87" s="99"/>
      <c r="K87" s="47">
        <f>IF(I87-J87&lt;0,0,I87-J87)</f>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95"/>
      <c r="C89" s="120"/>
      <c r="D89" s="96"/>
      <c r="E89" s="96"/>
      <c r="F89" s="96"/>
      <c r="G89" s="96"/>
      <c r="H89" s="96"/>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100"/>
      <c r="J97" s="106"/>
      <c r="K97" s="47">
        <f>IF(I97-J97&lt;0,0,I97-J97)</f>
        <v>0</v>
      </c>
    </row>
    <row r="98" spans="1:11" ht="30" customHeight="1" hidden="1">
      <c r="A98" s="727"/>
      <c r="B98" s="746"/>
      <c r="C98" s="746"/>
      <c r="D98" s="746"/>
      <c r="E98" s="746"/>
      <c r="F98" s="746"/>
      <c r="G98" s="746"/>
      <c r="H98" s="728"/>
      <c r="I98" s="101"/>
      <c r="J98" s="99"/>
      <c r="K98" s="47">
        <f>IF(I98-J98&lt;0,0,I98-J98)</f>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95"/>
      <c r="C100" s="120"/>
      <c r="D100" s="96"/>
      <c r="E100" s="96"/>
      <c r="F100" s="96"/>
      <c r="G100" s="96"/>
      <c r="H100" s="96"/>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47">
        <f>CEILING(D108*F108,1)</f>
        <v>0</v>
      </c>
      <c r="J108" s="106"/>
      <c r="K108" s="47">
        <f>IF(I108-J108&lt;0,0,I108-J108)</f>
        <v>0</v>
      </c>
    </row>
    <row r="109" spans="1:11" ht="31.5" customHeight="1" hidden="1">
      <c r="A109" s="752"/>
      <c r="B109" s="753"/>
      <c r="C109" s="124"/>
      <c r="D109" s="745"/>
      <c r="E109" s="745"/>
      <c r="F109" s="754"/>
      <c r="G109" s="754"/>
      <c r="H109" s="754"/>
      <c r="I109" s="47">
        <f>CEILING(D109*F109,1)</f>
        <v>0</v>
      </c>
      <c r="J109" s="99"/>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95"/>
      <c r="C111" s="120"/>
      <c r="D111" s="96"/>
      <c r="E111" s="96"/>
      <c r="F111" s="96"/>
      <c r="G111" s="96"/>
      <c r="H111" s="96"/>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Summary'!G7</f>
        <v>0</v>
      </c>
    </row>
    <row r="116" spans="1:11" ht="15">
      <c r="A116" s="543" t="s">
        <v>33</v>
      </c>
      <c r="B116" s="544"/>
      <c r="C116" s="544"/>
      <c r="D116" s="544"/>
      <c r="E116" s="544"/>
      <c r="F116" s="544"/>
      <c r="G116" s="544"/>
      <c r="H116" s="544"/>
      <c r="I116" s="544"/>
      <c r="J116" s="545"/>
      <c r="K116" s="35">
        <f>'Budget Summary'!G8</f>
        <v>0</v>
      </c>
    </row>
    <row r="117" spans="1:11" ht="15">
      <c r="A117" s="546" t="s">
        <v>34</v>
      </c>
      <c r="B117" s="547"/>
      <c r="C117" s="547"/>
      <c r="D117" s="547"/>
      <c r="E117" s="547"/>
      <c r="F117" s="547"/>
      <c r="G117" s="547"/>
      <c r="H117" s="547"/>
      <c r="I117" s="547"/>
      <c r="J117" s="548"/>
      <c r="K117" s="34">
        <f>'Budget Summary'!G9</f>
        <v>0</v>
      </c>
    </row>
    <row r="118" spans="1:11" ht="15">
      <c r="A118" s="543" t="s">
        <v>35</v>
      </c>
      <c r="B118" s="544"/>
      <c r="C118" s="544"/>
      <c r="D118" s="544"/>
      <c r="E118" s="544"/>
      <c r="F118" s="544"/>
      <c r="G118" s="544"/>
      <c r="H118" s="544"/>
      <c r="I118" s="544"/>
      <c r="J118" s="545"/>
      <c r="K118" s="35">
        <f>'Budget Summary'!G10</f>
        <v>0</v>
      </c>
    </row>
    <row r="119" spans="1:11" ht="15">
      <c r="A119" s="701" t="s">
        <v>37</v>
      </c>
      <c r="B119" s="702"/>
      <c r="C119" s="702"/>
      <c r="D119" s="702"/>
      <c r="E119" s="702"/>
      <c r="F119" s="702"/>
      <c r="G119" s="702"/>
      <c r="H119" s="702"/>
      <c r="I119" s="702"/>
      <c r="J119" s="703"/>
      <c r="K119" s="34">
        <f>'Budget Summary'!G11</f>
        <v>0</v>
      </c>
    </row>
    <row r="120" spans="1:11" ht="15">
      <c r="A120" s="543" t="s">
        <v>39</v>
      </c>
      <c r="B120" s="544"/>
      <c r="C120" s="544"/>
      <c r="D120" s="544"/>
      <c r="E120" s="544"/>
      <c r="F120" s="544"/>
      <c r="G120" s="544"/>
      <c r="H120" s="544"/>
      <c r="I120" s="544"/>
      <c r="J120" s="545"/>
      <c r="K120" s="35" t="str">
        <f>'Budget Summary'!G12</f>
        <v>N/A</v>
      </c>
    </row>
    <row r="121" spans="1:11" ht="15">
      <c r="A121" s="546" t="s">
        <v>230</v>
      </c>
      <c r="B121" s="547"/>
      <c r="C121" s="547"/>
      <c r="D121" s="547"/>
      <c r="E121" s="547"/>
      <c r="F121" s="547"/>
      <c r="G121" s="547"/>
      <c r="H121" s="547"/>
      <c r="I121" s="547"/>
      <c r="J121" s="548"/>
      <c r="K121" s="34">
        <f>'Budget Summary'!G13</f>
        <v>0</v>
      </c>
    </row>
    <row r="122" spans="1:11" ht="15">
      <c r="A122" s="543" t="s">
        <v>45</v>
      </c>
      <c r="B122" s="544"/>
      <c r="C122" s="544"/>
      <c r="D122" s="544"/>
      <c r="E122" s="544"/>
      <c r="F122" s="544"/>
      <c r="G122" s="544"/>
      <c r="H122" s="544"/>
      <c r="I122" s="544"/>
      <c r="J122" s="545"/>
      <c r="K122" s="35">
        <f>'Budget Summary'!G14</f>
        <v>0</v>
      </c>
    </row>
    <row r="123" spans="1:11" ht="15">
      <c r="A123" s="552" t="s">
        <v>50</v>
      </c>
      <c r="B123" s="553"/>
      <c r="C123" s="553"/>
      <c r="D123" s="553"/>
      <c r="E123" s="553"/>
      <c r="F123" s="553"/>
      <c r="G123" s="553"/>
      <c r="H123" s="553"/>
      <c r="I123" s="553"/>
      <c r="J123" s="554"/>
      <c r="K123" s="36">
        <f>'Budget Summary'!G16</f>
        <v>0</v>
      </c>
    </row>
    <row r="124" spans="1:11" ht="15">
      <c r="A124" s="546" t="s">
        <v>46</v>
      </c>
      <c r="B124" s="547"/>
      <c r="C124" s="547"/>
      <c r="D124" s="547"/>
      <c r="E124" s="547"/>
      <c r="F124" s="547"/>
      <c r="G124" s="547"/>
      <c r="H124" s="547"/>
      <c r="I124" s="547"/>
      <c r="J124" s="548"/>
      <c r="K124" s="34">
        <f>'Budget Summary'!G17</f>
        <v>0</v>
      </c>
    </row>
    <row r="125" spans="1:11" ht="15">
      <c r="A125" s="552" t="s">
        <v>51</v>
      </c>
      <c r="B125" s="553"/>
      <c r="C125" s="553"/>
      <c r="D125" s="553"/>
      <c r="E125" s="553"/>
      <c r="F125" s="553"/>
      <c r="G125" s="553"/>
      <c r="H125" s="553"/>
      <c r="I125" s="553"/>
      <c r="J125" s="554"/>
      <c r="K125" s="36">
        <f>'Budget Summary'!G19</f>
        <v>0</v>
      </c>
    </row>
    <row r="126" spans="1:11" ht="15">
      <c r="A126" s="546" t="s">
        <v>52</v>
      </c>
      <c r="B126" s="547"/>
      <c r="C126" s="547"/>
      <c r="D126" s="547"/>
      <c r="E126" s="547"/>
      <c r="F126" s="547"/>
      <c r="G126" s="547"/>
      <c r="H126" s="547"/>
      <c r="I126" s="547"/>
      <c r="J126" s="548"/>
      <c r="K126" s="37">
        <f>'Budget Summary'!G22</f>
        <v>0</v>
      </c>
    </row>
    <row r="127" spans="1:11" ht="15">
      <c r="A127" s="543" t="s">
        <v>74</v>
      </c>
      <c r="B127" s="544"/>
      <c r="C127" s="544"/>
      <c r="D127" s="544"/>
      <c r="E127" s="544"/>
      <c r="F127" s="544"/>
      <c r="G127" s="544"/>
      <c r="H127" s="544"/>
      <c r="I127" s="544"/>
      <c r="J127" s="545"/>
      <c r="K127" s="38">
        <f>'Budget Summary'!G23</f>
        <v>0</v>
      </c>
    </row>
    <row r="128" spans="1:11" ht="15">
      <c r="A128" s="546" t="s">
        <v>77</v>
      </c>
      <c r="B128" s="547"/>
      <c r="C128" s="547"/>
      <c r="D128" s="547"/>
      <c r="E128" s="547"/>
      <c r="F128" s="547"/>
      <c r="G128" s="547"/>
      <c r="H128" s="547"/>
      <c r="I128" s="547"/>
      <c r="J128" s="548"/>
      <c r="K128" s="37" t="str">
        <f>'Budget Summary'!G24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YFROFawe5Cegl0dE0OOn2UAdKnQb1yXgZahczYejCWZAGeWnnU09JSAH6fvuF4FdiBu+7niUEql+DEDHltGDnw==" saltValue="Nym1J3D4jJiggUnxRmgnPA==" spinCount="100000" sheet="1" objects="1" scenarios="1" selectLockedCells="1"/>
  <protectedRanges>
    <protectedRange sqref="I69:J70 I36:J37 I25:J26 I47:J48 I58:J59 J80:J81 I86:J87 J97:J98 I108:J109 A15:J15 A14:J14" name="Personnel"/>
  </protectedRanges>
  <mergeCells count="194">
    <mergeCell ref="L7:N7"/>
    <mergeCell ref="J8:K8"/>
    <mergeCell ref="L8:N8"/>
    <mergeCell ref="B8:C8"/>
    <mergeCell ref="E7:H7"/>
    <mergeCell ref="E8:H8"/>
    <mergeCell ref="J12:J13"/>
    <mergeCell ref="K12:K13"/>
    <mergeCell ref="C11:K11"/>
    <mergeCell ref="A1:F1"/>
    <mergeCell ref="H1:K1"/>
    <mergeCell ref="A2:A3"/>
    <mergeCell ref="B2:F3"/>
    <mergeCell ref="A10:B10"/>
    <mergeCell ref="A14:B14"/>
    <mergeCell ref="F14:G14"/>
    <mergeCell ref="C12:C13"/>
    <mergeCell ref="C10:K10"/>
    <mergeCell ref="A5:K5"/>
    <mergeCell ref="B6:K6"/>
    <mergeCell ref="B7:C7"/>
    <mergeCell ref="J7:K7"/>
    <mergeCell ref="A15:B15"/>
    <mergeCell ref="F15:G15"/>
    <mergeCell ref="A11:B11"/>
    <mergeCell ref="A12:B13"/>
    <mergeCell ref="D12:D13"/>
    <mergeCell ref="E12:E13"/>
    <mergeCell ref="F12:G13"/>
    <mergeCell ref="H12:H13"/>
    <mergeCell ref="I12:I13"/>
    <mergeCell ref="D23:E24"/>
    <mergeCell ref="F23:H24"/>
    <mergeCell ref="I23:I24"/>
    <mergeCell ref="J23:J24"/>
    <mergeCell ref="K23:K24"/>
    <mergeCell ref="A16:H16"/>
    <mergeCell ref="A18:K19"/>
    <mergeCell ref="D21:K21"/>
    <mergeCell ref="D22:K22"/>
    <mergeCell ref="A22:C22"/>
    <mergeCell ref="A21:C21"/>
    <mergeCell ref="A23:C24"/>
    <mergeCell ref="A26:B26"/>
    <mergeCell ref="D26:E26"/>
    <mergeCell ref="F26:H26"/>
    <mergeCell ref="A27:H27"/>
    <mergeCell ref="A29:K30"/>
    <mergeCell ref="D32:E32"/>
    <mergeCell ref="F32:K32"/>
    <mergeCell ref="D25:E25"/>
    <mergeCell ref="F25:H25"/>
    <mergeCell ref="B32:C32"/>
    <mergeCell ref="A25:C25"/>
    <mergeCell ref="B31:K31"/>
    <mergeCell ref="D33:E33"/>
    <mergeCell ref="F33:K33"/>
    <mergeCell ref="A34:E35"/>
    <mergeCell ref="F34:F35"/>
    <mergeCell ref="G34:G35"/>
    <mergeCell ref="H34:H35"/>
    <mergeCell ref="I34:I35"/>
    <mergeCell ref="J34:J35"/>
    <mergeCell ref="K34:K35"/>
    <mergeCell ref="B33:C33"/>
    <mergeCell ref="I45:I46"/>
    <mergeCell ref="J45:J46"/>
    <mergeCell ref="K45:K46"/>
    <mergeCell ref="D36:E36"/>
    <mergeCell ref="D37:E37"/>
    <mergeCell ref="A38:H38"/>
    <mergeCell ref="A40:K41"/>
    <mergeCell ref="D43:K43"/>
    <mergeCell ref="A43:C43"/>
    <mergeCell ref="B36:C36"/>
    <mergeCell ref="A44:C44"/>
    <mergeCell ref="D44:K44"/>
    <mergeCell ref="A45:C46"/>
    <mergeCell ref="D45:E46"/>
    <mergeCell ref="F45:H46"/>
    <mergeCell ref="A47:C47"/>
    <mergeCell ref="D55:K55"/>
    <mergeCell ref="D56:E57"/>
    <mergeCell ref="F56:H57"/>
    <mergeCell ref="I56:I57"/>
    <mergeCell ref="J56:J57"/>
    <mergeCell ref="K56:K57"/>
    <mergeCell ref="A48:B48"/>
    <mergeCell ref="D48:E48"/>
    <mergeCell ref="F48:H48"/>
    <mergeCell ref="A49:H49"/>
    <mergeCell ref="A51:K52"/>
    <mergeCell ref="D54:K54"/>
    <mergeCell ref="A55:C55"/>
    <mergeCell ref="A54:C54"/>
    <mergeCell ref="A56:C57"/>
    <mergeCell ref="D47:E47"/>
    <mergeCell ref="F47:H47"/>
    <mergeCell ref="A59:B59"/>
    <mergeCell ref="D59:E59"/>
    <mergeCell ref="F59:H59"/>
    <mergeCell ref="A60:H60"/>
    <mergeCell ref="A62:K63"/>
    <mergeCell ref="D65:K65"/>
    <mergeCell ref="D58:E58"/>
    <mergeCell ref="F58:H58"/>
    <mergeCell ref="A65:C65"/>
    <mergeCell ref="A58:C58"/>
    <mergeCell ref="A66:C66"/>
    <mergeCell ref="A67:C68"/>
    <mergeCell ref="A70:C70"/>
    <mergeCell ref="A69:C69"/>
    <mergeCell ref="A80:H80"/>
    <mergeCell ref="A81:H81"/>
    <mergeCell ref="D82:E82"/>
    <mergeCell ref="F82:K82"/>
    <mergeCell ref="D69:E69"/>
    <mergeCell ref="F69:H69"/>
    <mergeCell ref="D70:E70"/>
    <mergeCell ref="F70:H70"/>
    <mergeCell ref="D66:K66"/>
    <mergeCell ref="D67:E68"/>
    <mergeCell ref="F67:H68"/>
    <mergeCell ref="I67:I68"/>
    <mergeCell ref="J67:J68"/>
    <mergeCell ref="K67:K68"/>
    <mergeCell ref="A75:B75"/>
    <mergeCell ref="D83:E83"/>
    <mergeCell ref="F83:K83"/>
    <mergeCell ref="A71:H71"/>
    <mergeCell ref="A73:K74"/>
    <mergeCell ref="A76:K76"/>
    <mergeCell ref="A77:K77"/>
    <mergeCell ref="A78:H79"/>
    <mergeCell ref="I78:I79"/>
    <mergeCell ref="J78:J79"/>
    <mergeCell ref="K78:K79"/>
    <mergeCell ref="B83:C83"/>
    <mergeCell ref="B82:C82"/>
    <mergeCell ref="K84:K85"/>
    <mergeCell ref="D86:E86"/>
    <mergeCell ref="D87:E87"/>
    <mergeCell ref="A88:H88"/>
    <mergeCell ref="A90:K91"/>
    <mergeCell ref="A84:E85"/>
    <mergeCell ref="F84:F85"/>
    <mergeCell ref="G84:G85"/>
    <mergeCell ref="H84:H85"/>
    <mergeCell ref="I84:I85"/>
    <mergeCell ref="J84:J85"/>
    <mergeCell ref="B86:C86"/>
    <mergeCell ref="A97:H97"/>
    <mergeCell ref="A98:H98"/>
    <mergeCell ref="A99:H99"/>
    <mergeCell ref="A101:K102"/>
    <mergeCell ref="D104:K104"/>
    <mergeCell ref="A105:C105"/>
    <mergeCell ref="A104:C104"/>
    <mergeCell ref="A106:C107"/>
    <mergeCell ref="A93:K93"/>
    <mergeCell ref="A94:K94"/>
    <mergeCell ref="A95:H96"/>
    <mergeCell ref="I95:I96"/>
    <mergeCell ref="J95:J96"/>
    <mergeCell ref="K95:K96"/>
    <mergeCell ref="A109:B109"/>
    <mergeCell ref="D109:E109"/>
    <mergeCell ref="F109:H109"/>
    <mergeCell ref="A110:H110"/>
    <mergeCell ref="A112:K113"/>
    <mergeCell ref="D108:E108"/>
    <mergeCell ref="F108:H108"/>
    <mergeCell ref="A108:C108"/>
    <mergeCell ref="D105:K105"/>
    <mergeCell ref="D106:E107"/>
    <mergeCell ref="F106:H107"/>
    <mergeCell ref="I106:I107"/>
    <mergeCell ref="J106:J107"/>
    <mergeCell ref="K106:K10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B59:C64 C28:C30 A39:XFD41 B42:C42 B26:C27 B71:C74 B92:K92 L92:IW97 D98:IW99 A103:A106 B48:C53 A42:A45 C34:C35 C14 B20:C20 D20:K25 B15:K17 A15:A18 A20:A23 D12:K14 A1:IW3 C9:K9 A9:B14 C37:C38 B28:B38 D26:IW30 A25:A38 A47:A56 A58:A67 D42:IW74 C78:C81 C84:C88 A69:A88 L75:IW88 B78:B88 D78:K88 B95:C99 A92:A99 D103:IW113 A108:A113 C75:K75 D32:IW38 L31:IW31 L114:IW128 A129:IW65531 L9:IW25">
    <cfRule type="cellIs" priority="50" dxfId="0" operator="lessThan" stopIfTrue="1">
      <formula>0</formula>
    </cfRule>
    <cfRule type="containsErrors" priority="51" dxfId="0" stopIfTrue="1">
      <formula>ISERROR(A1)</formula>
    </cfRule>
  </conditionalFormatting>
  <conditionalFormatting sqref="I69:I70 K69:K70 I36:I37 K36:K37 I25:I26 K25:K26 I47:I48 K47:K48 I58:I59 K58:K59 I86:I87 K80:K87 K97:K98 I108:I109 K108:K109 K14:K15 I14:I15">
    <cfRule type="containsBlanks" priority="49" dxfId="16" stopIfTrue="1">
      <formula>LEN(TRIM(I14))=0</formula>
    </cfRule>
  </conditionalFormatting>
  <conditionalFormatting sqref="A115:A128">
    <cfRule type="containsErrors" priority="48" dxfId="0" stopIfTrue="1">
      <formula>ISERROR(A115)</formula>
    </cfRule>
  </conditionalFormatting>
  <conditionalFormatting sqref="A114">
    <cfRule type="containsErrors" priority="47" dxfId="0" stopIfTrue="1">
      <formula>ISERROR(A114)</formula>
    </cfRule>
  </conditionalFormatting>
  <conditionalFormatting sqref="K115:K128">
    <cfRule type="containsErrors" priority="44" dxfId="0" stopIfTrue="1">
      <formula>ISERROR(K115)</formula>
    </cfRule>
  </conditionalFormatting>
  <conditionalFormatting sqref="K128">
    <cfRule type="cellIs" priority="42" dxfId="2" operator="equal" stopIfTrue="1">
      <formula>"Yes"</formula>
    </cfRule>
    <cfRule type="cellIs" priority="43" dxfId="1" operator="equal" stopIfTrue="1">
      <formula>"No"</formula>
    </cfRule>
  </conditionalFormatting>
  <conditionalFormatting sqref="E7">
    <cfRule type="cellIs" priority="20" dxfId="0" operator="lessThan" stopIfTrue="1">
      <formula>0</formula>
    </cfRule>
  </conditionalFormatting>
  <conditionalFormatting sqref="L7:L8 B7 D7 A5:A8 O5:JC8">
    <cfRule type="cellIs" priority="30" dxfId="0" operator="lessThan" stopIfTrue="1">
      <formula>0</formula>
    </cfRule>
  </conditionalFormatting>
  <conditionalFormatting sqref="I7:I8 D8">
    <cfRule type="cellIs" priority="26" dxfId="0" operator="lessThan" stopIfTrue="1">
      <formula>0</formula>
    </cfRule>
  </conditionalFormatting>
  <conditionalFormatting sqref="A4:IW4">
    <cfRule type="cellIs" priority="1" dxfId="0" operator="lessThan" stopIfTrue="1">
      <formula>0</formula>
    </cfRule>
    <cfRule type="containsErrors" priority="2" dxfId="0" stopIfTrue="1">
      <formula>ISERROR(A4)</formula>
    </cfRule>
  </conditionalFormatting>
  <conditionalFormatting sqref="O5:JC8 L7:L8">
    <cfRule type="containsErrors" priority="21" dxfId="185" stopIfTrue="1">
      <formula>ISERROR('PA1'!P5)</formula>
    </cfRule>
  </conditionalFormatting>
  <conditionalFormatting sqref="I7:I8">
    <cfRule type="containsErrors" priority="27" dxfId="185" stopIfTrue="1">
      <formula>ISERROR('PA1'!O7)</formula>
    </cfRule>
  </conditionalFormatting>
  <conditionalFormatting sqref="B7 D7 A5:A8">
    <cfRule type="containsErrors" priority="454" dxfId="185" stopIfTrue="1">
      <formula>ISERROR('PA1'!A5)</formula>
    </cfRule>
  </conditionalFormatting>
  <conditionalFormatting sqref="E7">
    <cfRule type="containsErrors" priority="503" dxfId="185" stopIfTrue="1">
      <formula>ISERROR('PA1'!F7)</formula>
    </cfRule>
  </conditionalFormatting>
  <conditionalFormatting sqref="D8">
    <cfRule type="containsErrors" priority="548"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36:J37 J108:J109 J25:J26 J47:J48 J58:J59 J80:J81 J86:J87 J97:J98 J14:J15">
      <formula1>I14</formula1>
    </dataValidation>
    <dataValidation type="decimal" allowBlank="1" showInputMessage="1" showErrorMessage="1" sqref="Q5:Q8 L9:L13 L3:L4">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#6</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30721"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30722"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30723"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30724"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30725"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30726"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30727"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30728"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30729"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30730"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30731"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30732"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30733"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30734"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30735"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30736"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30737"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30738"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30739"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30740"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30741"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30742"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30743"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30744"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30745"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30746"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1321"/>
  <sheetViews>
    <sheetView workbookViewId="0" topLeftCell="A1">
      <selection activeCell="B6" sqref="B6:K6"/>
    </sheetView>
  </sheetViews>
  <sheetFormatPr defaultColWidth="9.140625" defaultRowHeight="15"/>
  <cols>
    <col min="1" max="1" width="24.00390625" style="4" customWidth="1"/>
    <col min="2" max="2" width="22.57421875" style="4" customWidth="1"/>
    <col min="3" max="3" width="9.421875" style="4" customWidth="1"/>
    <col min="4" max="4" width="10.57421875" style="4" customWidth="1"/>
    <col min="5" max="5" width="7.00390625" style="4" customWidth="1"/>
    <col min="6" max="6" width="9.00390625" style="4" customWidth="1"/>
    <col min="7" max="7" width="8.28125" style="4" customWidth="1"/>
    <col min="8" max="8" width="5.7109375" style="4" customWidth="1"/>
    <col min="9" max="9" width="11.421875" style="4" customWidth="1"/>
    <col min="10" max="10" width="12.28125" style="4" customWidth="1"/>
    <col min="11" max="11" width="11.28125" style="4" customWidth="1"/>
    <col min="12" max="16384" width="9.140625" style="4" customWidth="1"/>
  </cols>
  <sheetData>
    <row r="1" spans="1:14" ht="69.75" customHeight="1">
      <c r="A1" s="629" t="str">
        <f>'Budget Sheet Instructions'!B19</f>
        <v>Tribal Victim Services Program</v>
      </c>
      <c r="B1" s="630"/>
      <c r="C1" s="630"/>
      <c r="D1" s="630"/>
      <c r="E1" s="630"/>
      <c r="F1" s="630"/>
      <c r="G1" s="13"/>
      <c r="H1" s="627" t="s">
        <v>139</v>
      </c>
      <c r="I1" s="627"/>
      <c r="J1" s="627"/>
      <c r="K1" s="628"/>
      <c r="L1" s="14"/>
      <c r="M1" s="14"/>
      <c r="N1" s="14"/>
    </row>
    <row r="2" spans="1:14" ht="15" customHeight="1">
      <c r="A2" s="636" t="s">
        <v>42</v>
      </c>
      <c r="B2" s="631"/>
      <c r="C2" s="631"/>
      <c r="D2" s="631"/>
      <c r="E2" s="631"/>
      <c r="F2" s="631"/>
      <c r="G2" s="74"/>
      <c r="H2" s="74"/>
      <c r="I2" s="67" t="str">
        <f>'Budget Sheet Instructions'!J19</f>
        <v>OVC</v>
      </c>
      <c r="J2" s="66" t="str">
        <f>'Budget Sheet Instructions'!K19</f>
        <v>16.841</v>
      </c>
      <c r="K2" s="15"/>
      <c r="L2" s="14"/>
      <c r="M2" s="14"/>
      <c r="N2" s="14"/>
    </row>
    <row r="3" spans="1:14" ht="15" customHeight="1">
      <c r="A3" s="717"/>
      <c r="B3" s="632"/>
      <c r="C3" s="632"/>
      <c r="D3" s="632"/>
      <c r="E3" s="632"/>
      <c r="F3" s="632"/>
      <c r="G3" s="75"/>
      <c r="H3" s="75"/>
      <c r="I3" s="75"/>
      <c r="J3" s="75"/>
      <c r="K3" s="16"/>
      <c r="L3" s="17"/>
      <c r="M3" s="14"/>
      <c r="N3" s="14"/>
    </row>
    <row r="4" spans="1:14" ht="15" customHeight="1">
      <c r="A4" s="28" t="s">
        <v>78</v>
      </c>
      <c r="B4" s="26"/>
      <c r="C4" s="26"/>
      <c r="D4" s="26"/>
      <c r="E4" s="26"/>
      <c r="F4" s="26"/>
      <c r="G4" s="26"/>
      <c r="H4" s="26"/>
      <c r="I4" s="26"/>
      <c r="J4" s="26"/>
      <c r="K4" s="27"/>
      <c r="L4" s="17"/>
      <c r="M4" s="14"/>
      <c r="N4" s="14"/>
    </row>
    <row r="5" spans="1:14" s="127" customFormat="1" ht="15" customHeight="1">
      <c r="A5" s="767" t="s">
        <v>216</v>
      </c>
      <c r="B5" s="767"/>
      <c r="C5" s="767"/>
      <c r="D5" s="767"/>
      <c r="E5" s="767"/>
      <c r="F5" s="767"/>
      <c r="G5" s="767"/>
      <c r="H5" s="767"/>
      <c r="I5" s="767"/>
      <c r="J5" s="767"/>
      <c r="K5" s="767"/>
      <c r="L5" s="302"/>
      <c r="M5" s="302"/>
      <c r="N5" s="302"/>
    </row>
    <row r="6" spans="1:14" s="127" customFormat="1" ht="15" customHeight="1">
      <c r="A6" s="251" t="s">
        <v>302</v>
      </c>
      <c r="B6" s="768"/>
      <c r="C6" s="768"/>
      <c r="D6" s="768"/>
      <c r="E6" s="768"/>
      <c r="F6" s="768"/>
      <c r="G6" s="768"/>
      <c r="H6" s="768"/>
      <c r="I6" s="768"/>
      <c r="J6" s="768"/>
      <c r="K6" s="768"/>
      <c r="L6" s="303"/>
      <c r="M6" s="303"/>
      <c r="N6" s="303"/>
    </row>
    <row r="7" spans="1:14" s="127" customFormat="1" ht="15" customHeight="1">
      <c r="A7" s="307" t="s">
        <v>295</v>
      </c>
      <c r="B7" s="769"/>
      <c r="C7" s="770"/>
      <c r="D7" s="309" t="s">
        <v>291</v>
      </c>
      <c r="E7" s="772"/>
      <c r="F7" s="773"/>
      <c r="G7" s="773"/>
      <c r="H7" s="774"/>
      <c r="I7" s="304" t="s">
        <v>218</v>
      </c>
      <c r="J7" s="771"/>
      <c r="K7" s="771"/>
      <c r="L7" s="766"/>
      <c r="M7" s="766"/>
      <c r="N7" s="766"/>
    </row>
    <row r="8" spans="1:14" s="127" customFormat="1" ht="15" customHeight="1">
      <c r="A8" s="307" t="s">
        <v>219</v>
      </c>
      <c r="B8" s="640"/>
      <c r="C8" s="642"/>
      <c r="D8" s="305" t="s">
        <v>293</v>
      </c>
      <c r="E8" s="769"/>
      <c r="F8" s="775"/>
      <c r="G8" s="775"/>
      <c r="H8" s="770"/>
      <c r="I8" s="304" t="s">
        <v>292</v>
      </c>
      <c r="J8" s="458"/>
      <c r="K8" s="460"/>
      <c r="L8" s="766"/>
      <c r="M8" s="766"/>
      <c r="N8" s="766"/>
    </row>
    <row r="9" spans="1:14" ht="15.75" thickBot="1">
      <c r="A9" s="20" t="s">
        <v>32</v>
      </c>
      <c r="B9" s="21"/>
      <c r="C9" s="21"/>
      <c r="D9" s="21"/>
      <c r="E9" s="21"/>
      <c r="F9" s="21"/>
      <c r="G9" s="21"/>
      <c r="H9" s="21"/>
      <c r="I9" s="21"/>
      <c r="J9" s="21"/>
      <c r="K9" s="22"/>
      <c r="L9" s="17"/>
      <c r="M9" s="14"/>
      <c r="N9" s="14"/>
    </row>
    <row r="10" spans="1:14" ht="15.75" thickTop="1">
      <c r="A10" s="694" t="s">
        <v>11</v>
      </c>
      <c r="B10" s="696"/>
      <c r="C10" s="694" t="s">
        <v>3</v>
      </c>
      <c r="D10" s="695"/>
      <c r="E10" s="695"/>
      <c r="F10" s="695"/>
      <c r="G10" s="695"/>
      <c r="H10" s="695"/>
      <c r="I10" s="695"/>
      <c r="J10" s="695"/>
      <c r="K10" s="696"/>
      <c r="L10" s="17"/>
      <c r="M10" s="14"/>
      <c r="N10" s="14"/>
    </row>
    <row r="11" spans="1:14" ht="28.5" customHeight="1">
      <c r="A11" s="496" t="s">
        <v>89</v>
      </c>
      <c r="B11" s="498"/>
      <c r="C11" s="496" t="s">
        <v>75</v>
      </c>
      <c r="D11" s="497"/>
      <c r="E11" s="497"/>
      <c r="F11" s="497"/>
      <c r="G11" s="497"/>
      <c r="H11" s="497"/>
      <c r="I11" s="497"/>
      <c r="J11" s="497"/>
      <c r="K11" s="498"/>
      <c r="L11" s="17"/>
      <c r="M11" s="14"/>
      <c r="N11" s="14"/>
    </row>
    <row r="12" spans="1:14" ht="15" customHeight="1">
      <c r="A12" s="718"/>
      <c r="B12" s="718"/>
      <c r="C12" s="656" t="s">
        <v>111</v>
      </c>
      <c r="D12" s="705" t="s">
        <v>22</v>
      </c>
      <c r="E12" s="705" t="s">
        <v>73</v>
      </c>
      <c r="F12" s="533" t="s">
        <v>80</v>
      </c>
      <c r="G12" s="612"/>
      <c r="H12" s="706" t="s">
        <v>79</v>
      </c>
      <c r="I12" s="706" t="s">
        <v>76</v>
      </c>
      <c r="J12" s="707" t="s">
        <v>74</v>
      </c>
      <c r="K12" s="706" t="s">
        <v>52</v>
      </c>
      <c r="L12" s="17"/>
      <c r="M12" s="14"/>
      <c r="N12" s="14"/>
    </row>
    <row r="13" spans="1:14" ht="21.75" customHeight="1">
      <c r="A13" s="718"/>
      <c r="B13" s="718"/>
      <c r="C13" s="657"/>
      <c r="D13" s="705"/>
      <c r="E13" s="705"/>
      <c r="F13" s="535"/>
      <c r="G13" s="613"/>
      <c r="H13" s="706"/>
      <c r="I13" s="706"/>
      <c r="J13" s="707"/>
      <c r="K13" s="706"/>
      <c r="L13" s="17"/>
      <c r="M13" s="14"/>
      <c r="N13" s="14"/>
    </row>
    <row r="14" spans="1:14" ht="30" customHeight="1" hidden="1">
      <c r="A14" s="710"/>
      <c r="B14" s="710"/>
      <c r="C14" s="122"/>
      <c r="D14" s="79"/>
      <c r="E14" s="79"/>
      <c r="F14" s="541"/>
      <c r="G14" s="711"/>
      <c r="H14" s="54"/>
      <c r="I14" s="47">
        <f>CEILING(C14*D14*F14*H14,1)</f>
        <v>0</v>
      </c>
      <c r="J14" s="78"/>
      <c r="K14" s="47">
        <f>IF(I14-J14&lt;0,0,I14-J14)</f>
        <v>0</v>
      </c>
      <c r="L14" s="29"/>
      <c r="M14" s="14"/>
      <c r="N14" s="14"/>
    </row>
    <row r="15" spans="1:14" ht="30" customHeight="1" hidden="1">
      <c r="A15" s="712"/>
      <c r="B15" s="712"/>
      <c r="C15" s="125"/>
      <c r="D15" s="88"/>
      <c r="E15" s="88"/>
      <c r="F15" s="713"/>
      <c r="G15" s="714"/>
      <c r="H15" s="83"/>
      <c r="I15" s="47">
        <f>CEILING(D15*F15*H15,1)</f>
        <v>0</v>
      </c>
      <c r="J15" s="82"/>
      <c r="K15" s="47">
        <f>IF(I15-J15&lt;0,0,I15-J15)</f>
        <v>0</v>
      </c>
      <c r="L15" s="29"/>
      <c r="M15" s="14"/>
      <c r="N15" s="14"/>
    </row>
    <row r="16" spans="1:11" ht="15">
      <c r="A16" s="559" t="s">
        <v>54</v>
      </c>
      <c r="B16" s="559"/>
      <c r="C16" s="559"/>
      <c r="D16" s="559"/>
      <c r="E16" s="559"/>
      <c r="F16" s="559"/>
      <c r="G16" s="559"/>
      <c r="H16" s="559"/>
      <c r="I16" s="47">
        <f>SUM(I14:I15)</f>
        <v>0</v>
      </c>
      <c r="J16" s="47">
        <f>SUM(J14:J15)</f>
        <v>0</v>
      </c>
      <c r="K16" s="47">
        <f>SUM(K14:K15)</f>
        <v>0</v>
      </c>
    </row>
    <row r="17" spans="1:11" ht="22.5" customHeight="1">
      <c r="A17" s="57" t="s">
        <v>21</v>
      </c>
      <c r="B17" s="76"/>
      <c r="C17" s="120"/>
      <c r="D17" s="77"/>
      <c r="E17" s="77"/>
      <c r="F17" s="77"/>
      <c r="G17" s="77"/>
      <c r="H17" s="77"/>
      <c r="I17" s="55"/>
      <c r="J17" s="55"/>
      <c r="K17" s="56"/>
    </row>
    <row r="18" spans="1:11" ht="200.1" customHeight="1">
      <c r="A18" s="397"/>
      <c r="B18" s="398"/>
      <c r="C18" s="398"/>
      <c r="D18" s="398"/>
      <c r="E18" s="398"/>
      <c r="F18" s="398"/>
      <c r="G18" s="398"/>
      <c r="H18" s="398"/>
      <c r="I18" s="398"/>
      <c r="J18" s="398"/>
      <c r="K18" s="399"/>
    </row>
    <row r="19" spans="1:11" ht="16.5" customHeight="1" hidden="1">
      <c r="A19" s="403"/>
      <c r="B19" s="404"/>
      <c r="C19" s="404"/>
      <c r="D19" s="404"/>
      <c r="E19" s="404"/>
      <c r="F19" s="404"/>
      <c r="G19" s="404"/>
      <c r="H19" s="404"/>
      <c r="I19" s="404"/>
      <c r="J19" s="404"/>
      <c r="K19" s="405"/>
    </row>
    <row r="20" spans="1:11" ht="15.75" thickBot="1">
      <c r="A20" s="20" t="s">
        <v>33</v>
      </c>
      <c r="B20" s="21"/>
      <c r="C20" s="21"/>
      <c r="D20" s="21"/>
      <c r="E20" s="21"/>
      <c r="F20" s="21"/>
      <c r="G20" s="21"/>
      <c r="H20" s="21"/>
      <c r="I20" s="21"/>
      <c r="J20" s="21"/>
      <c r="K20" s="22"/>
    </row>
    <row r="21" spans="1:11" ht="15.75" thickTop="1">
      <c r="A21" s="694" t="s">
        <v>12</v>
      </c>
      <c r="B21" s="695"/>
      <c r="C21" s="696"/>
      <c r="D21" s="715" t="s">
        <v>3</v>
      </c>
      <c r="E21" s="715"/>
      <c r="F21" s="715"/>
      <c r="G21" s="715"/>
      <c r="H21" s="715"/>
      <c r="I21" s="715"/>
      <c r="J21" s="715"/>
      <c r="K21" s="715"/>
    </row>
    <row r="22" spans="1:11" ht="28.5" customHeight="1">
      <c r="A22" s="496" t="s">
        <v>23</v>
      </c>
      <c r="B22" s="497"/>
      <c r="C22" s="498"/>
      <c r="D22" s="716" t="s">
        <v>85</v>
      </c>
      <c r="E22" s="716"/>
      <c r="F22" s="716"/>
      <c r="G22" s="716"/>
      <c r="H22" s="716"/>
      <c r="I22" s="716"/>
      <c r="J22" s="716"/>
      <c r="K22" s="716"/>
    </row>
    <row r="23" spans="1:11" ht="15" customHeight="1">
      <c r="A23" s="467"/>
      <c r="B23" s="468"/>
      <c r="C23" s="469"/>
      <c r="D23" s="705" t="s">
        <v>96</v>
      </c>
      <c r="E23" s="705"/>
      <c r="F23" s="706" t="s">
        <v>73</v>
      </c>
      <c r="G23" s="706"/>
      <c r="H23" s="706"/>
      <c r="I23" s="706" t="s">
        <v>76</v>
      </c>
      <c r="J23" s="707" t="s">
        <v>74</v>
      </c>
      <c r="K23" s="706" t="s">
        <v>52</v>
      </c>
    </row>
    <row r="24" spans="1:11" ht="20.25" customHeight="1">
      <c r="A24" s="470"/>
      <c r="B24" s="471"/>
      <c r="C24" s="472"/>
      <c r="D24" s="705"/>
      <c r="E24" s="705"/>
      <c r="F24" s="706"/>
      <c r="G24" s="706"/>
      <c r="H24" s="706"/>
      <c r="I24" s="706"/>
      <c r="J24" s="707"/>
      <c r="K24" s="706"/>
    </row>
    <row r="25" spans="1:11" ht="30" customHeight="1" hidden="1">
      <c r="A25" s="593"/>
      <c r="B25" s="605"/>
      <c r="C25" s="594"/>
      <c r="D25" s="709"/>
      <c r="E25" s="709"/>
      <c r="F25" s="719"/>
      <c r="G25" s="719"/>
      <c r="H25" s="719"/>
      <c r="I25" s="47">
        <f>CEILING(D25*F25,1)</f>
        <v>0</v>
      </c>
      <c r="J25" s="78"/>
      <c r="K25" s="47">
        <f>IF(I25-J25&lt;0,0,I25-J25)</f>
        <v>0</v>
      </c>
    </row>
    <row r="26" spans="1:11" ht="30" customHeight="1" hidden="1">
      <c r="A26" s="609"/>
      <c r="B26" s="611"/>
      <c r="C26" s="119"/>
      <c r="D26" s="720"/>
      <c r="E26" s="720"/>
      <c r="F26" s="721"/>
      <c r="G26" s="721"/>
      <c r="H26" s="721"/>
      <c r="I26" s="47">
        <f>CEILING(D26*F26,1)</f>
        <v>0</v>
      </c>
      <c r="J26" s="82"/>
      <c r="K26" s="47">
        <f>IF(I26-J26&lt;0,0,I26-J26)</f>
        <v>0</v>
      </c>
    </row>
    <row r="27" spans="1:11" ht="15">
      <c r="A27" s="518" t="s">
        <v>20</v>
      </c>
      <c r="B27" s="519"/>
      <c r="C27" s="519"/>
      <c r="D27" s="519"/>
      <c r="E27" s="519"/>
      <c r="F27" s="519"/>
      <c r="G27" s="519"/>
      <c r="H27" s="520"/>
      <c r="I27" s="47">
        <f>SUM(I25:I26)</f>
        <v>0</v>
      </c>
      <c r="J27" s="47">
        <f>SUM(J25:J26)</f>
        <v>0</v>
      </c>
      <c r="K27" s="47">
        <f>SUM(K25:K26)</f>
        <v>0</v>
      </c>
    </row>
    <row r="28" spans="1:11" ht="22.5" customHeight="1">
      <c r="A28" s="57" t="s">
        <v>21</v>
      </c>
      <c r="B28" s="76"/>
      <c r="C28" s="120"/>
      <c r="D28" s="77"/>
      <c r="E28" s="77"/>
      <c r="F28" s="77"/>
      <c r="G28" s="77"/>
      <c r="H28" s="77"/>
      <c r="I28" s="55"/>
      <c r="J28" s="55"/>
      <c r="K28" s="56"/>
    </row>
    <row r="29" spans="1:11" ht="200.1" customHeight="1">
      <c r="A29" s="397"/>
      <c r="B29" s="398"/>
      <c r="C29" s="398"/>
      <c r="D29" s="398"/>
      <c r="E29" s="398"/>
      <c r="F29" s="398"/>
      <c r="G29" s="398"/>
      <c r="H29" s="398"/>
      <c r="I29" s="398"/>
      <c r="J29" s="398"/>
      <c r="K29" s="399"/>
    </row>
    <row r="30" spans="1:11" ht="16.5" customHeight="1" hidden="1">
      <c r="A30" s="403"/>
      <c r="B30" s="404"/>
      <c r="C30" s="404"/>
      <c r="D30" s="404"/>
      <c r="E30" s="404"/>
      <c r="F30" s="404"/>
      <c r="G30" s="404"/>
      <c r="H30" s="404"/>
      <c r="I30" s="404"/>
      <c r="J30" s="404"/>
      <c r="K30" s="405"/>
    </row>
    <row r="31" spans="1:11" ht="41.25" customHeight="1" thickBot="1">
      <c r="A31" s="20" t="s">
        <v>34</v>
      </c>
      <c r="B31" s="789" t="s">
        <v>246</v>
      </c>
      <c r="C31" s="791"/>
      <c r="D31" s="791"/>
      <c r="E31" s="791"/>
      <c r="F31" s="791"/>
      <c r="G31" s="791"/>
      <c r="H31" s="791"/>
      <c r="I31" s="791"/>
      <c r="J31" s="791"/>
      <c r="K31" s="792"/>
    </row>
    <row r="32" spans="1:11" ht="15.75" thickTop="1">
      <c r="A32" s="18" t="s">
        <v>13</v>
      </c>
      <c r="B32" s="649" t="s">
        <v>14</v>
      </c>
      <c r="C32" s="651"/>
      <c r="D32" s="649" t="s">
        <v>15</v>
      </c>
      <c r="E32" s="651"/>
      <c r="F32" s="724" t="s">
        <v>3</v>
      </c>
      <c r="G32" s="725"/>
      <c r="H32" s="725"/>
      <c r="I32" s="725"/>
      <c r="J32" s="725"/>
      <c r="K32" s="726"/>
    </row>
    <row r="33" spans="1:11" ht="47.25" customHeight="1">
      <c r="A33" s="73" t="s">
        <v>24</v>
      </c>
      <c r="B33" s="496" t="s">
        <v>86</v>
      </c>
      <c r="C33" s="498"/>
      <c r="D33" s="496" t="s">
        <v>25</v>
      </c>
      <c r="E33" s="498"/>
      <c r="F33" s="496" t="s">
        <v>28</v>
      </c>
      <c r="G33" s="497"/>
      <c r="H33" s="497"/>
      <c r="I33" s="497"/>
      <c r="J33" s="497"/>
      <c r="K33" s="498"/>
    </row>
    <row r="34" spans="1:11" ht="15" customHeight="1">
      <c r="A34" s="467"/>
      <c r="B34" s="468"/>
      <c r="C34" s="468"/>
      <c r="D34" s="468"/>
      <c r="E34" s="469"/>
      <c r="F34" s="706" t="s">
        <v>26</v>
      </c>
      <c r="G34" s="707" t="s">
        <v>72</v>
      </c>
      <c r="H34" s="706" t="s">
        <v>27</v>
      </c>
      <c r="I34" s="706" t="s">
        <v>76</v>
      </c>
      <c r="J34" s="707" t="s">
        <v>74</v>
      </c>
      <c r="K34" s="706" t="s">
        <v>52</v>
      </c>
    </row>
    <row r="35" spans="1:11" s="19" customFormat="1" ht="33.75" customHeight="1">
      <c r="A35" s="470"/>
      <c r="B35" s="471"/>
      <c r="C35" s="471"/>
      <c r="D35" s="471"/>
      <c r="E35" s="472"/>
      <c r="F35" s="706"/>
      <c r="G35" s="707"/>
      <c r="H35" s="706"/>
      <c r="I35" s="706"/>
      <c r="J35" s="707"/>
      <c r="K35" s="706"/>
    </row>
    <row r="36" spans="1:11" s="19" customFormat="1" ht="45" customHeight="1" hidden="1">
      <c r="A36" s="48"/>
      <c r="B36" s="722"/>
      <c r="C36" s="723"/>
      <c r="D36" s="481"/>
      <c r="E36" s="481"/>
      <c r="F36" s="79"/>
      <c r="G36" s="72"/>
      <c r="H36" s="49"/>
      <c r="I36" s="47">
        <f>CEILING(F36*G36*H36,1)</f>
        <v>0</v>
      </c>
      <c r="J36" s="78"/>
      <c r="K36" s="47">
        <f>IF(I36-J36&lt;0,0,I36-J36)</f>
        <v>0</v>
      </c>
    </row>
    <row r="37" spans="1:11" s="19" customFormat="1" ht="45" customHeight="1" hidden="1">
      <c r="A37" s="84"/>
      <c r="B37" s="85"/>
      <c r="C37" s="118"/>
      <c r="D37" s="704"/>
      <c r="E37" s="704"/>
      <c r="F37" s="88"/>
      <c r="G37" s="86"/>
      <c r="H37" s="87"/>
      <c r="I37" s="47">
        <f>CEILING(F37*G37*H37,1)</f>
        <v>0</v>
      </c>
      <c r="J37" s="82"/>
      <c r="K37" s="47">
        <f>IF(I37-J37&lt;0,0,I37-J37)</f>
        <v>0</v>
      </c>
    </row>
    <row r="38" spans="1:11" ht="15">
      <c r="A38" s="518" t="s">
        <v>20</v>
      </c>
      <c r="B38" s="519"/>
      <c r="C38" s="519"/>
      <c r="D38" s="519"/>
      <c r="E38" s="519"/>
      <c r="F38" s="519"/>
      <c r="G38" s="519"/>
      <c r="H38" s="520"/>
      <c r="I38" s="47">
        <f>SUM(I36:I37)</f>
        <v>0</v>
      </c>
      <c r="J38" s="47">
        <f>SUM(J36:J37)</f>
        <v>0</v>
      </c>
      <c r="K38" s="47">
        <f>SUM(K36:K37)</f>
        <v>0</v>
      </c>
    </row>
    <row r="39" spans="1:11" ht="22.5" customHeight="1">
      <c r="A39" s="57" t="s">
        <v>21</v>
      </c>
      <c r="B39" s="76"/>
      <c r="C39" s="120"/>
      <c r="D39" s="77"/>
      <c r="E39" s="77"/>
      <c r="F39" s="77"/>
      <c r="G39" s="77"/>
      <c r="H39" s="77"/>
      <c r="I39" s="55"/>
      <c r="J39" s="55"/>
      <c r="K39" s="56"/>
    </row>
    <row r="40" spans="1:11" ht="200.1" customHeight="1">
      <c r="A40" s="397"/>
      <c r="B40" s="398"/>
      <c r="C40" s="398"/>
      <c r="D40" s="398"/>
      <c r="E40" s="398"/>
      <c r="F40" s="398"/>
      <c r="G40" s="398"/>
      <c r="H40" s="398"/>
      <c r="I40" s="398"/>
      <c r="J40" s="398"/>
      <c r="K40" s="399"/>
    </row>
    <row r="41" spans="1:11" ht="16.5" customHeight="1" hidden="1">
      <c r="A41" s="403"/>
      <c r="B41" s="404"/>
      <c r="C41" s="404"/>
      <c r="D41" s="404"/>
      <c r="E41" s="404"/>
      <c r="F41" s="404"/>
      <c r="G41" s="404"/>
      <c r="H41" s="404"/>
      <c r="I41" s="404"/>
      <c r="J41" s="404"/>
      <c r="K41" s="405"/>
    </row>
    <row r="42" spans="1:11" ht="15.75" thickBot="1">
      <c r="A42" s="20" t="s">
        <v>35</v>
      </c>
      <c r="B42" s="21"/>
      <c r="C42" s="21"/>
      <c r="D42" s="21"/>
      <c r="E42" s="21"/>
      <c r="F42" s="21"/>
      <c r="G42" s="21"/>
      <c r="H42" s="21"/>
      <c r="I42" s="21"/>
      <c r="J42" s="21"/>
      <c r="K42" s="22"/>
    </row>
    <row r="43" spans="1:11" ht="15.75" thickTop="1">
      <c r="A43" s="694" t="s">
        <v>18</v>
      </c>
      <c r="B43" s="695"/>
      <c r="C43" s="696"/>
      <c r="D43" s="512" t="s">
        <v>3</v>
      </c>
      <c r="E43" s="523"/>
      <c r="F43" s="523"/>
      <c r="G43" s="523"/>
      <c r="H43" s="523"/>
      <c r="I43" s="523"/>
      <c r="J43" s="523"/>
      <c r="K43" s="513"/>
    </row>
    <row r="44" spans="1:11" ht="30" customHeight="1">
      <c r="A44" s="496" t="s">
        <v>29</v>
      </c>
      <c r="B44" s="497"/>
      <c r="C44" s="498"/>
      <c r="D44" s="496" t="s">
        <v>30</v>
      </c>
      <c r="E44" s="497"/>
      <c r="F44" s="497"/>
      <c r="G44" s="497"/>
      <c r="H44" s="497"/>
      <c r="I44" s="497"/>
      <c r="J44" s="497"/>
      <c r="K44" s="498"/>
    </row>
    <row r="45" spans="1:11" ht="15" customHeight="1">
      <c r="A45" s="467"/>
      <c r="B45" s="468"/>
      <c r="C45" s="469"/>
      <c r="D45" s="705" t="s">
        <v>31</v>
      </c>
      <c r="E45" s="705"/>
      <c r="F45" s="706" t="s">
        <v>26</v>
      </c>
      <c r="G45" s="706"/>
      <c r="H45" s="706"/>
      <c r="I45" s="706" t="s">
        <v>76</v>
      </c>
      <c r="J45" s="707" t="s">
        <v>74</v>
      </c>
      <c r="K45" s="706" t="s">
        <v>52</v>
      </c>
    </row>
    <row r="46" spans="1:11" ht="15">
      <c r="A46" s="470"/>
      <c r="B46" s="471"/>
      <c r="C46" s="472"/>
      <c r="D46" s="705"/>
      <c r="E46" s="705"/>
      <c r="F46" s="706"/>
      <c r="G46" s="706"/>
      <c r="H46" s="706"/>
      <c r="I46" s="706"/>
      <c r="J46" s="707"/>
      <c r="K46" s="706"/>
    </row>
    <row r="47" spans="1:11" ht="45.75" customHeight="1" hidden="1">
      <c r="A47" s="473"/>
      <c r="B47" s="474"/>
      <c r="C47" s="475"/>
      <c r="D47" s="708"/>
      <c r="E47" s="708"/>
      <c r="F47" s="709"/>
      <c r="G47" s="709"/>
      <c r="H47" s="709"/>
      <c r="I47" s="47">
        <f>CEILING(D47*F47,1)</f>
        <v>0</v>
      </c>
      <c r="J47" s="78"/>
      <c r="K47" s="47">
        <f>IF(I47-J47&lt;0,0,I47-J47)</f>
        <v>0</v>
      </c>
    </row>
    <row r="48" spans="1:11" ht="45.75" customHeight="1" hidden="1">
      <c r="A48" s="727"/>
      <c r="B48" s="728"/>
      <c r="C48" s="121"/>
      <c r="D48" s="729"/>
      <c r="E48" s="729"/>
      <c r="F48" s="720"/>
      <c r="G48" s="720"/>
      <c r="H48" s="720"/>
      <c r="I48" s="47">
        <f>CEILING(D48*F48,1)</f>
        <v>0</v>
      </c>
      <c r="J48" s="82"/>
      <c r="K48" s="47">
        <f>IF(I48-J48&lt;0,0,I48-J48)</f>
        <v>0</v>
      </c>
    </row>
    <row r="49" spans="1:11" ht="15">
      <c r="A49" s="518" t="s">
        <v>20</v>
      </c>
      <c r="B49" s="519"/>
      <c r="C49" s="519"/>
      <c r="D49" s="519"/>
      <c r="E49" s="519"/>
      <c r="F49" s="519"/>
      <c r="G49" s="519"/>
      <c r="H49" s="520"/>
      <c r="I49" s="47">
        <f>SUM(I47:I48)</f>
        <v>0</v>
      </c>
      <c r="J49" s="47">
        <f>SUM(J47:J48)</f>
        <v>0</v>
      </c>
      <c r="K49" s="47">
        <f>SUM(K47:K48)</f>
        <v>0</v>
      </c>
    </row>
    <row r="50" spans="1:11" ht="22.5" customHeight="1">
      <c r="A50" s="57" t="s">
        <v>21</v>
      </c>
      <c r="B50" s="76"/>
      <c r="C50" s="120"/>
      <c r="D50" s="77"/>
      <c r="E50" s="77"/>
      <c r="F50" s="77"/>
      <c r="G50" s="77"/>
      <c r="H50" s="77"/>
      <c r="I50" s="55"/>
      <c r="J50" s="55"/>
      <c r="K50" s="56"/>
    </row>
    <row r="51" spans="1:11" ht="200.1" customHeight="1">
      <c r="A51" s="397"/>
      <c r="B51" s="398"/>
      <c r="C51" s="398"/>
      <c r="D51" s="398"/>
      <c r="E51" s="398"/>
      <c r="F51" s="398"/>
      <c r="G51" s="398"/>
      <c r="H51" s="398"/>
      <c r="I51" s="398"/>
      <c r="J51" s="398"/>
      <c r="K51" s="399"/>
    </row>
    <row r="52" spans="1:11" ht="16.5" customHeight="1" hidden="1">
      <c r="A52" s="403"/>
      <c r="B52" s="404"/>
      <c r="C52" s="404"/>
      <c r="D52" s="404"/>
      <c r="E52" s="404"/>
      <c r="F52" s="404"/>
      <c r="G52" s="404"/>
      <c r="H52" s="404"/>
      <c r="I52" s="404"/>
      <c r="J52" s="404"/>
      <c r="K52" s="405"/>
    </row>
    <row r="53" spans="1:11" ht="15.75" thickBot="1">
      <c r="A53" s="20" t="s">
        <v>37</v>
      </c>
      <c r="B53" s="21"/>
      <c r="C53" s="21"/>
      <c r="D53" s="21"/>
      <c r="E53" s="21"/>
      <c r="F53" s="21"/>
      <c r="G53" s="21"/>
      <c r="H53" s="21"/>
      <c r="I53" s="21"/>
      <c r="J53" s="21"/>
      <c r="K53" s="22"/>
    </row>
    <row r="54" spans="1:11" ht="15.75" thickTop="1">
      <c r="A54" s="694" t="s">
        <v>16</v>
      </c>
      <c r="B54" s="695"/>
      <c r="C54" s="696"/>
      <c r="D54" s="512" t="s">
        <v>3</v>
      </c>
      <c r="E54" s="523"/>
      <c r="F54" s="523"/>
      <c r="G54" s="523"/>
      <c r="H54" s="523"/>
      <c r="I54" s="523"/>
      <c r="J54" s="523"/>
      <c r="K54" s="513"/>
    </row>
    <row r="55" spans="1:11" ht="28.5" customHeight="1">
      <c r="A55" s="496" t="s">
        <v>36</v>
      </c>
      <c r="B55" s="497"/>
      <c r="C55" s="498"/>
      <c r="D55" s="496" t="s">
        <v>38</v>
      </c>
      <c r="E55" s="497"/>
      <c r="F55" s="497"/>
      <c r="G55" s="497"/>
      <c r="H55" s="497"/>
      <c r="I55" s="497"/>
      <c r="J55" s="497"/>
      <c r="K55" s="498"/>
    </row>
    <row r="56" spans="1:11" ht="15" customHeight="1">
      <c r="A56" s="467"/>
      <c r="B56" s="468"/>
      <c r="C56" s="469"/>
      <c r="D56" s="705" t="s">
        <v>31</v>
      </c>
      <c r="E56" s="705"/>
      <c r="F56" s="706" t="s">
        <v>26</v>
      </c>
      <c r="G56" s="706"/>
      <c r="H56" s="706"/>
      <c r="I56" s="706" t="s">
        <v>76</v>
      </c>
      <c r="J56" s="707" t="s">
        <v>74</v>
      </c>
      <c r="K56" s="706" t="s">
        <v>52</v>
      </c>
    </row>
    <row r="57" spans="1:11" ht="15">
      <c r="A57" s="470"/>
      <c r="B57" s="471"/>
      <c r="C57" s="472"/>
      <c r="D57" s="705"/>
      <c r="E57" s="705"/>
      <c r="F57" s="706"/>
      <c r="G57" s="706"/>
      <c r="H57" s="706"/>
      <c r="I57" s="706"/>
      <c r="J57" s="707"/>
      <c r="K57" s="706"/>
    </row>
    <row r="58" spans="1:11" ht="30" customHeight="1" hidden="1">
      <c r="A58" s="593"/>
      <c r="B58" s="605"/>
      <c r="C58" s="594"/>
      <c r="D58" s="708"/>
      <c r="E58" s="708"/>
      <c r="F58" s="730"/>
      <c r="G58" s="730"/>
      <c r="H58" s="730"/>
      <c r="I58" s="47">
        <f>CEILING(D58*F58,1)</f>
        <v>0</v>
      </c>
      <c r="J58" s="78"/>
      <c r="K58" s="47">
        <f>IF(I58-J58&lt;0,0,I58-J58)</f>
        <v>0</v>
      </c>
    </row>
    <row r="59" spans="1:11" ht="30" customHeight="1" hidden="1">
      <c r="A59" s="609"/>
      <c r="B59" s="611"/>
      <c r="C59" s="119"/>
      <c r="D59" s="729"/>
      <c r="E59" s="729"/>
      <c r="F59" s="731"/>
      <c r="G59" s="731"/>
      <c r="H59" s="731"/>
      <c r="I59" s="47">
        <f>CEILING(D59*F59,1)</f>
        <v>0</v>
      </c>
      <c r="J59" s="82"/>
      <c r="K59" s="47">
        <f>IF(I59-J59&lt;0,0,I59-J59)</f>
        <v>0</v>
      </c>
    </row>
    <row r="60" spans="1:11" ht="15">
      <c r="A60" s="518" t="s">
        <v>20</v>
      </c>
      <c r="B60" s="519"/>
      <c r="C60" s="519"/>
      <c r="D60" s="519"/>
      <c r="E60" s="519"/>
      <c r="F60" s="519"/>
      <c r="G60" s="519"/>
      <c r="H60" s="520"/>
      <c r="I60" s="47">
        <f>SUM(I58:I59)</f>
        <v>0</v>
      </c>
      <c r="J60" s="47">
        <f>SUM(J58:J59)</f>
        <v>0</v>
      </c>
      <c r="K60" s="47">
        <f>SUM(K58:K59)</f>
        <v>0</v>
      </c>
    </row>
    <row r="61" spans="1:11" ht="22.5" customHeight="1">
      <c r="A61" s="57" t="s">
        <v>21</v>
      </c>
      <c r="B61" s="76"/>
      <c r="C61" s="120"/>
      <c r="D61" s="77"/>
      <c r="E61" s="77"/>
      <c r="F61" s="77"/>
      <c r="G61" s="77"/>
      <c r="H61" s="77"/>
      <c r="I61" s="55"/>
      <c r="J61" s="55"/>
      <c r="K61" s="56"/>
    </row>
    <row r="62" spans="1:11" ht="200.1" customHeight="1">
      <c r="A62" s="397"/>
      <c r="B62" s="398"/>
      <c r="C62" s="398"/>
      <c r="D62" s="398"/>
      <c r="E62" s="398"/>
      <c r="F62" s="398"/>
      <c r="G62" s="398"/>
      <c r="H62" s="398"/>
      <c r="I62" s="398"/>
      <c r="J62" s="398"/>
      <c r="K62" s="399"/>
    </row>
    <row r="63" spans="1:11" ht="16.5" customHeight="1" hidden="1">
      <c r="A63" s="403"/>
      <c r="B63" s="404"/>
      <c r="C63" s="404"/>
      <c r="D63" s="404"/>
      <c r="E63" s="404"/>
      <c r="F63" s="404"/>
      <c r="G63" s="404"/>
      <c r="H63" s="404"/>
      <c r="I63" s="404"/>
      <c r="J63" s="404"/>
      <c r="K63" s="405"/>
    </row>
    <row r="64" spans="1:11" ht="15.75" thickBot="1">
      <c r="A64" s="20" t="s">
        <v>39</v>
      </c>
      <c r="B64" s="21"/>
      <c r="C64" s="21"/>
      <c r="D64" s="21"/>
      <c r="E64" s="21"/>
      <c r="F64" s="21"/>
      <c r="G64" s="21"/>
      <c r="H64" s="21"/>
      <c r="I64" s="21"/>
      <c r="J64" s="21"/>
      <c r="K64" s="22"/>
    </row>
    <row r="65" spans="1:11" ht="15.75" thickTop="1">
      <c r="A65" s="694" t="s">
        <v>17</v>
      </c>
      <c r="B65" s="695"/>
      <c r="C65" s="696"/>
      <c r="D65" s="512" t="s">
        <v>3</v>
      </c>
      <c r="E65" s="523"/>
      <c r="F65" s="523"/>
      <c r="G65" s="523"/>
      <c r="H65" s="523"/>
      <c r="I65" s="523"/>
      <c r="J65" s="523"/>
      <c r="K65" s="513"/>
    </row>
    <row r="66" spans="1:11" ht="28.5" customHeight="1">
      <c r="A66" s="496" t="s">
        <v>87</v>
      </c>
      <c r="B66" s="497"/>
      <c r="C66" s="498"/>
      <c r="D66" s="741" t="s">
        <v>40</v>
      </c>
      <c r="E66" s="742"/>
      <c r="F66" s="742"/>
      <c r="G66" s="742"/>
      <c r="H66" s="742"/>
      <c r="I66" s="742"/>
      <c r="J66" s="742"/>
      <c r="K66" s="743"/>
    </row>
    <row r="67" spans="1:11" ht="15" customHeight="1">
      <c r="A67" s="467"/>
      <c r="B67" s="468"/>
      <c r="C67" s="469"/>
      <c r="D67" s="705" t="s">
        <v>31</v>
      </c>
      <c r="E67" s="705"/>
      <c r="F67" s="706" t="s">
        <v>26</v>
      </c>
      <c r="G67" s="706"/>
      <c r="H67" s="706"/>
      <c r="I67" s="706" t="s">
        <v>76</v>
      </c>
      <c r="J67" s="707" t="s">
        <v>74</v>
      </c>
      <c r="K67" s="706" t="s">
        <v>52</v>
      </c>
    </row>
    <row r="68" spans="1:11" ht="15">
      <c r="A68" s="470"/>
      <c r="B68" s="471"/>
      <c r="C68" s="472"/>
      <c r="D68" s="705"/>
      <c r="E68" s="705"/>
      <c r="F68" s="706"/>
      <c r="G68" s="706"/>
      <c r="H68" s="706"/>
      <c r="I68" s="706"/>
      <c r="J68" s="707"/>
      <c r="K68" s="706"/>
    </row>
    <row r="69" spans="1:11" ht="30" customHeight="1" hidden="1">
      <c r="A69" s="738"/>
      <c r="B69" s="739"/>
      <c r="C69" s="740"/>
      <c r="D69" s="744"/>
      <c r="E69" s="744"/>
      <c r="F69" s="745"/>
      <c r="G69" s="745"/>
      <c r="H69" s="745"/>
      <c r="I69" s="47">
        <f>CEILING(D69*F69,1)</f>
        <v>0</v>
      </c>
      <c r="J69" s="78"/>
      <c r="K69" s="47">
        <f>IF(I69-J69&lt;0,0,I69-J69)</f>
        <v>0</v>
      </c>
    </row>
    <row r="70" spans="1:11" ht="30" customHeight="1">
      <c r="A70" s="738" t="s">
        <v>56</v>
      </c>
      <c r="B70" s="739"/>
      <c r="C70" s="740"/>
      <c r="D70" s="744"/>
      <c r="E70" s="744"/>
      <c r="F70" s="745"/>
      <c r="G70" s="745"/>
      <c r="H70" s="745"/>
      <c r="I70" s="47">
        <f>CEILING(D70*F70,1)</f>
        <v>0</v>
      </c>
      <c r="J70" s="82"/>
      <c r="K70" s="47">
        <f>IF(I70-J70&lt;0,0,I70-J70)</f>
        <v>0</v>
      </c>
    </row>
    <row r="71" spans="1:11" ht="15">
      <c r="A71" s="518" t="s">
        <v>20</v>
      </c>
      <c r="B71" s="519"/>
      <c r="C71" s="519"/>
      <c r="D71" s="519"/>
      <c r="E71" s="519"/>
      <c r="F71" s="519"/>
      <c r="G71" s="519"/>
      <c r="H71" s="520"/>
      <c r="I71" s="47">
        <f>SUM(I69:I70)</f>
        <v>0</v>
      </c>
      <c r="J71" s="47">
        <f>SUM(J69:J70)</f>
        <v>0</v>
      </c>
      <c r="K71" s="47">
        <f>SUM(K69:K70)</f>
        <v>0</v>
      </c>
    </row>
    <row r="72" spans="1:11" ht="22.5" customHeight="1">
      <c r="A72" s="57" t="s">
        <v>21</v>
      </c>
      <c r="B72" s="76"/>
      <c r="C72" s="120"/>
      <c r="D72" s="77"/>
      <c r="E72" s="77"/>
      <c r="F72" s="77"/>
      <c r="G72" s="77"/>
      <c r="H72" s="77"/>
      <c r="I72" s="55"/>
      <c r="J72" s="55"/>
      <c r="K72" s="56"/>
    </row>
    <row r="73" spans="1:11" ht="200.1" customHeight="1">
      <c r="A73" s="758"/>
      <c r="B73" s="759"/>
      <c r="C73" s="759"/>
      <c r="D73" s="759"/>
      <c r="E73" s="759"/>
      <c r="F73" s="759"/>
      <c r="G73" s="759"/>
      <c r="H73" s="759"/>
      <c r="I73" s="759"/>
      <c r="J73" s="759"/>
      <c r="K73" s="760"/>
    </row>
    <row r="74" spans="1:11" ht="16.5" customHeight="1" hidden="1">
      <c r="A74" s="761"/>
      <c r="B74" s="762"/>
      <c r="C74" s="762"/>
      <c r="D74" s="762"/>
      <c r="E74" s="762"/>
      <c r="F74" s="762"/>
      <c r="G74" s="762"/>
      <c r="H74" s="762"/>
      <c r="I74" s="762"/>
      <c r="J74" s="762"/>
      <c r="K74" s="763"/>
    </row>
    <row r="75" spans="1:11" ht="15.75" thickBot="1">
      <c r="A75" s="793" t="s">
        <v>229</v>
      </c>
      <c r="B75" s="794"/>
      <c r="C75" s="21"/>
      <c r="D75" s="21"/>
      <c r="E75" s="21"/>
      <c r="F75" s="21"/>
      <c r="G75" s="21"/>
      <c r="H75" s="21"/>
      <c r="I75" s="21"/>
      <c r="J75" s="21"/>
      <c r="K75" s="22"/>
    </row>
    <row r="76" spans="1:11" ht="15.75" thickTop="1">
      <c r="A76" s="694" t="s">
        <v>18</v>
      </c>
      <c r="B76" s="695"/>
      <c r="C76" s="695"/>
      <c r="D76" s="695"/>
      <c r="E76" s="695"/>
      <c r="F76" s="695"/>
      <c r="G76" s="695"/>
      <c r="H76" s="695"/>
      <c r="I76" s="695"/>
      <c r="J76" s="695"/>
      <c r="K76" s="696"/>
    </row>
    <row r="77" spans="1:11" ht="56.25" customHeight="1">
      <c r="A77" s="496" t="s">
        <v>237</v>
      </c>
      <c r="B77" s="497"/>
      <c r="C77" s="497"/>
      <c r="D77" s="497"/>
      <c r="E77" s="497"/>
      <c r="F77" s="497"/>
      <c r="G77" s="497"/>
      <c r="H77" s="497"/>
      <c r="I77" s="497"/>
      <c r="J77" s="497"/>
      <c r="K77" s="498"/>
    </row>
    <row r="78" spans="1:11" ht="15" customHeight="1">
      <c r="A78" s="467"/>
      <c r="B78" s="468"/>
      <c r="C78" s="468"/>
      <c r="D78" s="468"/>
      <c r="E78" s="468"/>
      <c r="F78" s="468"/>
      <c r="G78" s="468"/>
      <c r="H78" s="469"/>
      <c r="I78" s="706" t="s">
        <v>76</v>
      </c>
      <c r="J78" s="707" t="s">
        <v>74</v>
      </c>
      <c r="K78" s="706" t="s">
        <v>52</v>
      </c>
    </row>
    <row r="79" spans="1:11" ht="15.75" thickBot="1">
      <c r="A79" s="470"/>
      <c r="B79" s="471"/>
      <c r="C79" s="471"/>
      <c r="D79" s="471"/>
      <c r="E79" s="471"/>
      <c r="F79" s="471"/>
      <c r="G79" s="471"/>
      <c r="H79" s="472"/>
      <c r="I79" s="747"/>
      <c r="J79" s="707"/>
      <c r="K79" s="706"/>
    </row>
    <row r="80" spans="1:11" ht="30" customHeight="1" hidden="1">
      <c r="A80" s="748"/>
      <c r="B80" s="749"/>
      <c r="C80" s="749"/>
      <c r="D80" s="749"/>
      <c r="E80" s="749"/>
      <c r="F80" s="749"/>
      <c r="G80" s="749"/>
      <c r="H80" s="750"/>
      <c r="I80" s="71"/>
      <c r="J80" s="78"/>
      <c r="K80" s="47">
        <f>IF(I80-J80&lt;0,0,I80-J80)</f>
        <v>0</v>
      </c>
    </row>
    <row r="81" spans="1:11" ht="30" customHeight="1" hidden="1" thickBot="1">
      <c r="A81" s="755"/>
      <c r="B81" s="756"/>
      <c r="C81" s="756"/>
      <c r="D81" s="756"/>
      <c r="E81" s="756"/>
      <c r="F81" s="756"/>
      <c r="G81" s="756"/>
      <c r="H81" s="757"/>
      <c r="I81" s="89"/>
      <c r="J81" s="90"/>
      <c r="K81" s="80">
        <f>IF(I81-J81&lt;0,0,I81-J81)</f>
        <v>0</v>
      </c>
    </row>
    <row r="82" spans="1:11" ht="15.75" thickTop="1">
      <c r="A82" s="81" t="s">
        <v>13</v>
      </c>
      <c r="B82" s="649" t="s">
        <v>14</v>
      </c>
      <c r="C82" s="651"/>
      <c r="D82" s="649" t="s">
        <v>15</v>
      </c>
      <c r="E82" s="651"/>
      <c r="F82" s="649" t="s">
        <v>3</v>
      </c>
      <c r="G82" s="650"/>
      <c r="H82" s="650"/>
      <c r="I82" s="650"/>
      <c r="J82" s="650"/>
      <c r="K82" s="651"/>
    </row>
    <row r="83" spans="1:11" ht="47.25" customHeight="1">
      <c r="A83" s="73" t="s">
        <v>24</v>
      </c>
      <c r="B83" s="496" t="s">
        <v>86</v>
      </c>
      <c r="C83" s="498"/>
      <c r="D83" s="496" t="s">
        <v>25</v>
      </c>
      <c r="E83" s="498"/>
      <c r="F83" s="496" t="s">
        <v>28</v>
      </c>
      <c r="G83" s="497"/>
      <c r="H83" s="497"/>
      <c r="I83" s="497"/>
      <c r="J83" s="497"/>
      <c r="K83" s="498"/>
    </row>
    <row r="84" spans="1:11" ht="15" customHeight="1">
      <c r="A84" s="467"/>
      <c r="B84" s="468"/>
      <c r="C84" s="468"/>
      <c r="D84" s="468"/>
      <c r="E84" s="469"/>
      <c r="F84" s="706" t="s">
        <v>26</v>
      </c>
      <c r="G84" s="707" t="s">
        <v>72</v>
      </c>
      <c r="H84" s="706" t="s">
        <v>27</v>
      </c>
      <c r="I84" s="706" t="s">
        <v>76</v>
      </c>
      <c r="J84" s="707" t="s">
        <v>74</v>
      </c>
      <c r="K84" s="706" t="s">
        <v>52</v>
      </c>
    </row>
    <row r="85" spans="1:11" s="19" customFormat="1" ht="33.75" customHeight="1">
      <c r="A85" s="470"/>
      <c r="B85" s="471"/>
      <c r="C85" s="471"/>
      <c r="D85" s="471"/>
      <c r="E85" s="472"/>
      <c r="F85" s="706"/>
      <c r="G85" s="707"/>
      <c r="H85" s="706"/>
      <c r="I85" s="706"/>
      <c r="J85" s="707"/>
      <c r="K85" s="706"/>
    </row>
    <row r="86" spans="1:11" s="19" customFormat="1" ht="45" customHeight="1" hidden="1">
      <c r="A86" s="48"/>
      <c r="B86" s="722"/>
      <c r="C86" s="723"/>
      <c r="D86" s="481"/>
      <c r="E86" s="481"/>
      <c r="F86" s="79"/>
      <c r="G86" s="72"/>
      <c r="H86" s="49"/>
      <c r="I86" s="47">
        <f>CEILING(F86*G86*H86,1)</f>
        <v>0</v>
      </c>
      <c r="J86" s="78"/>
      <c r="K86" s="47">
        <f>IF(I86-J86&lt;0,0,I86-J86)</f>
        <v>0</v>
      </c>
    </row>
    <row r="87" spans="1:11" s="19" customFormat="1" ht="45" customHeight="1" hidden="1">
      <c r="A87" s="84"/>
      <c r="B87" s="85"/>
      <c r="C87" s="118"/>
      <c r="D87" s="704"/>
      <c r="E87" s="704"/>
      <c r="F87" s="88"/>
      <c r="G87" s="86"/>
      <c r="H87" s="87"/>
      <c r="I87" s="47">
        <f>CEILING(F87*G87*H87,1)</f>
        <v>0</v>
      </c>
      <c r="J87" s="82"/>
      <c r="K87" s="47">
        <f>IF(I87-J87&lt;0,0,I87-J87)</f>
        <v>0</v>
      </c>
    </row>
    <row r="88" spans="1:11" ht="15">
      <c r="A88" s="518" t="s">
        <v>20</v>
      </c>
      <c r="B88" s="519"/>
      <c r="C88" s="519"/>
      <c r="D88" s="519"/>
      <c r="E88" s="519"/>
      <c r="F88" s="519"/>
      <c r="G88" s="519"/>
      <c r="H88" s="520"/>
      <c r="I88" s="47">
        <f>SUM(I80:I81,I86:I87)</f>
        <v>0</v>
      </c>
      <c r="J88" s="47">
        <f>SUM(J80:J87)</f>
        <v>0</v>
      </c>
      <c r="K88" s="47">
        <f>SUM(K80:K87)</f>
        <v>0</v>
      </c>
    </row>
    <row r="89" spans="1:11" ht="22.5" customHeight="1">
      <c r="A89" s="57" t="s">
        <v>21</v>
      </c>
      <c r="B89" s="76"/>
      <c r="C89" s="120"/>
      <c r="D89" s="77"/>
      <c r="E89" s="77"/>
      <c r="F89" s="77"/>
      <c r="G89" s="77"/>
      <c r="H89" s="77"/>
      <c r="I89" s="55"/>
      <c r="J89" s="55"/>
      <c r="K89" s="56"/>
    </row>
    <row r="90" spans="1:11" ht="200.1" customHeight="1">
      <c r="A90" s="397"/>
      <c r="B90" s="398"/>
      <c r="C90" s="398"/>
      <c r="D90" s="398"/>
      <c r="E90" s="398"/>
      <c r="F90" s="398"/>
      <c r="G90" s="398"/>
      <c r="H90" s="398"/>
      <c r="I90" s="398"/>
      <c r="J90" s="398"/>
      <c r="K90" s="399"/>
    </row>
    <row r="91" spans="1:11" ht="16.5" customHeight="1" hidden="1">
      <c r="A91" s="403"/>
      <c r="B91" s="404"/>
      <c r="C91" s="404"/>
      <c r="D91" s="404"/>
      <c r="E91" s="404"/>
      <c r="F91" s="404"/>
      <c r="G91" s="404"/>
      <c r="H91" s="404"/>
      <c r="I91" s="404"/>
      <c r="J91" s="404"/>
      <c r="K91" s="405"/>
    </row>
    <row r="92" spans="1:11" ht="15.75" thickBot="1">
      <c r="A92" s="23" t="s">
        <v>47</v>
      </c>
      <c r="B92" s="24"/>
      <c r="C92" s="24"/>
      <c r="D92" s="24"/>
      <c r="E92" s="24"/>
      <c r="F92" s="24"/>
      <c r="G92" s="24"/>
      <c r="H92" s="24"/>
      <c r="I92" s="24"/>
      <c r="J92" s="24"/>
      <c r="K92" s="25"/>
    </row>
    <row r="93" spans="1:11" ht="15.75" thickTop="1">
      <c r="A93" s="694" t="s">
        <v>49</v>
      </c>
      <c r="B93" s="695"/>
      <c r="C93" s="695"/>
      <c r="D93" s="695"/>
      <c r="E93" s="695"/>
      <c r="F93" s="695"/>
      <c r="G93" s="695"/>
      <c r="H93" s="695"/>
      <c r="I93" s="695"/>
      <c r="J93" s="695"/>
      <c r="K93" s="696"/>
    </row>
    <row r="94" spans="1:11" ht="28.5" customHeight="1">
      <c r="A94" s="496" t="s">
        <v>48</v>
      </c>
      <c r="B94" s="497"/>
      <c r="C94" s="497"/>
      <c r="D94" s="497"/>
      <c r="E94" s="497"/>
      <c r="F94" s="497"/>
      <c r="G94" s="497"/>
      <c r="H94" s="497"/>
      <c r="I94" s="497"/>
      <c r="J94" s="497"/>
      <c r="K94" s="498"/>
    </row>
    <row r="95" spans="1:11" ht="15" customHeight="1">
      <c r="A95" s="467"/>
      <c r="B95" s="468"/>
      <c r="C95" s="468"/>
      <c r="D95" s="468"/>
      <c r="E95" s="468"/>
      <c r="F95" s="468"/>
      <c r="G95" s="468"/>
      <c r="H95" s="469"/>
      <c r="I95" s="706" t="s">
        <v>76</v>
      </c>
      <c r="J95" s="707" t="s">
        <v>74</v>
      </c>
      <c r="K95" s="706" t="s">
        <v>52</v>
      </c>
    </row>
    <row r="96" spans="1:11" ht="15">
      <c r="A96" s="470"/>
      <c r="B96" s="471"/>
      <c r="C96" s="471"/>
      <c r="D96" s="471"/>
      <c r="E96" s="471"/>
      <c r="F96" s="471"/>
      <c r="G96" s="471"/>
      <c r="H96" s="472"/>
      <c r="I96" s="747"/>
      <c r="J96" s="707"/>
      <c r="K96" s="706"/>
    </row>
    <row r="97" spans="1:11" ht="30" customHeight="1" hidden="1">
      <c r="A97" s="748"/>
      <c r="B97" s="749"/>
      <c r="C97" s="749"/>
      <c r="D97" s="749"/>
      <c r="E97" s="749"/>
      <c r="F97" s="749"/>
      <c r="G97" s="749"/>
      <c r="H97" s="750"/>
      <c r="I97" s="71"/>
      <c r="J97" s="78"/>
      <c r="K97" s="47">
        <f>IF(I97-J97&lt;0,0,I97-J97)</f>
        <v>0</v>
      </c>
    </row>
    <row r="98" spans="1:11" ht="30" customHeight="1" hidden="1">
      <c r="A98" s="727"/>
      <c r="B98" s="746"/>
      <c r="C98" s="746"/>
      <c r="D98" s="746"/>
      <c r="E98" s="746"/>
      <c r="F98" s="746"/>
      <c r="G98" s="746"/>
      <c r="H98" s="728"/>
      <c r="I98" s="91"/>
      <c r="J98" s="82"/>
      <c r="K98" s="47">
        <f>IF(I98-J98&lt;0,0,I98-J98)</f>
        <v>0</v>
      </c>
    </row>
    <row r="99" spans="1:11" ht="15">
      <c r="A99" s="518" t="s">
        <v>20</v>
      </c>
      <c r="B99" s="519"/>
      <c r="C99" s="519"/>
      <c r="D99" s="519"/>
      <c r="E99" s="519"/>
      <c r="F99" s="519"/>
      <c r="G99" s="519"/>
      <c r="H99" s="520"/>
      <c r="I99" s="47">
        <f>SUM(I97:I98)</f>
        <v>0</v>
      </c>
      <c r="J99" s="47">
        <f>SUM(J97:J98)</f>
        <v>0</v>
      </c>
      <c r="K99" s="47">
        <f>SUM(K97:K98)</f>
        <v>0</v>
      </c>
    </row>
    <row r="100" spans="1:11" ht="22.5" customHeight="1">
      <c r="A100" s="57" t="s">
        <v>21</v>
      </c>
      <c r="B100" s="76"/>
      <c r="C100" s="120"/>
      <c r="D100" s="77"/>
      <c r="E100" s="77"/>
      <c r="F100" s="77"/>
      <c r="G100" s="77"/>
      <c r="H100" s="77"/>
      <c r="I100" s="55"/>
      <c r="J100" s="55"/>
      <c r="K100" s="56"/>
    </row>
    <row r="101" spans="1:11" ht="200.1" customHeight="1">
      <c r="A101" s="397"/>
      <c r="B101" s="398"/>
      <c r="C101" s="398"/>
      <c r="D101" s="398"/>
      <c r="E101" s="398"/>
      <c r="F101" s="398"/>
      <c r="G101" s="398"/>
      <c r="H101" s="398"/>
      <c r="I101" s="398"/>
      <c r="J101" s="398"/>
      <c r="K101" s="399"/>
    </row>
    <row r="102" spans="1:11" ht="16.5" customHeight="1" hidden="1">
      <c r="A102" s="403"/>
      <c r="B102" s="404"/>
      <c r="C102" s="404"/>
      <c r="D102" s="404"/>
      <c r="E102" s="404"/>
      <c r="F102" s="404"/>
      <c r="G102" s="404"/>
      <c r="H102" s="404"/>
      <c r="I102" s="404"/>
      <c r="J102" s="404"/>
      <c r="K102" s="405"/>
    </row>
    <row r="103" spans="1:11" ht="15.75" thickBot="1">
      <c r="A103" s="23" t="s">
        <v>46</v>
      </c>
      <c r="B103" s="24"/>
      <c r="C103" s="24"/>
      <c r="D103" s="24"/>
      <c r="E103" s="24"/>
      <c r="F103" s="24"/>
      <c r="G103" s="24"/>
      <c r="H103" s="24"/>
      <c r="I103" s="24"/>
      <c r="J103" s="24"/>
      <c r="K103" s="25"/>
    </row>
    <row r="104" spans="1:11" ht="15.75" thickTop="1">
      <c r="A104" s="694" t="s">
        <v>19</v>
      </c>
      <c r="B104" s="695"/>
      <c r="C104" s="696"/>
      <c r="D104" s="512" t="s">
        <v>3</v>
      </c>
      <c r="E104" s="523"/>
      <c r="F104" s="523"/>
      <c r="G104" s="523"/>
      <c r="H104" s="523"/>
      <c r="I104" s="523"/>
      <c r="J104" s="523"/>
      <c r="K104" s="513"/>
    </row>
    <row r="105" spans="1:11" ht="28.5" customHeight="1">
      <c r="A105" s="496" t="s">
        <v>88</v>
      </c>
      <c r="B105" s="497"/>
      <c r="C105" s="498"/>
      <c r="D105" s="496" t="s">
        <v>83</v>
      </c>
      <c r="E105" s="497"/>
      <c r="F105" s="497"/>
      <c r="G105" s="497"/>
      <c r="H105" s="497"/>
      <c r="I105" s="497"/>
      <c r="J105" s="497"/>
      <c r="K105" s="498"/>
    </row>
    <row r="106" spans="1:11" ht="15" customHeight="1">
      <c r="A106" s="467"/>
      <c r="B106" s="468"/>
      <c r="C106" s="469"/>
      <c r="D106" s="705" t="s">
        <v>96</v>
      </c>
      <c r="E106" s="705"/>
      <c r="F106" s="706" t="s">
        <v>105</v>
      </c>
      <c r="G106" s="706"/>
      <c r="H106" s="706"/>
      <c r="I106" s="706" t="s">
        <v>76</v>
      </c>
      <c r="J106" s="707" t="s">
        <v>74</v>
      </c>
      <c r="K106" s="706" t="s">
        <v>52</v>
      </c>
    </row>
    <row r="107" spans="1:11" ht="15">
      <c r="A107" s="470"/>
      <c r="B107" s="471"/>
      <c r="C107" s="472"/>
      <c r="D107" s="705"/>
      <c r="E107" s="705"/>
      <c r="F107" s="706"/>
      <c r="G107" s="706"/>
      <c r="H107" s="706"/>
      <c r="I107" s="706"/>
      <c r="J107" s="707"/>
      <c r="K107" s="706"/>
    </row>
    <row r="108" spans="1:11" ht="31.5" customHeight="1" hidden="1">
      <c r="A108" s="473"/>
      <c r="B108" s="474"/>
      <c r="C108" s="475"/>
      <c r="D108" s="709"/>
      <c r="E108" s="709"/>
      <c r="F108" s="751"/>
      <c r="G108" s="751"/>
      <c r="H108" s="751"/>
      <c r="I108" s="47">
        <f>CEILING(D108*F108,1)</f>
        <v>0</v>
      </c>
      <c r="J108" s="78"/>
      <c r="K108" s="47">
        <f>IF(I108-J108&lt;0,0,I108-J108)</f>
        <v>0</v>
      </c>
    </row>
    <row r="109" spans="1:11" ht="31.5" customHeight="1" hidden="1">
      <c r="A109" s="752"/>
      <c r="B109" s="753"/>
      <c r="C109" s="124"/>
      <c r="D109" s="745"/>
      <c r="E109" s="745"/>
      <c r="F109" s="754"/>
      <c r="G109" s="754"/>
      <c r="H109" s="754"/>
      <c r="I109" s="47">
        <f>CEILING(D109*F109,1)</f>
        <v>0</v>
      </c>
      <c r="J109" s="82"/>
      <c r="K109" s="47">
        <f>IF(I109-J109&lt;0,0,I109-J109)</f>
        <v>0</v>
      </c>
    </row>
    <row r="110" spans="1:11" ht="15">
      <c r="A110" s="518" t="s">
        <v>20</v>
      </c>
      <c r="B110" s="519"/>
      <c r="C110" s="519"/>
      <c r="D110" s="519"/>
      <c r="E110" s="519"/>
      <c r="F110" s="519"/>
      <c r="G110" s="519"/>
      <c r="H110" s="520"/>
      <c r="I110" s="47">
        <f>SUM(I108:I109)</f>
        <v>0</v>
      </c>
      <c r="J110" s="47">
        <f>SUM(J108:J109)</f>
        <v>0</v>
      </c>
      <c r="K110" s="47">
        <f>SUM(K108:K109)</f>
        <v>0</v>
      </c>
    </row>
    <row r="111" spans="1:11" ht="22.5" customHeight="1">
      <c r="A111" s="57" t="s">
        <v>21</v>
      </c>
      <c r="B111" s="76"/>
      <c r="C111" s="120"/>
      <c r="D111" s="77"/>
      <c r="E111" s="77"/>
      <c r="F111" s="77"/>
      <c r="G111" s="77"/>
      <c r="H111" s="77"/>
      <c r="I111" s="55"/>
      <c r="J111" s="55"/>
      <c r="K111" s="56"/>
    </row>
    <row r="112" spans="1:11" ht="200.1" customHeight="1">
      <c r="A112" s="397"/>
      <c r="B112" s="398"/>
      <c r="C112" s="398"/>
      <c r="D112" s="398"/>
      <c r="E112" s="398"/>
      <c r="F112" s="398"/>
      <c r="G112" s="398"/>
      <c r="H112" s="398"/>
      <c r="I112" s="398"/>
      <c r="J112" s="398"/>
      <c r="K112" s="399"/>
    </row>
    <row r="113" spans="1:11" ht="16.5" customHeight="1">
      <c r="A113" s="403"/>
      <c r="B113" s="404"/>
      <c r="C113" s="404"/>
      <c r="D113" s="404"/>
      <c r="E113" s="404"/>
      <c r="F113" s="404"/>
      <c r="G113" s="404"/>
      <c r="H113" s="404"/>
      <c r="I113" s="404"/>
      <c r="J113" s="404"/>
      <c r="K113" s="405"/>
    </row>
    <row r="114" spans="1:11" ht="21">
      <c r="A114" s="549" t="s">
        <v>71</v>
      </c>
      <c r="B114" s="550"/>
      <c r="C114" s="550"/>
      <c r="D114" s="550"/>
      <c r="E114" s="550"/>
      <c r="F114" s="550"/>
      <c r="G114" s="550"/>
      <c r="H114" s="550"/>
      <c r="I114" s="550"/>
      <c r="J114" s="550"/>
      <c r="K114" s="551"/>
    </row>
    <row r="115" spans="1:11" ht="15">
      <c r="A115" s="546" t="s">
        <v>32</v>
      </c>
      <c r="B115" s="547"/>
      <c r="C115" s="547"/>
      <c r="D115" s="547"/>
      <c r="E115" s="547"/>
      <c r="F115" s="547"/>
      <c r="G115" s="547"/>
      <c r="H115" s="547"/>
      <c r="I115" s="547"/>
      <c r="J115" s="548"/>
      <c r="K115" s="33">
        <f>'Budget Summary'!H7</f>
        <v>0</v>
      </c>
    </row>
    <row r="116" spans="1:11" ht="15">
      <c r="A116" s="543" t="s">
        <v>33</v>
      </c>
      <c r="B116" s="544"/>
      <c r="C116" s="544"/>
      <c r="D116" s="544"/>
      <c r="E116" s="544"/>
      <c r="F116" s="544"/>
      <c r="G116" s="544"/>
      <c r="H116" s="544"/>
      <c r="I116" s="544"/>
      <c r="J116" s="545"/>
      <c r="K116" s="35">
        <f>'Budget Summary'!H8</f>
        <v>0</v>
      </c>
    </row>
    <row r="117" spans="1:11" ht="15">
      <c r="A117" s="546" t="s">
        <v>34</v>
      </c>
      <c r="B117" s="547"/>
      <c r="C117" s="547"/>
      <c r="D117" s="547"/>
      <c r="E117" s="547"/>
      <c r="F117" s="547"/>
      <c r="G117" s="547"/>
      <c r="H117" s="547"/>
      <c r="I117" s="547"/>
      <c r="J117" s="548"/>
      <c r="K117" s="34">
        <f>'Budget Summary'!H9</f>
        <v>0</v>
      </c>
    </row>
    <row r="118" spans="1:11" ht="15">
      <c r="A118" s="543" t="s">
        <v>35</v>
      </c>
      <c r="B118" s="544"/>
      <c r="C118" s="544"/>
      <c r="D118" s="544"/>
      <c r="E118" s="544"/>
      <c r="F118" s="544"/>
      <c r="G118" s="544"/>
      <c r="H118" s="544"/>
      <c r="I118" s="544"/>
      <c r="J118" s="545"/>
      <c r="K118" s="35">
        <f>'Budget Summary'!H10</f>
        <v>0</v>
      </c>
    </row>
    <row r="119" spans="1:11" ht="15">
      <c r="A119" s="701" t="s">
        <v>37</v>
      </c>
      <c r="B119" s="702"/>
      <c r="C119" s="702"/>
      <c r="D119" s="702"/>
      <c r="E119" s="702"/>
      <c r="F119" s="702"/>
      <c r="G119" s="702"/>
      <c r="H119" s="702"/>
      <c r="I119" s="702"/>
      <c r="J119" s="703"/>
      <c r="K119" s="34">
        <f>'Budget Summary'!H11</f>
        <v>0</v>
      </c>
    </row>
    <row r="120" spans="1:11" ht="15">
      <c r="A120" s="543" t="s">
        <v>39</v>
      </c>
      <c r="B120" s="544"/>
      <c r="C120" s="544"/>
      <c r="D120" s="544"/>
      <c r="E120" s="544"/>
      <c r="F120" s="544"/>
      <c r="G120" s="544"/>
      <c r="H120" s="544"/>
      <c r="I120" s="544"/>
      <c r="J120" s="545"/>
      <c r="K120" s="35" t="str">
        <f>'Budget Summary'!H12</f>
        <v>N/A</v>
      </c>
    </row>
    <row r="121" spans="1:11" ht="15">
      <c r="A121" s="546" t="s">
        <v>230</v>
      </c>
      <c r="B121" s="547"/>
      <c r="C121" s="547"/>
      <c r="D121" s="547"/>
      <c r="E121" s="547"/>
      <c r="F121" s="547"/>
      <c r="G121" s="547"/>
      <c r="H121" s="547"/>
      <c r="I121" s="547"/>
      <c r="J121" s="548"/>
      <c r="K121" s="34">
        <f>'Budget Summary'!H13</f>
        <v>0</v>
      </c>
    </row>
    <row r="122" spans="1:11" ht="15">
      <c r="A122" s="543" t="s">
        <v>45</v>
      </c>
      <c r="B122" s="544"/>
      <c r="C122" s="544"/>
      <c r="D122" s="544"/>
      <c r="E122" s="544"/>
      <c r="F122" s="544"/>
      <c r="G122" s="544"/>
      <c r="H122" s="544"/>
      <c r="I122" s="544"/>
      <c r="J122" s="545"/>
      <c r="K122" s="35">
        <f>'Budget Summary'!H14</f>
        <v>0</v>
      </c>
    </row>
    <row r="123" spans="1:11" ht="15">
      <c r="A123" s="552" t="s">
        <v>50</v>
      </c>
      <c r="B123" s="553"/>
      <c r="C123" s="553"/>
      <c r="D123" s="553"/>
      <c r="E123" s="553"/>
      <c r="F123" s="553"/>
      <c r="G123" s="553"/>
      <c r="H123" s="553"/>
      <c r="I123" s="553"/>
      <c r="J123" s="554"/>
      <c r="K123" s="36">
        <f>'Budget Summary'!H16</f>
        <v>0</v>
      </c>
    </row>
    <row r="124" spans="1:11" ht="15">
      <c r="A124" s="546" t="s">
        <v>46</v>
      </c>
      <c r="B124" s="547"/>
      <c r="C124" s="547"/>
      <c r="D124" s="547"/>
      <c r="E124" s="547"/>
      <c r="F124" s="547"/>
      <c r="G124" s="547"/>
      <c r="H124" s="547"/>
      <c r="I124" s="547"/>
      <c r="J124" s="548"/>
      <c r="K124" s="34">
        <f>'Budget Summary'!H17</f>
        <v>0</v>
      </c>
    </row>
    <row r="125" spans="1:11" ht="15">
      <c r="A125" s="552" t="s">
        <v>51</v>
      </c>
      <c r="B125" s="553"/>
      <c r="C125" s="553"/>
      <c r="D125" s="553"/>
      <c r="E125" s="553"/>
      <c r="F125" s="553"/>
      <c r="G125" s="553"/>
      <c r="H125" s="553"/>
      <c r="I125" s="553"/>
      <c r="J125" s="554"/>
      <c r="K125" s="36">
        <f>'Budget Summary'!H19</f>
        <v>0</v>
      </c>
    </row>
    <row r="126" spans="1:11" ht="15">
      <c r="A126" s="546" t="s">
        <v>52</v>
      </c>
      <c r="B126" s="547"/>
      <c r="C126" s="547"/>
      <c r="D126" s="547"/>
      <c r="E126" s="547"/>
      <c r="F126" s="547"/>
      <c r="G126" s="547"/>
      <c r="H126" s="547"/>
      <c r="I126" s="547"/>
      <c r="J126" s="548"/>
      <c r="K126" s="37">
        <f>'Budget Summary'!H22</f>
        <v>0</v>
      </c>
    </row>
    <row r="127" spans="1:11" ht="15">
      <c r="A127" s="543" t="s">
        <v>74</v>
      </c>
      <c r="B127" s="544"/>
      <c r="C127" s="544"/>
      <c r="D127" s="544"/>
      <c r="E127" s="544"/>
      <c r="F127" s="544"/>
      <c r="G127" s="544"/>
      <c r="H127" s="544"/>
      <c r="I127" s="544"/>
      <c r="J127" s="545"/>
      <c r="K127" s="38">
        <f>'Budget Summary'!H23</f>
        <v>0</v>
      </c>
    </row>
    <row r="128" spans="1:11" ht="15">
      <c r="A128" s="546" t="s">
        <v>77</v>
      </c>
      <c r="B128" s="547"/>
      <c r="C128" s="547"/>
      <c r="D128" s="547"/>
      <c r="E128" s="547"/>
      <c r="F128" s="547"/>
      <c r="G128" s="547"/>
      <c r="H128" s="547"/>
      <c r="I128" s="547"/>
      <c r="J128" s="548"/>
      <c r="K128" s="37" t="str">
        <f>'Budget Summary'!H24</f>
        <v>N/A</v>
      </c>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row r="215" ht="15">
      <c r="A215" s="14"/>
    </row>
    <row r="216" ht="15">
      <c r="A216" s="14"/>
    </row>
    <row r="217" ht="15">
      <c r="A217" s="14"/>
    </row>
    <row r="218" ht="15">
      <c r="A218" s="14"/>
    </row>
    <row r="219" ht="15">
      <c r="A219" s="14"/>
    </row>
    <row r="220" ht="15">
      <c r="A220" s="14"/>
    </row>
    <row r="221" ht="15">
      <c r="A221" s="14"/>
    </row>
    <row r="222" ht="15">
      <c r="A222" s="14"/>
    </row>
    <row r="223" ht="15">
      <c r="A223" s="14"/>
    </row>
    <row r="224" ht="15">
      <c r="A224" s="14"/>
    </row>
    <row r="225" ht="15">
      <c r="A225" s="14"/>
    </row>
    <row r="226" ht="15">
      <c r="A226" s="14"/>
    </row>
    <row r="227" ht="15">
      <c r="A227" s="14"/>
    </row>
    <row r="228" ht="15">
      <c r="A228" s="14"/>
    </row>
    <row r="229" ht="15">
      <c r="A229" s="14"/>
    </row>
    <row r="230" ht="15">
      <c r="A230" s="14"/>
    </row>
    <row r="231" ht="15">
      <c r="A231" s="14"/>
    </row>
    <row r="232" ht="15">
      <c r="A232" s="14"/>
    </row>
    <row r="233" ht="15">
      <c r="A233" s="14"/>
    </row>
    <row r="234" ht="15">
      <c r="A234" s="14"/>
    </row>
    <row r="235" ht="15">
      <c r="A235" s="14"/>
    </row>
    <row r="236" ht="15">
      <c r="A236" s="14"/>
    </row>
    <row r="237" ht="15">
      <c r="A237" s="14"/>
    </row>
    <row r="238" ht="15">
      <c r="A238" s="14"/>
    </row>
    <row r="239" ht="15">
      <c r="A239" s="14"/>
    </row>
    <row r="240" ht="15">
      <c r="A240" s="14"/>
    </row>
    <row r="241" ht="15">
      <c r="A241" s="14"/>
    </row>
    <row r="242" ht="15">
      <c r="A242" s="14"/>
    </row>
    <row r="243" ht="15">
      <c r="A243" s="14"/>
    </row>
    <row r="244" ht="15">
      <c r="A244" s="14"/>
    </row>
    <row r="245" ht="15">
      <c r="A245" s="14"/>
    </row>
    <row r="246" ht="15">
      <c r="A246" s="14"/>
    </row>
    <row r="247" ht="15">
      <c r="A247" s="14"/>
    </row>
    <row r="248" ht="15">
      <c r="A248" s="14"/>
    </row>
    <row r="249" ht="15">
      <c r="A249" s="14"/>
    </row>
    <row r="250" ht="15">
      <c r="A250" s="14"/>
    </row>
    <row r="251" ht="15">
      <c r="A251" s="14"/>
    </row>
    <row r="252" ht="15">
      <c r="A252" s="14"/>
    </row>
    <row r="253" ht="15">
      <c r="A253" s="14"/>
    </row>
    <row r="254" ht="15">
      <c r="A254" s="14"/>
    </row>
    <row r="255" ht="15">
      <c r="A255" s="14"/>
    </row>
    <row r="256" ht="15">
      <c r="A256" s="14"/>
    </row>
    <row r="257" ht="15">
      <c r="A257" s="14"/>
    </row>
    <row r="258" ht="15">
      <c r="A258" s="14"/>
    </row>
    <row r="259" ht="15">
      <c r="A259" s="14"/>
    </row>
    <row r="260" ht="15">
      <c r="A260" s="14"/>
    </row>
    <row r="261" ht="15">
      <c r="A261" s="14"/>
    </row>
    <row r="262" ht="15">
      <c r="A262" s="14"/>
    </row>
    <row r="263" ht="15">
      <c r="A263" s="14"/>
    </row>
    <row r="264" ht="15">
      <c r="A264" s="14"/>
    </row>
    <row r="265" ht="15">
      <c r="A265" s="14"/>
    </row>
    <row r="266" ht="15">
      <c r="A266" s="14"/>
    </row>
    <row r="267" ht="15">
      <c r="A267" s="14"/>
    </row>
    <row r="268" ht="15">
      <c r="A268" s="14"/>
    </row>
    <row r="269" ht="15">
      <c r="A269" s="14"/>
    </row>
    <row r="270" ht="15">
      <c r="A270" s="14"/>
    </row>
    <row r="271" ht="15">
      <c r="A271" s="14"/>
    </row>
    <row r="272" ht="15">
      <c r="A272" s="14"/>
    </row>
    <row r="273" ht="15">
      <c r="A273" s="14"/>
    </row>
    <row r="274" ht="15">
      <c r="A274" s="14"/>
    </row>
    <row r="275" ht="15">
      <c r="A275" s="14"/>
    </row>
    <row r="276" ht="15">
      <c r="A276" s="14"/>
    </row>
    <row r="277" ht="15">
      <c r="A277" s="14"/>
    </row>
    <row r="278" ht="15">
      <c r="A278" s="14"/>
    </row>
    <row r="279" ht="15">
      <c r="A279" s="14"/>
    </row>
    <row r="280" ht="15">
      <c r="A280" s="14"/>
    </row>
    <row r="281" ht="15">
      <c r="A281" s="14"/>
    </row>
    <row r="282" ht="15">
      <c r="A282" s="14"/>
    </row>
    <row r="283" ht="15">
      <c r="A283" s="14"/>
    </row>
    <row r="284" ht="15">
      <c r="A284" s="14"/>
    </row>
    <row r="285" ht="15">
      <c r="A285" s="14"/>
    </row>
    <row r="286" ht="15">
      <c r="A286" s="14"/>
    </row>
    <row r="287" ht="15">
      <c r="A287" s="14"/>
    </row>
    <row r="288" ht="15">
      <c r="A288" s="14"/>
    </row>
    <row r="289" ht="15">
      <c r="A289" s="14"/>
    </row>
    <row r="290" ht="15">
      <c r="A290" s="14"/>
    </row>
    <row r="291" ht="15">
      <c r="A291" s="14"/>
    </row>
    <row r="292" ht="15">
      <c r="A292" s="14"/>
    </row>
    <row r="293" ht="15">
      <c r="A293" s="14"/>
    </row>
    <row r="294" ht="15">
      <c r="A294" s="14"/>
    </row>
    <row r="295" ht="15">
      <c r="A295" s="14"/>
    </row>
    <row r="296" ht="15">
      <c r="A296" s="14"/>
    </row>
    <row r="297" ht="15">
      <c r="A297" s="14"/>
    </row>
    <row r="298" ht="15">
      <c r="A298" s="14"/>
    </row>
    <row r="299" ht="15">
      <c r="A299" s="14"/>
    </row>
    <row r="300" ht="15">
      <c r="A300" s="14"/>
    </row>
    <row r="301" ht="15">
      <c r="A301" s="14"/>
    </row>
    <row r="302" ht="15">
      <c r="A302" s="14"/>
    </row>
    <row r="303" ht="15">
      <c r="A303" s="14"/>
    </row>
    <row r="304" ht="15">
      <c r="A304" s="14"/>
    </row>
    <row r="305" ht="15">
      <c r="A305" s="14"/>
    </row>
    <row r="306" ht="15">
      <c r="A306" s="14"/>
    </row>
    <row r="307" ht="15">
      <c r="A307" s="14"/>
    </row>
    <row r="308" ht="15">
      <c r="A308" s="14"/>
    </row>
    <row r="309" ht="15">
      <c r="A309" s="14"/>
    </row>
    <row r="310" ht="15">
      <c r="A310" s="14"/>
    </row>
    <row r="311" ht="15">
      <c r="A311" s="14"/>
    </row>
    <row r="312" ht="15">
      <c r="A312" s="14"/>
    </row>
    <row r="313" ht="15">
      <c r="A313" s="14"/>
    </row>
    <row r="314" ht="15">
      <c r="A314" s="14"/>
    </row>
    <row r="315" ht="15">
      <c r="A315" s="14"/>
    </row>
    <row r="316" ht="15">
      <c r="A316" s="14"/>
    </row>
    <row r="317" ht="15">
      <c r="A317" s="14"/>
    </row>
    <row r="318" ht="15">
      <c r="A318" s="14"/>
    </row>
    <row r="319" ht="15">
      <c r="A319" s="14"/>
    </row>
    <row r="320" ht="15">
      <c r="A320" s="14"/>
    </row>
    <row r="321" ht="15">
      <c r="A321" s="14"/>
    </row>
    <row r="322" ht="15">
      <c r="A322" s="14"/>
    </row>
    <row r="323" ht="15">
      <c r="A323" s="14"/>
    </row>
    <row r="324" ht="15">
      <c r="A324" s="14"/>
    </row>
    <row r="325" ht="15">
      <c r="A325" s="14"/>
    </row>
    <row r="326" ht="15">
      <c r="A326" s="14"/>
    </row>
    <row r="327" ht="15">
      <c r="A327" s="14"/>
    </row>
    <row r="328" ht="15">
      <c r="A328" s="14"/>
    </row>
    <row r="329" ht="15">
      <c r="A329" s="14"/>
    </row>
    <row r="330" ht="15">
      <c r="A330" s="14"/>
    </row>
    <row r="331" ht="15">
      <c r="A331" s="14"/>
    </row>
    <row r="332" ht="15">
      <c r="A332" s="14"/>
    </row>
    <row r="333" ht="15">
      <c r="A333" s="14"/>
    </row>
    <row r="334" ht="15">
      <c r="A334" s="14"/>
    </row>
    <row r="335" ht="15">
      <c r="A335" s="14"/>
    </row>
    <row r="336" ht="15">
      <c r="A336" s="14"/>
    </row>
    <row r="337" ht="15">
      <c r="A337" s="14"/>
    </row>
    <row r="338" ht="15">
      <c r="A338" s="14"/>
    </row>
    <row r="339" ht="15">
      <c r="A339" s="14"/>
    </row>
    <row r="340" ht="15">
      <c r="A340" s="14"/>
    </row>
    <row r="341" ht="15">
      <c r="A341" s="14"/>
    </row>
    <row r="342" ht="15">
      <c r="A342" s="14"/>
    </row>
    <row r="343" ht="15">
      <c r="A343" s="14"/>
    </row>
    <row r="344" ht="15">
      <c r="A344" s="14"/>
    </row>
    <row r="345" ht="15">
      <c r="A345" s="14"/>
    </row>
    <row r="346" ht="15">
      <c r="A346" s="14"/>
    </row>
    <row r="347" ht="15">
      <c r="A347" s="14"/>
    </row>
    <row r="348" ht="15">
      <c r="A348" s="14"/>
    </row>
    <row r="349" ht="15">
      <c r="A349" s="14"/>
    </row>
    <row r="350" ht="15">
      <c r="A350" s="14"/>
    </row>
    <row r="351" ht="15">
      <c r="A351" s="14"/>
    </row>
    <row r="352" ht="15">
      <c r="A352" s="14"/>
    </row>
    <row r="353" ht="15">
      <c r="A353" s="14"/>
    </row>
    <row r="354" ht="15">
      <c r="A354" s="14"/>
    </row>
    <row r="355" ht="15">
      <c r="A355" s="14"/>
    </row>
    <row r="356" ht="15">
      <c r="A356" s="14"/>
    </row>
    <row r="357" ht="15">
      <c r="A357" s="14"/>
    </row>
    <row r="358" ht="15">
      <c r="A358" s="14"/>
    </row>
    <row r="359" ht="15">
      <c r="A359" s="14"/>
    </row>
    <row r="360" ht="15">
      <c r="A360" s="14"/>
    </row>
    <row r="361" ht="15">
      <c r="A361" s="14"/>
    </row>
    <row r="362" ht="15">
      <c r="A362" s="14"/>
    </row>
    <row r="363" ht="15">
      <c r="A363" s="14"/>
    </row>
    <row r="364" ht="15">
      <c r="A364" s="14"/>
    </row>
    <row r="365" ht="15">
      <c r="A365" s="14"/>
    </row>
    <row r="366" ht="15">
      <c r="A366" s="14"/>
    </row>
    <row r="367" ht="15">
      <c r="A367" s="14"/>
    </row>
    <row r="368" ht="15">
      <c r="A368" s="14"/>
    </row>
    <row r="369" ht="15">
      <c r="A369" s="14"/>
    </row>
    <row r="370" ht="15">
      <c r="A370" s="14"/>
    </row>
    <row r="371" ht="15">
      <c r="A371" s="14"/>
    </row>
    <row r="372" ht="15">
      <c r="A372" s="14"/>
    </row>
    <row r="373" ht="15">
      <c r="A373" s="14"/>
    </row>
    <row r="374" ht="15">
      <c r="A374" s="14"/>
    </row>
    <row r="375" ht="15">
      <c r="A375" s="14"/>
    </row>
    <row r="376" ht="15">
      <c r="A376" s="14"/>
    </row>
    <row r="377" ht="15">
      <c r="A377" s="14"/>
    </row>
    <row r="378" ht="15">
      <c r="A378" s="14"/>
    </row>
    <row r="379" ht="15">
      <c r="A379" s="14"/>
    </row>
    <row r="380" ht="15">
      <c r="A380" s="14"/>
    </row>
    <row r="381" ht="15">
      <c r="A381" s="14"/>
    </row>
    <row r="382" ht="15">
      <c r="A382" s="14"/>
    </row>
    <row r="383" ht="15">
      <c r="A383" s="14"/>
    </row>
    <row r="384" ht="15">
      <c r="A384" s="14"/>
    </row>
    <row r="385" ht="15">
      <c r="A385" s="14"/>
    </row>
    <row r="386" ht="15">
      <c r="A386" s="14"/>
    </row>
    <row r="387" ht="15">
      <c r="A387" s="14"/>
    </row>
    <row r="388" ht="15">
      <c r="A388" s="14"/>
    </row>
    <row r="389" ht="15">
      <c r="A389" s="14"/>
    </row>
    <row r="390" ht="15">
      <c r="A390" s="14"/>
    </row>
    <row r="391" ht="15">
      <c r="A391" s="14"/>
    </row>
    <row r="392" ht="15">
      <c r="A392" s="14"/>
    </row>
    <row r="393" ht="15">
      <c r="A393" s="14"/>
    </row>
    <row r="394" ht="15">
      <c r="A394" s="14"/>
    </row>
    <row r="395" ht="15">
      <c r="A395" s="14"/>
    </row>
    <row r="396" ht="15">
      <c r="A396" s="14"/>
    </row>
    <row r="397" ht="15">
      <c r="A397" s="14"/>
    </row>
    <row r="398" ht="15">
      <c r="A398" s="14"/>
    </row>
    <row r="399" ht="15">
      <c r="A399" s="14"/>
    </row>
    <row r="400" ht="15">
      <c r="A400" s="14"/>
    </row>
    <row r="401" ht="15">
      <c r="A401" s="14"/>
    </row>
    <row r="402" ht="15">
      <c r="A402" s="14"/>
    </row>
    <row r="403" ht="15">
      <c r="A403" s="14"/>
    </row>
    <row r="404" ht="15">
      <c r="A404" s="14"/>
    </row>
    <row r="405" ht="15">
      <c r="A405" s="14"/>
    </row>
    <row r="406" ht="15">
      <c r="A406" s="14"/>
    </row>
    <row r="407" ht="15">
      <c r="A407" s="14"/>
    </row>
    <row r="408" ht="15">
      <c r="A408" s="14"/>
    </row>
    <row r="409" ht="15">
      <c r="A409" s="14"/>
    </row>
    <row r="410" ht="15">
      <c r="A410" s="14"/>
    </row>
    <row r="411" ht="15">
      <c r="A411" s="14"/>
    </row>
    <row r="412" ht="15">
      <c r="A412" s="14"/>
    </row>
    <row r="413" ht="15">
      <c r="A413" s="14"/>
    </row>
    <row r="414" ht="15">
      <c r="A414" s="14"/>
    </row>
    <row r="415" ht="15">
      <c r="A415" s="14"/>
    </row>
    <row r="416" ht="15">
      <c r="A416" s="14"/>
    </row>
    <row r="417" ht="15">
      <c r="A417" s="14"/>
    </row>
    <row r="418" ht="15">
      <c r="A418" s="14"/>
    </row>
    <row r="419" ht="15">
      <c r="A419" s="14"/>
    </row>
    <row r="420" ht="15">
      <c r="A420" s="14"/>
    </row>
    <row r="421" ht="15">
      <c r="A421" s="14"/>
    </row>
    <row r="422" ht="15">
      <c r="A422" s="14"/>
    </row>
    <row r="423" ht="15">
      <c r="A423" s="14"/>
    </row>
    <row r="424" ht="15">
      <c r="A424" s="14"/>
    </row>
    <row r="425" ht="15">
      <c r="A425" s="14"/>
    </row>
    <row r="426" ht="15">
      <c r="A426" s="14"/>
    </row>
    <row r="427" ht="15">
      <c r="A427" s="14"/>
    </row>
    <row r="428" ht="15">
      <c r="A428" s="14"/>
    </row>
    <row r="429" ht="15">
      <c r="A429" s="14"/>
    </row>
    <row r="430" ht="15">
      <c r="A430" s="14"/>
    </row>
    <row r="431" ht="15">
      <c r="A431" s="14"/>
    </row>
    <row r="432" ht="15">
      <c r="A432" s="14"/>
    </row>
    <row r="433" ht="15">
      <c r="A433" s="14"/>
    </row>
    <row r="434" ht="15">
      <c r="A434" s="14"/>
    </row>
    <row r="435" ht="15">
      <c r="A435" s="14"/>
    </row>
    <row r="436" ht="15">
      <c r="A436" s="14"/>
    </row>
    <row r="437" ht="15">
      <c r="A437" s="14"/>
    </row>
    <row r="438" ht="15">
      <c r="A438" s="14"/>
    </row>
    <row r="439" ht="15">
      <c r="A439" s="14"/>
    </row>
    <row r="440" ht="15">
      <c r="A440" s="14"/>
    </row>
    <row r="441" ht="15">
      <c r="A441" s="14"/>
    </row>
    <row r="442" ht="15">
      <c r="A442" s="14"/>
    </row>
    <row r="443" ht="15">
      <c r="A443" s="14"/>
    </row>
    <row r="444" ht="15">
      <c r="A444" s="14"/>
    </row>
    <row r="445" ht="15">
      <c r="A445" s="14"/>
    </row>
    <row r="446" ht="15">
      <c r="A446" s="14"/>
    </row>
    <row r="447" ht="15">
      <c r="A447" s="14"/>
    </row>
    <row r="448" ht="15">
      <c r="A448" s="14"/>
    </row>
    <row r="449" ht="15">
      <c r="A449" s="14"/>
    </row>
    <row r="450" ht="15">
      <c r="A450" s="14"/>
    </row>
    <row r="451" ht="15">
      <c r="A451" s="14"/>
    </row>
    <row r="452" ht="15">
      <c r="A452" s="14"/>
    </row>
    <row r="453" ht="15">
      <c r="A453" s="14"/>
    </row>
    <row r="454" ht="15">
      <c r="A454" s="14"/>
    </row>
    <row r="455" ht="15">
      <c r="A455" s="14"/>
    </row>
    <row r="456" ht="15">
      <c r="A456" s="14"/>
    </row>
    <row r="457" ht="15">
      <c r="A457" s="14"/>
    </row>
    <row r="458" ht="15">
      <c r="A458" s="14"/>
    </row>
    <row r="459" ht="15">
      <c r="A459" s="14"/>
    </row>
    <row r="460" ht="15">
      <c r="A460" s="14"/>
    </row>
    <row r="461" ht="15">
      <c r="A461" s="14"/>
    </row>
    <row r="462" ht="15">
      <c r="A462" s="14"/>
    </row>
    <row r="463" ht="15">
      <c r="A463" s="14"/>
    </row>
    <row r="464" ht="15">
      <c r="A464" s="14"/>
    </row>
    <row r="465" ht="15">
      <c r="A465" s="14"/>
    </row>
    <row r="466" ht="15">
      <c r="A466" s="14"/>
    </row>
    <row r="467" ht="15">
      <c r="A467" s="14"/>
    </row>
    <row r="468" ht="15">
      <c r="A468" s="14"/>
    </row>
    <row r="469" ht="15">
      <c r="A469" s="14"/>
    </row>
    <row r="470" ht="15">
      <c r="A470" s="14"/>
    </row>
    <row r="471" ht="15">
      <c r="A471" s="14"/>
    </row>
    <row r="472" ht="15">
      <c r="A472" s="14"/>
    </row>
    <row r="473" ht="15">
      <c r="A473" s="14"/>
    </row>
    <row r="474" ht="15">
      <c r="A474" s="14"/>
    </row>
    <row r="475" ht="15">
      <c r="A475" s="14"/>
    </row>
    <row r="476" ht="15">
      <c r="A476" s="14"/>
    </row>
    <row r="477" ht="15">
      <c r="A477" s="14"/>
    </row>
    <row r="478" ht="15">
      <c r="A478" s="14"/>
    </row>
    <row r="479" ht="15">
      <c r="A479" s="14"/>
    </row>
    <row r="480" ht="15">
      <c r="A480" s="14"/>
    </row>
    <row r="481" ht="15">
      <c r="A481" s="14"/>
    </row>
    <row r="482" ht="15">
      <c r="A482" s="14"/>
    </row>
    <row r="483" ht="15">
      <c r="A483" s="14"/>
    </row>
    <row r="484" ht="15">
      <c r="A484" s="14"/>
    </row>
    <row r="485" ht="15">
      <c r="A485" s="14"/>
    </row>
    <row r="486" ht="15">
      <c r="A486" s="14"/>
    </row>
    <row r="487" ht="15">
      <c r="A487" s="14"/>
    </row>
    <row r="488" ht="15">
      <c r="A488" s="14"/>
    </row>
    <row r="489" ht="15">
      <c r="A489" s="14"/>
    </row>
    <row r="490" ht="15">
      <c r="A490" s="14"/>
    </row>
    <row r="491" ht="15">
      <c r="A491" s="14"/>
    </row>
    <row r="492" ht="15">
      <c r="A492" s="14"/>
    </row>
    <row r="493" ht="15">
      <c r="A493" s="14"/>
    </row>
    <row r="494" ht="15">
      <c r="A494" s="14"/>
    </row>
    <row r="495" ht="15">
      <c r="A495" s="14"/>
    </row>
    <row r="496" ht="15">
      <c r="A496" s="14"/>
    </row>
    <row r="497" ht="15">
      <c r="A497" s="14"/>
    </row>
    <row r="498" ht="15">
      <c r="A498" s="14"/>
    </row>
    <row r="499" ht="15">
      <c r="A499" s="14"/>
    </row>
    <row r="500" ht="15">
      <c r="A500" s="14"/>
    </row>
    <row r="501" ht="15">
      <c r="A501" s="14"/>
    </row>
    <row r="502" ht="15">
      <c r="A502" s="14"/>
    </row>
    <row r="503" ht="15">
      <c r="A503" s="14"/>
    </row>
    <row r="504" ht="15">
      <c r="A504" s="14"/>
    </row>
    <row r="505" ht="15">
      <c r="A505" s="14"/>
    </row>
    <row r="506" ht="15">
      <c r="A506" s="14"/>
    </row>
    <row r="507" ht="15">
      <c r="A507" s="14"/>
    </row>
    <row r="508" ht="15">
      <c r="A508" s="14"/>
    </row>
    <row r="509" ht="15">
      <c r="A509" s="14"/>
    </row>
    <row r="510" ht="15">
      <c r="A510" s="14"/>
    </row>
    <row r="511" ht="15">
      <c r="A511" s="14"/>
    </row>
    <row r="512" ht="15">
      <c r="A512" s="14"/>
    </row>
    <row r="513" ht="15">
      <c r="A513" s="14"/>
    </row>
    <row r="514" ht="15">
      <c r="A514" s="14"/>
    </row>
    <row r="515" ht="15">
      <c r="A515" s="14"/>
    </row>
    <row r="516" ht="15">
      <c r="A516" s="14"/>
    </row>
    <row r="517" ht="15">
      <c r="A517" s="14"/>
    </row>
    <row r="518" ht="15">
      <c r="A518" s="14"/>
    </row>
    <row r="519" ht="15">
      <c r="A519" s="14"/>
    </row>
    <row r="520" ht="15">
      <c r="A520" s="14"/>
    </row>
    <row r="521" ht="15">
      <c r="A521" s="14"/>
    </row>
    <row r="522" ht="15">
      <c r="A522" s="14"/>
    </row>
    <row r="523" ht="15">
      <c r="A523" s="14"/>
    </row>
    <row r="524" ht="15">
      <c r="A524" s="14"/>
    </row>
    <row r="525" ht="15">
      <c r="A525" s="14"/>
    </row>
    <row r="526" ht="15">
      <c r="A526" s="14"/>
    </row>
    <row r="527" ht="15">
      <c r="A527" s="14"/>
    </row>
    <row r="528" ht="15">
      <c r="A528" s="14"/>
    </row>
    <row r="529" ht="15">
      <c r="A529" s="14"/>
    </row>
    <row r="530" ht="15">
      <c r="A530" s="14"/>
    </row>
    <row r="531" ht="15">
      <c r="A531" s="14"/>
    </row>
    <row r="532" ht="15">
      <c r="A532" s="14"/>
    </row>
    <row r="533" ht="15">
      <c r="A533" s="14"/>
    </row>
    <row r="534" ht="15">
      <c r="A534" s="14"/>
    </row>
    <row r="535" ht="15">
      <c r="A535" s="14"/>
    </row>
    <row r="536" ht="15">
      <c r="A536" s="14"/>
    </row>
    <row r="537" ht="15">
      <c r="A537" s="14"/>
    </row>
    <row r="538" ht="15">
      <c r="A538" s="14"/>
    </row>
    <row r="539" ht="15">
      <c r="A539" s="14"/>
    </row>
    <row r="540" ht="15">
      <c r="A540" s="14"/>
    </row>
    <row r="541" ht="15">
      <c r="A541" s="14"/>
    </row>
    <row r="542" ht="15">
      <c r="A542" s="14"/>
    </row>
    <row r="543" ht="15">
      <c r="A543" s="14"/>
    </row>
    <row r="544" ht="15">
      <c r="A544" s="14"/>
    </row>
    <row r="545" ht="15">
      <c r="A545" s="14"/>
    </row>
    <row r="546" ht="15">
      <c r="A546" s="14"/>
    </row>
    <row r="547" ht="15">
      <c r="A547" s="14"/>
    </row>
    <row r="548" ht="15">
      <c r="A548" s="14"/>
    </row>
    <row r="549" ht="15">
      <c r="A549" s="14"/>
    </row>
    <row r="550" ht="15">
      <c r="A550" s="14"/>
    </row>
    <row r="551" ht="15">
      <c r="A551" s="14"/>
    </row>
    <row r="552" ht="15">
      <c r="A552" s="14"/>
    </row>
    <row r="553" ht="15">
      <c r="A553" s="14"/>
    </row>
    <row r="554" ht="15">
      <c r="A554" s="14"/>
    </row>
    <row r="555" ht="15">
      <c r="A555" s="14"/>
    </row>
    <row r="556" ht="15">
      <c r="A556" s="14"/>
    </row>
    <row r="557" ht="15">
      <c r="A557" s="14"/>
    </row>
    <row r="558" ht="15">
      <c r="A558" s="14"/>
    </row>
    <row r="559" ht="15">
      <c r="A559" s="14"/>
    </row>
    <row r="560" ht="15">
      <c r="A560" s="14"/>
    </row>
    <row r="561" ht="15">
      <c r="A561" s="14"/>
    </row>
    <row r="562" ht="15">
      <c r="A562" s="14"/>
    </row>
    <row r="563" ht="15">
      <c r="A563" s="14"/>
    </row>
    <row r="564" ht="15">
      <c r="A564" s="14"/>
    </row>
    <row r="565" ht="15">
      <c r="A565" s="14"/>
    </row>
    <row r="566" ht="15">
      <c r="A566" s="14"/>
    </row>
    <row r="567" ht="15">
      <c r="A567" s="14"/>
    </row>
    <row r="568" ht="15">
      <c r="A568" s="14"/>
    </row>
    <row r="569" ht="15">
      <c r="A569" s="14"/>
    </row>
    <row r="570" ht="15">
      <c r="A570" s="14"/>
    </row>
    <row r="571" ht="15">
      <c r="A571" s="14"/>
    </row>
    <row r="572" ht="15">
      <c r="A572" s="14"/>
    </row>
    <row r="573" ht="15">
      <c r="A573" s="14"/>
    </row>
    <row r="574" ht="15">
      <c r="A574" s="14"/>
    </row>
    <row r="575" ht="15">
      <c r="A575" s="14"/>
    </row>
    <row r="576" ht="15">
      <c r="A576" s="14"/>
    </row>
    <row r="577" ht="15">
      <c r="A577" s="14"/>
    </row>
    <row r="578" ht="15">
      <c r="A578" s="14"/>
    </row>
    <row r="579" ht="15">
      <c r="A579" s="14"/>
    </row>
    <row r="580" ht="15">
      <c r="A580" s="14"/>
    </row>
    <row r="581" ht="15">
      <c r="A581" s="14"/>
    </row>
    <row r="582" ht="15">
      <c r="A582" s="14"/>
    </row>
    <row r="583" ht="15">
      <c r="A583" s="14"/>
    </row>
    <row r="584" ht="15">
      <c r="A584" s="14"/>
    </row>
    <row r="585" ht="15">
      <c r="A585" s="14"/>
    </row>
    <row r="586" ht="15">
      <c r="A586" s="14"/>
    </row>
    <row r="587" ht="15">
      <c r="A587" s="14"/>
    </row>
    <row r="588" ht="15">
      <c r="A588" s="14"/>
    </row>
    <row r="589" ht="15">
      <c r="A589" s="14"/>
    </row>
    <row r="590" ht="15">
      <c r="A590" s="14"/>
    </row>
    <row r="591" ht="15">
      <c r="A591" s="14"/>
    </row>
    <row r="592" ht="15">
      <c r="A592" s="14"/>
    </row>
    <row r="593" ht="15">
      <c r="A593" s="14"/>
    </row>
    <row r="594" ht="15">
      <c r="A594" s="14"/>
    </row>
    <row r="595" ht="15">
      <c r="A595" s="14"/>
    </row>
    <row r="596" ht="15">
      <c r="A596" s="14"/>
    </row>
    <row r="597" ht="15">
      <c r="A597" s="14"/>
    </row>
    <row r="598" ht="15">
      <c r="A598" s="14"/>
    </row>
    <row r="599" ht="15">
      <c r="A599" s="14"/>
    </row>
    <row r="600" ht="15">
      <c r="A600" s="14"/>
    </row>
    <row r="601" ht="15">
      <c r="A601" s="14"/>
    </row>
    <row r="602" ht="15">
      <c r="A602" s="14"/>
    </row>
    <row r="603" ht="15">
      <c r="A603" s="14"/>
    </row>
    <row r="604" ht="15">
      <c r="A604" s="14"/>
    </row>
    <row r="605" ht="15">
      <c r="A605" s="14"/>
    </row>
    <row r="606" ht="15">
      <c r="A606" s="14"/>
    </row>
    <row r="607" ht="15">
      <c r="A607" s="14"/>
    </row>
    <row r="608" ht="15">
      <c r="A608" s="14"/>
    </row>
    <row r="609" ht="15">
      <c r="A609" s="14"/>
    </row>
    <row r="610" ht="15">
      <c r="A610" s="14"/>
    </row>
    <row r="611" ht="15">
      <c r="A611" s="14"/>
    </row>
    <row r="612" ht="15">
      <c r="A612" s="14"/>
    </row>
    <row r="613" ht="15">
      <c r="A613" s="14"/>
    </row>
    <row r="614" ht="15">
      <c r="A614" s="14"/>
    </row>
    <row r="615" ht="15">
      <c r="A615" s="14"/>
    </row>
    <row r="616" ht="15">
      <c r="A616" s="14"/>
    </row>
    <row r="617" ht="15">
      <c r="A617" s="14"/>
    </row>
    <row r="618" ht="15">
      <c r="A618" s="14"/>
    </row>
    <row r="619" ht="15">
      <c r="A619" s="14"/>
    </row>
    <row r="620" ht="15">
      <c r="A620" s="14"/>
    </row>
    <row r="621" ht="15">
      <c r="A621" s="14"/>
    </row>
    <row r="622" ht="15">
      <c r="A622" s="14"/>
    </row>
    <row r="623" ht="15">
      <c r="A623" s="14"/>
    </row>
    <row r="624" ht="15">
      <c r="A624" s="14"/>
    </row>
    <row r="625" ht="15">
      <c r="A625" s="14"/>
    </row>
    <row r="626" ht="15">
      <c r="A626" s="14"/>
    </row>
    <row r="627" ht="15">
      <c r="A627" s="14"/>
    </row>
    <row r="628" ht="15">
      <c r="A628" s="14"/>
    </row>
    <row r="629" ht="15">
      <c r="A629" s="14"/>
    </row>
    <row r="630" ht="15">
      <c r="A630" s="14"/>
    </row>
    <row r="631" ht="15">
      <c r="A631" s="14"/>
    </row>
    <row r="632" ht="15">
      <c r="A632" s="14"/>
    </row>
    <row r="633" ht="15">
      <c r="A633" s="14"/>
    </row>
    <row r="634" ht="15">
      <c r="A634" s="14"/>
    </row>
    <row r="635" ht="15">
      <c r="A635" s="14"/>
    </row>
    <row r="636" ht="15">
      <c r="A636" s="14"/>
    </row>
    <row r="637" ht="15">
      <c r="A637" s="14"/>
    </row>
    <row r="638" ht="15">
      <c r="A638" s="14"/>
    </row>
    <row r="639" ht="15">
      <c r="A639" s="14"/>
    </row>
    <row r="640" ht="15">
      <c r="A640" s="14"/>
    </row>
    <row r="641" ht="15">
      <c r="A641" s="14"/>
    </row>
    <row r="642" ht="15">
      <c r="A642" s="14"/>
    </row>
    <row r="643" ht="15">
      <c r="A643" s="14"/>
    </row>
    <row r="644" ht="15">
      <c r="A644" s="14"/>
    </row>
    <row r="645" ht="15">
      <c r="A645" s="14"/>
    </row>
    <row r="646" ht="15">
      <c r="A646" s="14"/>
    </row>
    <row r="647" ht="15">
      <c r="A647" s="14"/>
    </row>
    <row r="648" ht="15">
      <c r="A648" s="14"/>
    </row>
    <row r="649" ht="15">
      <c r="A649" s="14"/>
    </row>
    <row r="650" ht="15">
      <c r="A650" s="14"/>
    </row>
    <row r="651" ht="15">
      <c r="A651" s="14"/>
    </row>
    <row r="652" ht="15">
      <c r="A652" s="14"/>
    </row>
    <row r="653" ht="15">
      <c r="A653" s="14"/>
    </row>
    <row r="654" ht="15">
      <c r="A654" s="14"/>
    </row>
    <row r="655" ht="15">
      <c r="A655" s="14"/>
    </row>
    <row r="656" ht="15">
      <c r="A656" s="14"/>
    </row>
    <row r="657" ht="15">
      <c r="A657" s="14"/>
    </row>
    <row r="658" ht="15">
      <c r="A658" s="14"/>
    </row>
    <row r="659" ht="15">
      <c r="A659" s="14"/>
    </row>
    <row r="660" ht="15">
      <c r="A660" s="14"/>
    </row>
    <row r="661" ht="15">
      <c r="A661" s="14"/>
    </row>
    <row r="662" ht="15">
      <c r="A662" s="14"/>
    </row>
    <row r="663" ht="15">
      <c r="A663" s="14"/>
    </row>
    <row r="664" ht="15">
      <c r="A664" s="14"/>
    </row>
    <row r="665" ht="15">
      <c r="A665" s="14"/>
    </row>
    <row r="666" ht="15">
      <c r="A666" s="14"/>
    </row>
    <row r="667" ht="15">
      <c r="A667" s="14"/>
    </row>
    <row r="668" ht="15">
      <c r="A668" s="14"/>
    </row>
    <row r="669" ht="15">
      <c r="A669" s="14"/>
    </row>
    <row r="670" ht="15">
      <c r="A670" s="14"/>
    </row>
    <row r="671" ht="15">
      <c r="A671" s="14"/>
    </row>
    <row r="672" ht="15">
      <c r="A672" s="14"/>
    </row>
    <row r="673" ht="15">
      <c r="A673" s="14"/>
    </row>
    <row r="674" ht="15">
      <c r="A674" s="14"/>
    </row>
    <row r="675" ht="15">
      <c r="A675" s="14"/>
    </row>
    <row r="676" ht="15">
      <c r="A676" s="14"/>
    </row>
    <row r="677" ht="15">
      <c r="A677" s="14"/>
    </row>
    <row r="678" ht="15">
      <c r="A678" s="14"/>
    </row>
    <row r="679" ht="15">
      <c r="A679" s="14"/>
    </row>
    <row r="680" ht="15">
      <c r="A680" s="14"/>
    </row>
    <row r="681" ht="15">
      <c r="A681" s="14"/>
    </row>
    <row r="682" ht="15">
      <c r="A682" s="14"/>
    </row>
    <row r="683" ht="15">
      <c r="A683" s="14"/>
    </row>
    <row r="684" ht="15">
      <c r="A684" s="14"/>
    </row>
    <row r="685" ht="15">
      <c r="A685" s="14"/>
    </row>
    <row r="686" ht="15">
      <c r="A686" s="14"/>
    </row>
    <row r="687" ht="15">
      <c r="A687" s="14"/>
    </row>
    <row r="688" ht="15">
      <c r="A688" s="14"/>
    </row>
    <row r="689" ht="15">
      <c r="A689" s="14"/>
    </row>
    <row r="690" ht="15">
      <c r="A690" s="14"/>
    </row>
    <row r="691" ht="15">
      <c r="A691" s="14"/>
    </row>
    <row r="692" ht="15">
      <c r="A692" s="14"/>
    </row>
    <row r="693" ht="15">
      <c r="A693" s="14"/>
    </row>
    <row r="694" ht="15">
      <c r="A694" s="14"/>
    </row>
    <row r="695" ht="15">
      <c r="A695" s="14"/>
    </row>
    <row r="696" ht="15">
      <c r="A696" s="14"/>
    </row>
    <row r="697" ht="15">
      <c r="A697" s="14"/>
    </row>
    <row r="698" ht="15">
      <c r="A698" s="14"/>
    </row>
    <row r="699" ht="15">
      <c r="A699" s="14"/>
    </row>
    <row r="700" ht="15">
      <c r="A700" s="14"/>
    </row>
    <row r="701" ht="15">
      <c r="A701" s="14"/>
    </row>
    <row r="702" ht="15">
      <c r="A702" s="14"/>
    </row>
    <row r="703" ht="15">
      <c r="A703" s="14"/>
    </row>
    <row r="704" ht="15">
      <c r="A704" s="14"/>
    </row>
    <row r="705" ht="15">
      <c r="A705" s="14"/>
    </row>
    <row r="706" ht="15">
      <c r="A706" s="14"/>
    </row>
    <row r="707" ht="15">
      <c r="A707" s="14"/>
    </row>
    <row r="708" ht="15">
      <c r="A708" s="14"/>
    </row>
    <row r="709" ht="15">
      <c r="A709" s="14"/>
    </row>
    <row r="710" ht="15">
      <c r="A710" s="14"/>
    </row>
    <row r="711" ht="15">
      <c r="A711" s="14"/>
    </row>
    <row r="712" ht="15">
      <c r="A712" s="14"/>
    </row>
    <row r="713" ht="15">
      <c r="A713" s="14"/>
    </row>
    <row r="714" ht="15">
      <c r="A714" s="14"/>
    </row>
    <row r="715" ht="15">
      <c r="A715" s="14"/>
    </row>
    <row r="716" ht="15">
      <c r="A716" s="14"/>
    </row>
    <row r="717" ht="15">
      <c r="A717" s="14"/>
    </row>
    <row r="718" ht="15">
      <c r="A718" s="14"/>
    </row>
    <row r="719" ht="15">
      <c r="A719" s="14"/>
    </row>
    <row r="720" ht="15">
      <c r="A720" s="14"/>
    </row>
    <row r="721" ht="15">
      <c r="A721" s="14"/>
    </row>
    <row r="722" ht="15">
      <c r="A722" s="14"/>
    </row>
    <row r="723" ht="15">
      <c r="A723" s="14"/>
    </row>
    <row r="724" ht="15">
      <c r="A724" s="14"/>
    </row>
    <row r="725" ht="15">
      <c r="A725" s="14"/>
    </row>
    <row r="726" ht="15">
      <c r="A726" s="14"/>
    </row>
    <row r="727" ht="15">
      <c r="A727" s="14"/>
    </row>
    <row r="728" ht="15">
      <c r="A728" s="14"/>
    </row>
    <row r="729" ht="15">
      <c r="A729" s="14"/>
    </row>
    <row r="730" ht="15">
      <c r="A730" s="14"/>
    </row>
    <row r="731" ht="15">
      <c r="A731" s="14"/>
    </row>
    <row r="732" ht="15">
      <c r="A732" s="14"/>
    </row>
    <row r="733" ht="15">
      <c r="A733" s="14"/>
    </row>
    <row r="734" ht="15">
      <c r="A734" s="14"/>
    </row>
    <row r="735" ht="15">
      <c r="A735" s="14"/>
    </row>
    <row r="736" ht="15">
      <c r="A736" s="14"/>
    </row>
    <row r="737" ht="15">
      <c r="A737" s="14"/>
    </row>
    <row r="738" ht="15">
      <c r="A738" s="14"/>
    </row>
    <row r="739" ht="15">
      <c r="A739" s="14"/>
    </row>
    <row r="740" ht="15">
      <c r="A740" s="14"/>
    </row>
    <row r="741" ht="15">
      <c r="A741" s="14"/>
    </row>
    <row r="742" ht="15">
      <c r="A742" s="14"/>
    </row>
    <row r="743" ht="15">
      <c r="A743" s="14"/>
    </row>
    <row r="744" ht="15">
      <c r="A744" s="14"/>
    </row>
    <row r="745" ht="15">
      <c r="A745" s="14"/>
    </row>
    <row r="746" ht="15">
      <c r="A746" s="14"/>
    </row>
    <row r="747" ht="15">
      <c r="A747" s="14"/>
    </row>
    <row r="748" ht="15">
      <c r="A748" s="14"/>
    </row>
    <row r="749" ht="15">
      <c r="A749" s="14"/>
    </row>
    <row r="750" ht="15">
      <c r="A750" s="14"/>
    </row>
    <row r="751" ht="15">
      <c r="A751" s="14"/>
    </row>
    <row r="752" ht="15">
      <c r="A752" s="14"/>
    </row>
    <row r="753" ht="15">
      <c r="A753" s="14"/>
    </row>
    <row r="754" ht="15">
      <c r="A754" s="14"/>
    </row>
    <row r="755" ht="15">
      <c r="A755" s="14"/>
    </row>
    <row r="756" ht="15">
      <c r="A756" s="14"/>
    </row>
    <row r="757" ht="15">
      <c r="A757" s="14"/>
    </row>
    <row r="758" ht="15">
      <c r="A758" s="14"/>
    </row>
    <row r="759" ht="15">
      <c r="A759" s="14"/>
    </row>
    <row r="760" ht="15">
      <c r="A760" s="14"/>
    </row>
    <row r="761" ht="15">
      <c r="A761" s="14"/>
    </row>
    <row r="762" ht="15">
      <c r="A762" s="14"/>
    </row>
    <row r="763" ht="15">
      <c r="A763" s="14"/>
    </row>
    <row r="764" ht="15">
      <c r="A764" s="14"/>
    </row>
    <row r="765" ht="15">
      <c r="A765" s="14"/>
    </row>
    <row r="766" ht="15">
      <c r="A766" s="14"/>
    </row>
    <row r="767" ht="15">
      <c r="A767" s="14"/>
    </row>
    <row r="768" ht="15">
      <c r="A768" s="14"/>
    </row>
    <row r="769" ht="15">
      <c r="A769" s="14"/>
    </row>
    <row r="770" ht="15">
      <c r="A770" s="14"/>
    </row>
    <row r="771" ht="15">
      <c r="A771" s="14"/>
    </row>
    <row r="772" ht="15">
      <c r="A772" s="14"/>
    </row>
    <row r="773" ht="15">
      <c r="A773" s="14"/>
    </row>
    <row r="774" ht="15">
      <c r="A774" s="14"/>
    </row>
    <row r="775" ht="15">
      <c r="A775" s="14"/>
    </row>
    <row r="776" ht="15">
      <c r="A776" s="14"/>
    </row>
    <row r="777" ht="15">
      <c r="A777" s="14"/>
    </row>
    <row r="778" ht="15">
      <c r="A778" s="14"/>
    </row>
    <row r="779" ht="15">
      <c r="A779" s="14"/>
    </row>
    <row r="780" ht="15">
      <c r="A780" s="14"/>
    </row>
    <row r="781" ht="15">
      <c r="A781" s="14"/>
    </row>
    <row r="782" ht="15">
      <c r="A782" s="14"/>
    </row>
    <row r="783" ht="15">
      <c r="A783" s="14"/>
    </row>
    <row r="784" ht="15">
      <c r="A784" s="14"/>
    </row>
    <row r="785" ht="15">
      <c r="A785" s="14"/>
    </row>
    <row r="786" ht="15">
      <c r="A786" s="14"/>
    </row>
    <row r="787" ht="15">
      <c r="A787" s="14"/>
    </row>
    <row r="788" ht="15">
      <c r="A788" s="14"/>
    </row>
    <row r="789" ht="15">
      <c r="A789" s="14"/>
    </row>
    <row r="790" ht="15">
      <c r="A790" s="14"/>
    </row>
    <row r="791" ht="15">
      <c r="A791" s="14"/>
    </row>
    <row r="792" ht="15">
      <c r="A792" s="14"/>
    </row>
    <row r="793" ht="15">
      <c r="A793" s="14"/>
    </row>
    <row r="794" ht="15">
      <c r="A794" s="14"/>
    </row>
    <row r="795" ht="15">
      <c r="A795" s="14"/>
    </row>
    <row r="796" ht="15">
      <c r="A796" s="14"/>
    </row>
    <row r="797" ht="15">
      <c r="A797" s="14"/>
    </row>
    <row r="798" ht="15">
      <c r="A798" s="14"/>
    </row>
    <row r="799" ht="15">
      <c r="A799" s="14"/>
    </row>
    <row r="800" ht="15">
      <c r="A800" s="14"/>
    </row>
    <row r="801" ht="15">
      <c r="A801" s="14"/>
    </row>
    <row r="802" ht="15">
      <c r="A802" s="14"/>
    </row>
    <row r="803" ht="15">
      <c r="A803" s="14"/>
    </row>
    <row r="804" ht="15">
      <c r="A804" s="14"/>
    </row>
    <row r="805" ht="15">
      <c r="A805" s="14"/>
    </row>
    <row r="806" ht="15">
      <c r="A806" s="14"/>
    </row>
    <row r="807" ht="15">
      <c r="A807" s="14"/>
    </row>
    <row r="808" ht="15">
      <c r="A808" s="14"/>
    </row>
    <row r="809" ht="15">
      <c r="A809" s="14"/>
    </row>
    <row r="810" ht="15">
      <c r="A810" s="14"/>
    </row>
    <row r="811" ht="15">
      <c r="A811" s="14"/>
    </row>
    <row r="812" ht="15">
      <c r="A812" s="14"/>
    </row>
    <row r="813" ht="15">
      <c r="A813" s="14"/>
    </row>
    <row r="814" ht="15">
      <c r="A814" s="14"/>
    </row>
    <row r="815" ht="15">
      <c r="A815" s="14"/>
    </row>
    <row r="816" ht="15">
      <c r="A816" s="14"/>
    </row>
    <row r="817" ht="15">
      <c r="A817" s="14"/>
    </row>
    <row r="818" ht="15">
      <c r="A818" s="14"/>
    </row>
    <row r="819" ht="15">
      <c r="A819" s="14"/>
    </row>
    <row r="820" ht="15">
      <c r="A820" s="14"/>
    </row>
    <row r="821" ht="15">
      <c r="A821" s="14"/>
    </row>
    <row r="822" ht="15">
      <c r="A822" s="14"/>
    </row>
    <row r="823" ht="15">
      <c r="A823" s="14"/>
    </row>
    <row r="824" ht="15">
      <c r="A824" s="14"/>
    </row>
    <row r="825" ht="15">
      <c r="A825" s="14"/>
    </row>
    <row r="826" ht="15">
      <c r="A826" s="14"/>
    </row>
    <row r="827" ht="15">
      <c r="A827" s="14"/>
    </row>
    <row r="828" ht="15">
      <c r="A828" s="14"/>
    </row>
    <row r="829" ht="15">
      <c r="A829" s="14"/>
    </row>
    <row r="830" ht="15">
      <c r="A830" s="14"/>
    </row>
    <row r="831" ht="15">
      <c r="A831" s="14"/>
    </row>
    <row r="832" ht="15">
      <c r="A832" s="14"/>
    </row>
    <row r="833" ht="15">
      <c r="A833" s="14"/>
    </row>
    <row r="834" ht="15">
      <c r="A834" s="14"/>
    </row>
    <row r="835" ht="15">
      <c r="A835" s="14"/>
    </row>
    <row r="836" ht="15">
      <c r="A836" s="14"/>
    </row>
    <row r="837" ht="15">
      <c r="A837" s="14"/>
    </row>
    <row r="838" ht="15">
      <c r="A838" s="14"/>
    </row>
    <row r="839" ht="15">
      <c r="A839" s="14"/>
    </row>
    <row r="840" ht="15">
      <c r="A840" s="14"/>
    </row>
    <row r="841" ht="15">
      <c r="A841" s="14"/>
    </row>
    <row r="842" ht="15">
      <c r="A842" s="14"/>
    </row>
    <row r="843" ht="15">
      <c r="A843" s="14"/>
    </row>
    <row r="844" ht="15">
      <c r="A844" s="14"/>
    </row>
    <row r="845" ht="15">
      <c r="A845" s="14"/>
    </row>
    <row r="846" ht="15">
      <c r="A846" s="14"/>
    </row>
    <row r="847" ht="15">
      <c r="A847" s="14"/>
    </row>
    <row r="848" ht="15">
      <c r="A848" s="14"/>
    </row>
    <row r="849" ht="15">
      <c r="A849" s="14"/>
    </row>
    <row r="850" ht="15">
      <c r="A850" s="14"/>
    </row>
    <row r="851" ht="15">
      <c r="A851" s="14"/>
    </row>
    <row r="852" ht="15">
      <c r="A852" s="14"/>
    </row>
    <row r="853" ht="15">
      <c r="A853" s="14"/>
    </row>
    <row r="854" ht="15">
      <c r="A854" s="14"/>
    </row>
    <row r="855" ht="15">
      <c r="A855" s="14"/>
    </row>
    <row r="856" ht="15">
      <c r="A856" s="14"/>
    </row>
    <row r="857" ht="15">
      <c r="A857" s="14"/>
    </row>
    <row r="858" ht="15">
      <c r="A858" s="14"/>
    </row>
    <row r="859" ht="15">
      <c r="A859" s="14"/>
    </row>
    <row r="860" ht="15">
      <c r="A860" s="14"/>
    </row>
    <row r="861" ht="15">
      <c r="A861" s="14"/>
    </row>
    <row r="862" ht="15">
      <c r="A862" s="14"/>
    </row>
    <row r="863" ht="15">
      <c r="A863" s="14"/>
    </row>
    <row r="864" ht="15">
      <c r="A864" s="14"/>
    </row>
    <row r="865" ht="15">
      <c r="A865" s="14"/>
    </row>
    <row r="866" ht="15">
      <c r="A866" s="14"/>
    </row>
    <row r="867" ht="15">
      <c r="A867" s="14"/>
    </row>
    <row r="868" ht="15">
      <c r="A868" s="14"/>
    </row>
    <row r="869" ht="15">
      <c r="A869" s="14"/>
    </row>
    <row r="870" ht="15">
      <c r="A870" s="14"/>
    </row>
    <row r="871" ht="15">
      <c r="A871" s="14"/>
    </row>
    <row r="872" ht="15">
      <c r="A872" s="14"/>
    </row>
    <row r="873" ht="15">
      <c r="A873" s="14"/>
    </row>
    <row r="874" ht="15">
      <c r="A874" s="14"/>
    </row>
    <row r="875" ht="15">
      <c r="A875" s="14"/>
    </row>
    <row r="876" ht="15">
      <c r="A876" s="14"/>
    </row>
    <row r="877" ht="15">
      <c r="A877" s="14"/>
    </row>
    <row r="878" ht="15">
      <c r="A878" s="14"/>
    </row>
    <row r="879" ht="15">
      <c r="A879" s="14"/>
    </row>
    <row r="880" ht="15">
      <c r="A880" s="14"/>
    </row>
    <row r="881" ht="15">
      <c r="A881" s="14"/>
    </row>
    <row r="882" ht="15">
      <c r="A882" s="14"/>
    </row>
    <row r="883" ht="15">
      <c r="A883" s="14"/>
    </row>
    <row r="884" ht="15">
      <c r="A884" s="14"/>
    </row>
    <row r="885" ht="15">
      <c r="A885" s="14"/>
    </row>
    <row r="886" ht="15">
      <c r="A886" s="14"/>
    </row>
    <row r="887" ht="15">
      <c r="A887" s="14"/>
    </row>
    <row r="888" ht="15">
      <c r="A888" s="14"/>
    </row>
    <row r="889" ht="15">
      <c r="A889" s="14"/>
    </row>
    <row r="890" ht="15">
      <c r="A890" s="14"/>
    </row>
    <row r="891" ht="15">
      <c r="A891" s="14"/>
    </row>
    <row r="892" ht="15">
      <c r="A892" s="14"/>
    </row>
    <row r="893" ht="15">
      <c r="A893" s="14"/>
    </row>
    <row r="894" ht="15">
      <c r="A894" s="14"/>
    </row>
    <row r="895" ht="15">
      <c r="A895" s="14"/>
    </row>
    <row r="896" ht="15">
      <c r="A896" s="14"/>
    </row>
    <row r="897" ht="15">
      <c r="A897" s="14"/>
    </row>
    <row r="898" ht="15">
      <c r="A898" s="14"/>
    </row>
    <row r="899" ht="15">
      <c r="A899" s="14"/>
    </row>
    <row r="900" ht="15">
      <c r="A900" s="14"/>
    </row>
    <row r="901" ht="15">
      <c r="A901" s="14"/>
    </row>
    <row r="902" ht="15">
      <c r="A902" s="14"/>
    </row>
    <row r="903" ht="15">
      <c r="A903" s="14"/>
    </row>
    <row r="904" ht="15">
      <c r="A904" s="14"/>
    </row>
    <row r="905" ht="15">
      <c r="A905" s="14"/>
    </row>
    <row r="906" ht="15">
      <c r="A906" s="14"/>
    </row>
    <row r="907" ht="15">
      <c r="A907" s="14"/>
    </row>
    <row r="908" ht="15">
      <c r="A908" s="14"/>
    </row>
    <row r="909" ht="15">
      <c r="A909" s="14"/>
    </row>
    <row r="910" ht="15">
      <c r="A910" s="14"/>
    </row>
    <row r="911" ht="15">
      <c r="A911" s="14"/>
    </row>
    <row r="912" ht="15">
      <c r="A912" s="14"/>
    </row>
    <row r="913" ht="15">
      <c r="A913" s="14"/>
    </row>
    <row r="914" ht="15">
      <c r="A914" s="14"/>
    </row>
    <row r="915" ht="15">
      <c r="A915" s="14"/>
    </row>
    <row r="916" ht="15">
      <c r="A916" s="14"/>
    </row>
    <row r="917" ht="15">
      <c r="A917" s="14"/>
    </row>
    <row r="918" ht="15">
      <c r="A918" s="14"/>
    </row>
    <row r="919" ht="15">
      <c r="A919" s="14"/>
    </row>
    <row r="920" ht="15">
      <c r="A920" s="14"/>
    </row>
    <row r="921" ht="15">
      <c r="A921" s="14"/>
    </row>
    <row r="922" ht="15">
      <c r="A922" s="14"/>
    </row>
    <row r="923" ht="15">
      <c r="A923" s="14"/>
    </row>
    <row r="924" ht="15">
      <c r="A924" s="14"/>
    </row>
    <row r="925" ht="15">
      <c r="A925" s="14"/>
    </row>
    <row r="926" ht="15">
      <c r="A926" s="14"/>
    </row>
    <row r="927" ht="15">
      <c r="A927" s="14"/>
    </row>
    <row r="928" ht="15">
      <c r="A928" s="14"/>
    </row>
    <row r="929" ht="15">
      <c r="A929" s="14"/>
    </row>
    <row r="930" ht="15">
      <c r="A930" s="14"/>
    </row>
    <row r="931" ht="15">
      <c r="A931" s="14"/>
    </row>
    <row r="932" ht="15">
      <c r="A932" s="14"/>
    </row>
    <row r="933" ht="15">
      <c r="A933" s="14"/>
    </row>
    <row r="934" ht="15">
      <c r="A934" s="14"/>
    </row>
    <row r="935" ht="15">
      <c r="A935" s="14"/>
    </row>
    <row r="936" ht="15">
      <c r="A936" s="14"/>
    </row>
    <row r="937" ht="15">
      <c r="A937" s="14"/>
    </row>
    <row r="938" ht="15">
      <c r="A938" s="14"/>
    </row>
    <row r="939" ht="15">
      <c r="A939" s="14"/>
    </row>
    <row r="940" ht="15">
      <c r="A940" s="14"/>
    </row>
    <row r="941" ht="15">
      <c r="A941" s="14"/>
    </row>
    <row r="942" ht="15">
      <c r="A942" s="14"/>
    </row>
    <row r="943" ht="15">
      <c r="A943" s="14"/>
    </row>
    <row r="944" ht="15">
      <c r="A944" s="14"/>
    </row>
    <row r="945" ht="15">
      <c r="A945" s="14"/>
    </row>
    <row r="946" ht="15">
      <c r="A946" s="14"/>
    </row>
    <row r="947" ht="15">
      <c r="A947" s="14"/>
    </row>
    <row r="948" ht="15">
      <c r="A948" s="14"/>
    </row>
    <row r="949" ht="15">
      <c r="A949" s="14"/>
    </row>
    <row r="950" ht="15">
      <c r="A950" s="14"/>
    </row>
    <row r="951" ht="15">
      <c r="A951" s="14"/>
    </row>
    <row r="952" ht="15">
      <c r="A952" s="14"/>
    </row>
    <row r="953" ht="15">
      <c r="A953" s="14"/>
    </row>
    <row r="954" ht="15">
      <c r="A954" s="14"/>
    </row>
    <row r="955" ht="15">
      <c r="A955" s="14"/>
    </row>
    <row r="956" ht="15">
      <c r="A956" s="14"/>
    </row>
    <row r="957" ht="15">
      <c r="A957" s="14"/>
    </row>
    <row r="958" ht="15">
      <c r="A958" s="14"/>
    </row>
    <row r="959" ht="15">
      <c r="A959" s="14"/>
    </row>
    <row r="960" ht="15">
      <c r="A960" s="14"/>
    </row>
    <row r="961" ht="15">
      <c r="A961" s="14"/>
    </row>
    <row r="962" ht="15">
      <c r="A962" s="14"/>
    </row>
    <row r="963" ht="15">
      <c r="A963" s="14"/>
    </row>
    <row r="964" ht="15">
      <c r="A964" s="14"/>
    </row>
    <row r="965" ht="15">
      <c r="A965" s="14"/>
    </row>
    <row r="966" ht="15">
      <c r="A966" s="14"/>
    </row>
    <row r="967" ht="15">
      <c r="A967" s="14"/>
    </row>
    <row r="968" ht="15">
      <c r="A968" s="14"/>
    </row>
    <row r="969" ht="15">
      <c r="A969" s="14"/>
    </row>
    <row r="970" ht="15">
      <c r="A970" s="14"/>
    </row>
    <row r="971" ht="15">
      <c r="A971" s="14"/>
    </row>
    <row r="972" ht="15">
      <c r="A972" s="14"/>
    </row>
    <row r="973" ht="15">
      <c r="A973" s="14"/>
    </row>
    <row r="974" ht="15">
      <c r="A974" s="14"/>
    </row>
    <row r="975" ht="15">
      <c r="A975" s="14"/>
    </row>
    <row r="976" ht="15">
      <c r="A976" s="14"/>
    </row>
    <row r="977" ht="15">
      <c r="A977" s="14"/>
    </row>
    <row r="978" ht="15">
      <c r="A978" s="14"/>
    </row>
    <row r="979" ht="15">
      <c r="A979" s="14"/>
    </row>
    <row r="980" ht="15">
      <c r="A980" s="14"/>
    </row>
    <row r="981" ht="15">
      <c r="A981" s="14"/>
    </row>
    <row r="982" ht="15">
      <c r="A982" s="14"/>
    </row>
    <row r="983" ht="15">
      <c r="A983" s="14"/>
    </row>
    <row r="984" ht="15">
      <c r="A984" s="14"/>
    </row>
    <row r="985" ht="15">
      <c r="A985" s="14"/>
    </row>
    <row r="986" ht="15">
      <c r="A986" s="14"/>
    </row>
    <row r="987" ht="15">
      <c r="A987" s="14"/>
    </row>
    <row r="988" ht="15">
      <c r="A988" s="14"/>
    </row>
    <row r="989" ht="15">
      <c r="A989" s="14"/>
    </row>
    <row r="990" ht="15">
      <c r="A990" s="14"/>
    </row>
    <row r="991" ht="15">
      <c r="A991" s="14"/>
    </row>
    <row r="992" ht="15">
      <c r="A992" s="14"/>
    </row>
    <row r="993" ht="15">
      <c r="A993" s="14"/>
    </row>
    <row r="994" ht="15">
      <c r="A994" s="14"/>
    </row>
    <row r="995" ht="15">
      <c r="A995" s="14"/>
    </row>
    <row r="996" ht="15">
      <c r="A996" s="14"/>
    </row>
    <row r="997" ht="15">
      <c r="A997" s="14"/>
    </row>
    <row r="998" ht="15">
      <c r="A998" s="14"/>
    </row>
    <row r="999" ht="15">
      <c r="A999" s="14"/>
    </row>
    <row r="1000" ht="15">
      <c r="A1000" s="14"/>
    </row>
    <row r="1001" ht="15">
      <c r="A1001" s="14"/>
    </row>
    <row r="1002" ht="15">
      <c r="A1002" s="14"/>
    </row>
    <row r="1003" ht="15">
      <c r="A1003" s="14"/>
    </row>
    <row r="1004" ht="15">
      <c r="A1004" s="14"/>
    </row>
    <row r="1005" ht="15">
      <c r="A1005" s="14"/>
    </row>
    <row r="1006" ht="15">
      <c r="A1006" s="14"/>
    </row>
    <row r="1007" ht="15">
      <c r="A1007" s="14"/>
    </row>
    <row r="1008" ht="15">
      <c r="A1008" s="14"/>
    </row>
    <row r="1009" ht="15">
      <c r="A1009" s="14"/>
    </row>
    <row r="1010" ht="15">
      <c r="A1010" s="14"/>
    </row>
    <row r="1011" ht="15">
      <c r="A1011" s="14"/>
    </row>
    <row r="1012" ht="15">
      <c r="A1012" s="14"/>
    </row>
    <row r="1013" ht="15">
      <c r="A1013" s="14"/>
    </row>
    <row r="1014" ht="15">
      <c r="A1014" s="14"/>
    </row>
    <row r="1015" ht="15">
      <c r="A1015" s="14"/>
    </row>
    <row r="1016" ht="15">
      <c r="A1016" s="14"/>
    </row>
    <row r="1017" ht="15">
      <c r="A1017" s="14"/>
    </row>
    <row r="1018" ht="15">
      <c r="A1018" s="14"/>
    </row>
    <row r="1019" ht="15">
      <c r="A1019" s="14"/>
    </row>
    <row r="1020" ht="15">
      <c r="A1020" s="14"/>
    </row>
    <row r="1021" ht="15">
      <c r="A1021" s="14"/>
    </row>
    <row r="1022" ht="15">
      <c r="A1022" s="14"/>
    </row>
    <row r="1023" ht="15">
      <c r="A1023" s="14"/>
    </row>
    <row r="1024" ht="15">
      <c r="A1024" s="14"/>
    </row>
    <row r="1025" ht="15">
      <c r="A1025" s="14"/>
    </row>
    <row r="1026" ht="15">
      <c r="A1026" s="14"/>
    </row>
    <row r="1027" ht="15">
      <c r="A1027" s="14"/>
    </row>
    <row r="1028" ht="15">
      <c r="A1028" s="14"/>
    </row>
    <row r="1029" ht="15">
      <c r="A1029" s="14"/>
    </row>
    <row r="1030" ht="15">
      <c r="A1030" s="14"/>
    </row>
    <row r="1031" ht="15">
      <c r="A1031" s="14"/>
    </row>
    <row r="1032" ht="15">
      <c r="A1032" s="14"/>
    </row>
    <row r="1033" ht="15">
      <c r="A1033" s="14"/>
    </row>
    <row r="1034" ht="15">
      <c r="A1034" s="14"/>
    </row>
    <row r="1035" ht="15">
      <c r="A1035" s="14"/>
    </row>
    <row r="1036" ht="15">
      <c r="A1036" s="14"/>
    </row>
    <row r="1037" ht="15">
      <c r="A1037" s="14"/>
    </row>
    <row r="1038" ht="15">
      <c r="A1038" s="14"/>
    </row>
    <row r="1039" ht="15">
      <c r="A1039" s="14"/>
    </row>
    <row r="1040" ht="15">
      <c r="A1040" s="14"/>
    </row>
    <row r="1041" ht="15">
      <c r="A1041" s="14"/>
    </row>
    <row r="1042" ht="15">
      <c r="A1042" s="14"/>
    </row>
    <row r="1043" ht="15">
      <c r="A1043" s="14"/>
    </row>
    <row r="1044" ht="15">
      <c r="A1044" s="14"/>
    </row>
    <row r="1045" ht="15">
      <c r="A1045" s="14"/>
    </row>
    <row r="1046" ht="15">
      <c r="A1046" s="14"/>
    </row>
    <row r="1047" ht="15">
      <c r="A1047" s="14"/>
    </row>
    <row r="1048" ht="15">
      <c r="A1048" s="14"/>
    </row>
    <row r="1049" ht="15">
      <c r="A1049" s="14"/>
    </row>
    <row r="1050" ht="15">
      <c r="A1050" s="14"/>
    </row>
    <row r="1051" ht="15">
      <c r="A1051" s="14"/>
    </row>
    <row r="1052" ht="15">
      <c r="A1052" s="14"/>
    </row>
    <row r="1053" ht="15">
      <c r="A1053" s="14"/>
    </row>
    <row r="1054" ht="15">
      <c r="A1054" s="14"/>
    </row>
    <row r="1055" ht="15">
      <c r="A1055" s="14"/>
    </row>
    <row r="1056" ht="15">
      <c r="A1056" s="14"/>
    </row>
    <row r="1057" ht="15">
      <c r="A1057" s="14"/>
    </row>
    <row r="1058" ht="15">
      <c r="A1058" s="14"/>
    </row>
    <row r="1059" ht="15">
      <c r="A1059" s="14"/>
    </row>
    <row r="1060" ht="15">
      <c r="A1060" s="14"/>
    </row>
    <row r="1061" ht="15">
      <c r="A1061" s="14"/>
    </row>
    <row r="1062" ht="15">
      <c r="A1062" s="14"/>
    </row>
    <row r="1063" ht="15">
      <c r="A1063" s="14"/>
    </row>
    <row r="1064" ht="15">
      <c r="A1064" s="14"/>
    </row>
    <row r="1065" ht="15">
      <c r="A1065" s="14"/>
    </row>
    <row r="1066" ht="15">
      <c r="A1066" s="14"/>
    </row>
    <row r="1067" ht="15">
      <c r="A1067" s="14"/>
    </row>
    <row r="1068" ht="15">
      <c r="A1068" s="14"/>
    </row>
    <row r="1069" ht="15">
      <c r="A1069" s="14"/>
    </row>
    <row r="1070" ht="15">
      <c r="A1070" s="14"/>
    </row>
    <row r="1071" ht="15">
      <c r="A1071" s="14"/>
    </row>
    <row r="1072" ht="15">
      <c r="A1072" s="14"/>
    </row>
    <row r="1073" ht="15">
      <c r="A1073" s="14"/>
    </row>
    <row r="1074" ht="15">
      <c r="A1074" s="14"/>
    </row>
    <row r="1075" ht="15">
      <c r="A1075" s="14"/>
    </row>
    <row r="1076" ht="15">
      <c r="A1076" s="14"/>
    </row>
    <row r="1077" ht="15">
      <c r="A1077" s="14"/>
    </row>
    <row r="1078" ht="15">
      <c r="A1078" s="14"/>
    </row>
    <row r="1079" ht="15">
      <c r="A1079" s="14"/>
    </row>
    <row r="1080" ht="15">
      <c r="A1080" s="14"/>
    </row>
    <row r="1081" ht="15">
      <c r="A1081" s="14"/>
    </row>
    <row r="1082" ht="15">
      <c r="A1082" s="14"/>
    </row>
    <row r="1083" ht="15">
      <c r="A1083" s="14"/>
    </row>
    <row r="1084" ht="15">
      <c r="A1084" s="14"/>
    </row>
    <row r="1085" ht="15">
      <c r="A1085" s="14"/>
    </row>
    <row r="1086" ht="15">
      <c r="A1086" s="14"/>
    </row>
    <row r="1087" ht="15">
      <c r="A1087" s="14"/>
    </row>
    <row r="1088" ht="15">
      <c r="A1088" s="14"/>
    </row>
    <row r="1089" ht="15">
      <c r="A1089" s="14"/>
    </row>
    <row r="1090" ht="15">
      <c r="A1090" s="14"/>
    </row>
    <row r="1091" ht="15">
      <c r="A1091" s="14"/>
    </row>
    <row r="1092" ht="15">
      <c r="A1092" s="14"/>
    </row>
    <row r="1093" ht="15">
      <c r="A1093" s="14"/>
    </row>
    <row r="1094" ht="15">
      <c r="A1094" s="14"/>
    </row>
    <row r="1095" ht="15">
      <c r="A1095" s="14"/>
    </row>
    <row r="1096" ht="15">
      <c r="A1096" s="14"/>
    </row>
    <row r="1097" ht="15">
      <c r="A1097" s="14"/>
    </row>
    <row r="1098" ht="15">
      <c r="A1098" s="14"/>
    </row>
    <row r="1099" ht="15">
      <c r="A1099" s="14"/>
    </row>
    <row r="1100" ht="15">
      <c r="A1100" s="14"/>
    </row>
    <row r="1101" ht="15">
      <c r="A1101" s="14"/>
    </row>
    <row r="1102" ht="15">
      <c r="A1102" s="14"/>
    </row>
    <row r="1103" ht="15">
      <c r="A1103" s="14"/>
    </row>
    <row r="1104" ht="15">
      <c r="A1104" s="14"/>
    </row>
    <row r="1105" ht="15">
      <c r="A1105" s="14"/>
    </row>
    <row r="1106" ht="15">
      <c r="A1106" s="14"/>
    </row>
    <row r="1107" ht="15">
      <c r="A1107" s="14"/>
    </row>
    <row r="1108" ht="15">
      <c r="A1108" s="14"/>
    </row>
    <row r="1109" ht="15">
      <c r="A1109" s="14"/>
    </row>
    <row r="1110" ht="15">
      <c r="A1110" s="14"/>
    </row>
    <row r="1111" ht="15">
      <c r="A1111" s="14"/>
    </row>
    <row r="1112" ht="15">
      <c r="A1112" s="14"/>
    </row>
    <row r="1113" ht="15">
      <c r="A1113" s="14"/>
    </row>
    <row r="1114" ht="15">
      <c r="A1114" s="14"/>
    </row>
    <row r="1115" ht="15">
      <c r="A1115" s="14"/>
    </row>
    <row r="1116" ht="15">
      <c r="A1116" s="14"/>
    </row>
    <row r="1117" ht="15">
      <c r="A1117" s="14"/>
    </row>
    <row r="1118" ht="15">
      <c r="A1118" s="14"/>
    </row>
    <row r="1119" ht="15">
      <c r="A1119" s="14"/>
    </row>
    <row r="1120" ht="15">
      <c r="A1120" s="14"/>
    </row>
    <row r="1121" ht="15">
      <c r="A1121" s="14"/>
    </row>
    <row r="1122" ht="15">
      <c r="A1122" s="14"/>
    </row>
    <row r="1123" ht="15">
      <c r="A1123" s="14"/>
    </row>
    <row r="1124" ht="15">
      <c r="A1124" s="14"/>
    </row>
    <row r="1125" ht="15">
      <c r="A1125" s="14"/>
    </row>
    <row r="1126" ht="15">
      <c r="A1126" s="14"/>
    </row>
    <row r="1127" ht="15">
      <c r="A1127" s="14"/>
    </row>
    <row r="1128" ht="15">
      <c r="A1128" s="14"/>
    </row>
    <row r="1129" ht="15">
      <c r="A1129" s="14"/>
    </row>
    <row r="1130" ht="15">
      <c r="A1130" s="14"/>
    </row>
    <row r="1131" ht="15">
      <c r="A1131" s="14"/>
    </row>
    <row r="1132" ht="15">
      <c r="A1132" s="14"/>
    </row>
    <row r="1133" ht="15">
      <c r="A1133" s="14"/>
    </row>
    <row r="1134" ht="15">
      <c r="A1134" s="14"/>
    </row>
    <row r="1135" ht="15">
      <c r="A1135" s="14"/>
    </row>
    <row r="1136" ht="15">
      <c r="A1136" s="14"/>
    </row>
    <row r="1137" ht="15">
      <c r="A1137" s="14"/>
    </row>
    <row r="1138" ht="15">
      <c r="A1138" s="14"/>
    </row>
    <row r="1139" ht="15">
      <c r="A1139" s="14"/>
    </row>
    <row r="1140" ht="15">
      <c r="A1140" s="14"/>
    </row>
    <row r="1141" ht="15">
      <c r="A1141" s="14"/>
    </row>
    <row r="1142" ht="15">
      <c r="A1142" s="14"/>
    </row>
    <row r="1143" ht="15">
      <c r="A1143" s="14"/>
    </row>
    <row r="1144" ht="15">
      <c r="A1144" s="14"/>
    </row>
    <row r="1145" ht="15">
      <c r="A1145" s="14"/>
    </row>
    <row r="1146" ht="15">
      <c r="A1146" s="14"/>
    </row>
    <row r="1147" ht="15">
      <c r="A1147" s="14"/>
    </row>
    <row r="1148" ht="15">
      <c r="A1148" s="14"/>
    </row>
    <row r="1149" ht="15">
      <c r="A1149" s="14"/>
    </row>
    <row r="1150" ht="15">
      <c r="A1150" s="14"/>
    </row>
    <row r="1151" ht="15">
      <c r="A1151" s="14"/>
    </row>
    <row r="1152" ht="15">
      <c r="A1152" s="14"/>
    </row>
    <row r="1153" ht="15">
      <c r="A1153" s="14"/>
    </row>
    <row r="1154" ht="15">
      <c r="A1154" s="14"/>
    </row>
    <row r="1155" ht="15">
      <c r="A1155" s="14"/>
    </row>
    <row r="1156" ht="15">
      <c r="A1156" s="14"/>
    </row>
    <row r="1157" ht="15">
      <c r="A1157" s="14"/>
    </row>
    <row r="1158" ht="15">
      <c r="A1158" s="14"/>
    </row>
    <row r="1159" ht="15">
      <c r="A1159" s="14"/>
    </row>
    <row r="1160" ht="15">
      <c r="A1160" s="14"/>
    </row>
    <row r="1161" ht="15">
      <c r="A1161" s="14"/>
    </row>
    <row r="1162" ht="15">
      <c r="A1162" s="14"/>
    </row>
    <row r="1163" ht="15">
      <c r="A1163" s="14"/>
    </row>
    <row r="1164" ht="15">
      <c r="A1164" s="14"/>
    </row>
    <row r="1165" ht="15">
      <c r="A1165" s="14"/>
    </row>
    <row r="1166" ht="15">
      <c r="A1166" s="14"/>
    </row>
    <row r="1167" ht="15">
      <c r="A1167" s="14"/>
    </row>
    <row r="1168" ht="15">
      <c r="A1168" s="14"/>
    </row>
    <row r="1169" ht="15">
      <c r="A1169" s="14"/>
    </row>
    <row r="1170" ht="15">
      <c r="A1170" s="14"/>
    </row>
    <row r="1171" ht="15">
      <c r="A1171" s="14"/>
    </row>
    <row r="1172" ht="15">
      <c r="A1172" s="14"/>
    </row>
    <row r="1173" ht="15">
      <c r="A1173" s="14"/>
    </row>
    <row r="1174" ht="15">
      <c r="A1174" s="14"/>
    </row>
    <row r="1175" ht="15">
      <c r="A1175" s="14"/>
    </row>
    <row r="1176" ht="15">
      <c r="A1176" s="14"/>
    </row>
    <row r="1177" ht="15">
      <c r="A1177" s="14"/>
    </row>
    <row r="1178" ht="15">
      <c r="A1178" s="14"/>
    </row>
    <row r="1179" ht="15">
      <c r="A1179" s="14"/>
    </row>
    <row r="1180" ht="15">
      <c r="A1180" s="14"/>
    </row>
    <row r="1181" ht="15">
      <c r="A1181" s="14"/>
    </row>
    <row r="1182" ht="15">
      <c r="A1182" s="14"/>
    </row>
    <row r="1183" ht="15">
      <c r="A1183" s="14"/>
    </row>
    <row r="1184" ht="15">
      <c r="A1184" s="14"/>
    </row>
    <row r="1185" ht="15">
      <c r="A1185" s="14"/>
    </row>
    <row r="1186" ht="15">
      <c r="A1186" s="14"/>
    </row>
    <row r="1187" ht="15">
      <c r="A1187" s="14"/>
    </row>
    <row r="1188" ht="15">
      <c r="A1188" s="14"/>
    </row>
    <row r="1189" ht="15">
      <c r="A1189" s="14"/>
    </row>
    <row r="1190" ht="15">
      <c r="A1190" s="14"/>
    </row>
    <row r="1191" ht="15">
      <c r="A1191" s="14"/>
    </row>
    <row r="1192" ht="15">
      <c r="A1192" s="14"/>
    </row>
    <row r="1193" ht="15">
      <c r="A1193" s="14"/>
    </row>
    <row r="1194" ht="15">
      <c r="A1194" s="14"/>
    </row>
    <row r="1195" ht="15">
      <c r="A1195" s="14"/>
    </row>
    <row r="1196" ht="15">
      <c r="A1196" s="14"/>
    </row>
    <row r="1197" ht="15">
      <c r="A1197" s="14"/>
    </row>
    <row r="1198" ht="15">
      <c r="A1198" s="14"/>
    </row>
    <row r="1199" ht="15">
      <c r="A1199" s="14"/>
    </row>
    <row r="1200" ht="15">
      <c r="A1200" s="14"/>
    </row>
    <row r="1201" ht="15">
      <c r="A1201" s="14"/>
    </row>
    <row r="1202" ht="15">
      <c r="A1202" s="14"/>
    </row>
    <row r="1203" ht="15">
      <c r="A1203" s="14"/>
    </row>
    <row r="1204" ht="15">
      <c r="A1204" s="14"/>
    </row>
    <row r="1205" ht="15">
      <c r="A1205" s="14"/>
    </row>
    <row r="1206" ht="15">
      <c r="A1206" s="14"/>
    </row>
    <row r="1207" ht="15">
      <c r="A1207" s="14"/>
    </row>
    <row r="1208" ht="15">
      <c r="A1208" s="14"/>
    </row>
    <row r="1209" ht="15">
      <c r="A1209" s="14"/>
    </row>
    <row r="1210" ht="15">
      <c r="A1210" s="14"/>
    </row>
    <row r="1211" ht="15">
      <c r="A1211" s="14"/>
    </row>
    <row r="1212" ht="15">
      <c r="A1212" s="14"/>
    </row>
    <row r="1213" ht="15">
      <c r="A1213" s="14"/>
    </row>
    <row r="1214" ht="15">
      <c r="A1214" s="14"/>
    </row>
    <row r="1215" ht="15">
      <c r="A1215" s="14"/>
    </row>
    <row r="1216" ht="15">
      <c r="A1216" s="14"/>
    </row>
    <row r="1217" ht="15">
      <c r="A1217" s="14"/>
    </row>
    <row r="1218" ht="15">
      <c r="A1218" s="14"/>
    </row>
    <row r="1219" ht="15">
      <c r="A1219" s="14"/>
    </row>
    <row r="1220" ht="15">
      <c r="A1220" s="14"/>
    </row>
    <row r="1221" ht="15">
      <c r="A1221" s="14"/>
    </row>
    <row r="1222" ht="15">
      <c r="A1222" s="14"/>
    </row>
    <row r="1223" ht="15">
      <c r="A1223" s="14"/>
    </row>
    <row r="1224" ht="15">
      <c r="A1224" s="14"/>
    </row>
    <row r="1225" ht="15">
      <c r="A1225" s="14"/>
    </row>
    <row r="1226" ht="15">
      <c r="A1226" s="14"/>
    </row>
    <row r="1227" ht="15">
      <c r="A1227" s="14"/>
    </row>
    <row r="1228" ht="15">
      <c r="A1228" s="14"/>
    </row>
    <row r="1229" ht="15">
      <c r="A1229" s="14"/>
    </row>
    <row r="1230" ht="15">
      <c r="A1230" s="14"/>
    </row>
    <row r="1231" ht="15">
      <c r="A1231" s="14"/>
    </row>
    <row r="1232" ht="15">
      <c r="A1232" s="14"/>
    </row>
    <row r="1233" ht="15">
      <c r="A1233" s="14"/>
    </row>
    <row r="1234" ht="15">
      <c r="A1234" s="14"/>
    </row>
    <row r="1235" ht="15">
      <c r="A1235" s="14"/>
    </row>
    <row r="1236" ht="15">
      <c r="A1236" s="14"/>
    </row>
    <row r="1237" ht="15">
      <c r="A1237" s="14"/>
    </row>
    <row r="1238" ht="15">
      <c r="A1238" s="14"/>
    </row>
    <row r="1239" ht="15">
      <c r="A1239" s="14"/>
    </row>
    <row r="1240" ht="15">
      <c r="A1240" s="14"/>
    </row>
    <row r="1241" ht="15">
      <c r="A1241" s="14"/>
    </row>
    <row r="1242" ht="15">
      <c r="A1242" s="14"/>
    </row>
    <row r="1243" ht="15">
      <c r="A1243" s="14"/>
    </row>
    <row r="1244" ht="15">
      <c r="A1244" s="14"/>
    </row>
    <row r="1245" ht="15">
      <c r="A1245" s="14"/>
    </row>
    <row r="1246" ht="15">
      <c r="A1246" s="14"/>
    </row>
    <row r="1247" ht="15">
      <c r="A1247" s="14"/>
    </row>
    <row r="1248" ht="15">
      <c r="A1248" s="14"/>
    </row>
    <row r="1249" ht="15">
      <c r="A1249" s="14"/>
    </row>
    <row r="1250" ht="15">
      <c r="A1250" s="14"/>
    </row>
    <row r="1251" ht="15">
      <c r="A1251" s="14"/>
    </row>
    <row r="1252" ht="15">
      <c r="A1252" s="14"/>
    </row>
    <row r="1253" ht="15">
      <c r="A1253" s="14"/>
    </row>
    <row r="1254" ht="15">
      <c r="A1254" s="14"/>
    </row>
    <row r="1255" ht="15">
      <c r="A1255" s="14"/>
    </row>
    <row r="1256" ht="15">
      <c r="A1256" s="14"/>
    </row>
    <row r="1257" ht="15">
      <c r="A1257" s="14"/>
    </row>
    <row r="1258" ht="15">
      <c r="A1258" s="14"/>
    </row>
    <row r="1259" ht="15">
      <c r="A1259" s="14"/>
    </row>
    <row r="1260" ht="15">
      <c r="A1260" s="14"/>
    </row>
    <row r="1261" ht="15">
      <c r="A1261" s="14"/>
    </row>
    <row r="1262" ht="15">
      <c r="A1262" s="14"/>
    </row>
    <row r="1263" ht="15">
      <c r="A1263" s="14"/>
    </row>
    <row r="1264" ht="15">
      <c r="A1264" s="14"/>
    </row>
    <row r="1265" ht="15">
      <c r="A1265" s="14"/>
    </row>
    <row r="1266" ht="15">
      <c r="A1266" s="14"/>
    </row>
    <row r="1267" ht="15">
      <c r="A1267" s="14"/>
    </row>
    <row r="1268" ht="15">
      <c r="A1268" s="14"/>
    </row>
    <row r="1269" ht="15">
      <c r="A1269" s="14"/>
    </row>
    <row r="1270" ht="15">
      <c r="A1270" s="14"/>
    </row>
    <row r="1271" ht="15">
      <c r="A1271" s="14"/>
    </row>
    <row r="1272" ht="15">
      <c r="A1272" s="14"/>
    </row>
    <row r="1273" ht="15">
      <c r="A1273" s="14"/>
    </row>
    <row r="1274" ht="15">
      <c r="A1274" s="14"/>
    </row>
    <row r="1275" ht="15">
      <c r="A1275" s="14"/>
    </row>
    <row r="1276" ht="15">
      <c r="A1276" s="14"/>
    </row>
    <row r="1277" ht="15">
      <c r="A1277" s="14"/>
    </row>
    <row r="1278" ht="15">
      <c r="A1278" s="14"/>
    </row>
    <row r="1279" ht="15">
      <c r="A1279" s="14"/>
    </row>
    <row r="1280" ht="15">
      <c r="A1280" s="14"/>
    </row>
    <row r="1281" ht="15">
      <c r="A1281" s="14"/>
    </row>
    <row r="1282" ht="15">
      <c r="A1282" s="14"/>
    </row>
    <row r="1283" ht="15">
      <c r="A1283" s="14"/>
    </row>
    <row r="1284" ht="15">
      <c r="A1284" s="14"/>
    </row>
    <row r="1285" ht="15">
      <c r="A1285" s="14"/>
    </row>
    <row r="1286" ht="15">
      <c r="A1286" s="14"/>
    </row>
    <row r="1287" ht="15">
      <c r="A1287" s="14"/>
    </row>
    <row r="1288" ht="15">
      <c r="A1288" s="14"/>
    </row>
    <row r="1289" ht="15">
      <c r="A1289" s="14"/>
    </row>
    <row r="1290" ht="15">
      <c r="A1290" s="14"/>
    </row>
    <row r="1291" ht="15">
      <c r="A1291" s="14"/>
    </row>
    <row r="1292" ht="15">
      <c r="A1292" s="14"/>
    </row>
    <row r="1293" ht="15">
      <c r="A1293" s="14"/>
    </row>
    <row r="1294" ht="15">
      <c r="A1294" s="14"/>
    </row>
    <row r="1295" ht="15">
      <c r="A1295" s="14"/>
    </row>
    <row r="1296" ht="15">
      <c r="A1296" s="14"/>
    </row>
    <row r="1297" ht="15">
      <c r="A1297" s="14"/>
    </row>
    <row r="1298" ht="15">
      <c r="A1298" s="14"/>
    </row>
    <row r="1299" ht="15">
      <c r="A1299" s="14"/>
    </row>
    <row r="1300" ht="15">
      <c r="A1300" s="14"/>
    </row>
    <row r="1301" ht="15">
      <c r="A1301" s="14"/>
    </row>
    <row r="1302" ht="15">
      <c r="A1302" s="14"/>
    </row>
    <row r="1303" ht="15">
      <c r="A1303" s="14"/>
    </row>
    <row r="1304" ht="15">
      <c r="A1304" s="14"/>
    </row>
    <row r="1305" ht="15">
      <c r="A1305" s="14"/>
    </row>
    <row r="1306" ht="15">
      <c r="A1306" s="14"/>
    </row>
    <row r="1307" ht="15">
      <c r="A1307" s="14"/>
    </row>
    <row r="1308" ht="15">
      <c r="A1308" s="14"/>
    </row>
    <row r="1309" ht="15">
      <c r="A1309" s="14"/>
    </row>
    <row r="1310" ht="15">
      <c r="A1310" s="14"/>
    </row>
    <row r="1311" ht="15">
      <c r="A1311" s="14"/>
    </row>
    <row r="1312" ht="15">
      <c r="A1312" s="14"/>
    </row>
    <row r="1313" ht="15">
      <c r="A1313" s="14"/>
    </row>
    <row r="1314" ht="15">
      <c r="A1314" s="14"/>
    </row>
    <row r="1315" ht="15">
      <c r="A1315" s="14"/>
    </row>
    <row r="1316" ht="15">
      <c r="A1316" s="14"/>
    </row>
    <row r="1317" ht="15">
      <c r="A1317" s="14"/>
    </row>
    <row r="1318" ht="15">
      <c r="A1318" s="14"/>
    </row>
    <row r="1319" ht="15">
      <c r="A1319" s="14"/>
    </row>
    <row r="1320" ht="15">
      <c r="A1320" s="14"/>
    </row>
    <row r="1321" ht="15">
      <c r="A1321" s="14"/>
    </row>
  </sheetData>
  <sheetProtection algorithmName="SHA-512" hashValue="IG1d0tt8HVENkUPqJ7gPFDr6EC8SxndNQqtji1H5CfZ4kxDv1bIstm0IfPCGq2ZcQutbpkxpkuBLQV1OiB9ubg==" saltValue="aVvQF+AMBKIsoTlO5G1mxg==" spinCount="100000" sheet="1" objects="1" scenarios="1" selectLockedCells="1"/>
  <protectedRanges>
    <protectedRange sqref="I69:J70 I25:J26 I36:J37 I47:J48 I58:J59 J80:J81 I86:J87 J97:J98 I108:J109 A14:J15" name="Personnel"/>
  </protectedRanges>
  <mergeCells count="194">
    <mergeCell ref="B8:C8"/>
    <mergeCell ref="E7:H7"/>
    <mergeCell ref="E8:H8"/>
    <mergeCell ref="J7:K7"/>
    <mergeCell ref="L7:N7"/>
    <mergeCell ref="J8:K8"/>
    <mergeCell ref="L8:N8"/>
    <mergeCell ref="A110:H110"/>
    <mergeCell ref="A112:K113"/>
    <mergeCell ref="D108:E108"/>
    <mergeCell ref="F108:H108"/>
    <mergeCell ref="A109:B109"/>
    <mergeCell ref="D109:E109"/>
    <mergeCell ref="F109:H109"/>
    <mergeCell ref="D106:E107"/>
    <mergeCell ref="F106:H107"/>
    <mergeCell ref="I106:I107"/>
    <mergeCell ref="J106:J107"/>
    <mergeCell ref="K106:K107"/>
    <mergeCell ref="A106:C107"/>
    <mergeCell ref="A108:C108"/>
    <mergeCell ref="I95:I96"/>
    <mergeCell ref="J95:J96"/>
    <mergeCell ref="K95:K96"/>
    <mergeCell ref="A97:H97"/>
    <mergeCell ref="A105:C105"/>
    <mergeCell ref="A104:C104"/>
    <mergeCell ref="D86:E86"/>
    <mergeCell ref="D87:E87"/>
    <mergeCell ref="A88:H88"/>
    <mergeCell ref="A90:K91"/>
    <mergeCell ref="A93:K93"/>
    <mergeCell ref="B86:C86"/>
    <mergeCell ref="A98:H98"/>
    <mergeCell ref="A99:H99"/>
    <mergeCell ref="A101:K102"/>
    <mergeCell ref="D104:K104"/>
    <mergeCell ref="D105:K105"/>
    <mergeCell ref="A94:K94"/>
    <mergeCell ref="A95:H96"/>
    <mergeCell ref="A84:E85"/>
    <mergeCell ref="F84:F85"/>
    <mergeCell ref="G84:G85"/>
    <mergeCell ref="H84:H85"/>
    <mergeCell ref="I84:I85"/>
    <mergeCell ref="J84:J85"/>
    <mergeCell ref="A80:H80"/>
    <mergeCell ref="A81:H81"/>
    <mergeCell ref="D82:E82"/>
    <mergeCell ref="F82:K82"/>
    <mergeCell ref="D83:E83"/>
    <mergeCell ref="F83:K83"/>
    <mergeCell ref="K84:K85"/>
    <mergeCell ref="B83:C83"/>
    <mergeCell ref="A71:H71"/>
    <mergeCell ref="A73:K74"/>
    <mergeCell ref="A76:K76"/>
    <mergeCell ref="A77:K77"/>
    <mergeCell ref="A78:H79"/>
    <mergeCell ref="I78:I79"/>
    <mergeCell ref="J78:J79"/>
    <mergeCell ref="K78:K79"/>
    <mergeCell ref="B82:C82"/>
    <mergeCell ref="A75:B75"/>
    <mergeCell ref="D69:E69"/>
    <mergeCell ref="F69:H69"/>
    <mergeCell ref="D70:E70"/>
    <mergeCell ref="F70:H70"/>
    <mergeCell ref="D67:E68"/>
    <mergeCell ref="F67:H68"/>
    <mergeCell ref="A67:C68"/>
    <mergeCell ref="A70:C70"/>
    <mergeCell ref="I67:I68"/>
    <mergeCell ref="A69:C69"/>
    <mergeCell ref="J67:J68"/>
    <mergeCell ref="K67:K68"/>
    <mergeCell ref="A60:H60"/>
    <mergeCell ref="A62:K63"/>
    <mergeCell ref="D65:K65"/>
    <mergeCell ref="D66:K66"/>
    <mergeCell ref="A65:C65"/>
    <mergeCell ref="A66:C66"/>
    <mergeCell ref="D58:E58"/>
    <mergeCell ref="F58:H58"/>
    <mergeCell ref="A59:B59"/>
    <mergeCell ref="D59:E59"/>
    <mergeCell ref="F59:H59"/>
    <mergeCell ref="A58:C58"/>
    <mergeCell ref="D56:E57"/>
    <mergeCell ref="F56:H57"/>
    <mergeCell ref="I56:I57"/>
    <mergeCell ref="J56:J57"/>
    <mergeCell ref="K56:K57"/>
    <mergeCell ref="A49:H49"/>
    <mergeCell ref="A51:K52"/>
    <mergeCell ref="D54:K54"/>
    <mergeCell ref="D55:K55"/>
    <mergeCell ref="A55:C55"/>
    <mergeCell ref="A54:C54"/>
    <mergeCell ref="A56:C57"/>
    <mergeCell ref="D47:E47"/>
    <mergeCell ref="F47:H47"/>
    <mergeCell ref="A48:B48"/>
    <mergeCell ref="D48:E48"/>
    <mergeCell ref="F48:H48"/>
    <mergeCell ref="D44:K44"/>
    <mergeCell ref="D45:E46"/>
    <mergeCell ref="F45:H46"/>
    <mergeCell ref="I45:I46"/>
    <mergeCell ref="J45:J46"/>
    <mergeCell ref="A47:C47"/>
    <mergeCell ref="A44:C44"/>
    <mergeCell ref="A45:C46"/>
    <mergeCell ref="D36:E36"/>
    <mergeCell ref="D37:E37"/>
    <mergeCell ref="A38:H38"/>
    <mergeCell ref="A40:K41"/>
    <mergeCell ref="D43:K43"/>
    <mergeCell ref="K45:K46"/>
    <mergeCell ref="A27:H27"/>
    <mergeCell ref="A29:K30"/>
    <mergeCell ref="D32:E32"/>
    <mergeCell ref="F32:K32"/>
    <mergeCell ref="D33:E33"/>
    <mergeCell ref="F33:K33"/>
    <mergeCell ref="K34:K35"/>
    <mergeCell ref="I34:I35"/>
    <mergeCell ref="J34:J35"/>
    <mergeCell ref="B36:C36"/>
    <mergeCell ref="B32:C32"/>
    <mergeCell ref="A43:C43"/>
    <mergeCell ref="D25:E25"/>
    <mergeCell ref="F25:H25"/>
    <mergeCell ref="A26:B26"/>
    <mergeCell ref="D26:E26"/>
    <mergeCell ref="F26:H26"/>
    <mergeCell ref="A34:E35"/>
    <mergeCell ref="F34:F35"/>
    <mergeCell ref="G34:G35"/>
    <mergeCell ref="H34:H35"/>
    <mergeCell ref="B33:C33"/>
    <mergeCell ref="A25:C25"/>
    <mergeCell ref="B31:K31"/>
    <mergeCell ref="D23:E24"/>
    <mergeCell ref="F23:H24"/>
    <mergeCell ref="I23:I24"/>
    <mergeCell ref="J23:J24"/>
    <mergeCell ref="K23:K24"/>
    <mergeCell ref="A18:K19"/>
    <mergeCell ref="D21:K21"/>
    <mergeCell ref="D22:K22"/>
    <mergeCell ref="A16:H16"/>
    <mergeCell ref="A23:C24"/>
    <mergeCell ref="A22:C22"/>
    <mergeCell ref="A21:C21"/>
    <mergeCell ref="A1:F1"/>
    <mergeCell ref="H1:K1"/>
    <mergeCell ref="A2:A3"/>
    <mergeCell ref="B2:F3"/>
    <mergeCell ref="A10:B10"/>
    <mergeCell ref="K12:K13"/>
    <mergeCell ref="A14:B14"/>
    <mergeCell ref="F14:G14"/>
    <mergeCell ref="A15:B15"/>
    <mergeCell ref="F15:G15"/>
    <mergeCell ref="A11:B11"/>
    <mergeCell ref="A12:B13"/>
    <mergeCell ref="D12:D13"/>
    <mergeCell ref="E12:E13"/>
    <mergeCell ref="F12:G13"/>
    <mergeCell ref="H12:H13"/>
    <mergeCell ref="I12:I13"/>
    <mergeCell ref="J12:J13"/>
    <mergeCell ref="C12:C13"/>
    <mergeCell ref="C11:K11"/>
    <mergeCell ref="C10:K10"/>
    <mergeCell ref="A5:K5"/>
    <mergeCell ref="B6:K6"/>
    <mergeCell ref="B7:C7"/>
    <mergeCell ref="A123:J123"/>
    <mergeCell ref="A124:J124"/>
    <mergeCell ref="A125:J125"/>
    <mergeCell ref="A126:J126"/>
    <mergeCell ref="A127:J127"/>
    <mergeCell ref="A128:J128"/>
    <mergeCell ref="A114:K114"/>
    <mergeCell ref="A115:J115"/>
    <mergeCell ref="A116:J116"/>
    <mergeCell ref="A117:J117"/>
    <mergeCell ref="A118:J118"/>
    <mergeCell ref="A119:J119"/>
    <mergeCell ref="A120:J120"/>
    <mergeCell ref="A121:J121"/>
    <mergeCell ref="A122:J122"/>
  </mergeCells>
  <conditionalFormatting sqref="B109:C113 A100:XFD102 B103:C103 A89:XFD91 D95:K97 A39:XFD41 B42:C42 B71:C74 B92:K92 L92:IW97 D98:IW99 C28:C30 B26:C27 A103:A106 B48:C53 A42:A45 C34:C35 B59:C64 B20:C20 D20:K25 C14 A20:A23 D12:K14 B15:K17 A15:A18 A1:IW4 B28:B36 B37:C38 D26:IW30 A25:A38 A47:A56 A58:A67 D42:IW74 C78:C81 C84:C88 A69:A88 L75:IW88 B78:B88 D78:K88 B95:C99 A92:A99 D103:IW113 A108:A113 C75:K75 D32:IW38 L31:IW31 L114:IW128 A129:IW65531 C9:K9 A9:B14 L9:IW25">
    <cfRule type="cellIs" priority="50" dxfId="0" operator="lessThan" stopIfTrue="1">
      <formula>0</formula>
    </cfRule>
    <cfRule type="containsErrors" priority="51" dxfId="0" stopIfTrue="1">
      <formula>ISERROR(A1)</formula>
    </cfRule>
  </conditionalFormatting>
  <conditionalFormatting sqref="I69:I70 K69:K70 I25:I26 K25:K26 I36:I37 K36:K37 I47:I48 K47:K48 I58:I59 K58:K59 I86:I87 K80:K87 K97:K98 I108:I109 K108:K109 K14:K15 I14:I15">
    <cfRule type="containsBlanks" priority="49" dxfId="16" stopIfTrue="1">
      <formula>LEN(TRIM(I14))=0</formula>
    </cfRule>
  </conditionalFormatting>
  <conditionalFormatting sqref="A115:A128">
    <cfRule type="containsErrors" priority="38" dxfId="0" stopIfTrue="1">
      <formula>ISERROR(A115)</formula>
    </cfRule>
  </conditionalFormatting>
  <conditionalFormatting sqref="A114">
    <cfRule type="containsErrors" priority="37" dxfId="0" stopIfTrue="1">
      <formula>ISERROR(A114)</formula>
    </cfRule>
  </conditionalFormatting>
  <conditionalFormatting sqref="K115:K128">
    <cfRule type="containsErrors" priority="34" dxfId="0" stopIfTrue="1">
      <formula>ISERROR(K115)</formula>
    </cfRule>
  </conditionalFormatting>
  <conditionalFormatting sqref="K128">
    <cfRule type="cellIs" priority="32" dxfId="2" operator="equal" stopIfTrue="1">
      <formula>"Yes"</formula>
    </cfRule>
    <cfRule type="cellIs" priority="33" dxfId="1" operator="equal" stopIfTrue="1">
      <formula>"No"</formula>
    </cfRule>
  </conditionalFormatting>
  <conditionalFormatting sqref="E7">
    <cfRule type="cellIs" priority="10" dxfId="0" operator="lessThan" stopIfTrue="1">
      <formula>0</formula>
    </cfRule>
  </conditionalFormatting>
  <conditionalFormatting sqref="L7:L8 B7 D7 A5:A8 O5:JC8">
    <cfRule type="cellIs" priority="20" dxfId="0" operator="lessThan" stopIfTrue="1">
      <formula>0</formula>
    </cfRule>
  </conditionalFormatting>
  <conditionalFormatting sqref="I7:I8 D8">
    <cfRule type="cellIs" priority="16" dxfId="0" operator="lessThan" stopIfTrue="1">
      <formula>0</formula>
    </cfRule>
  </conditionalFormatting>
  <conditionalFormatting sqref="O5:JC8 L7:L8">
    <cfRule type="containsErrors" priority="11" dxfId="185" stopIfTrue="1">
      <formula>ISERROR('PA1'!P5)</formula>
    </cfRule>
  </conditionalFormatting>
  <conditionalFormatting sqref="I7:I8">
    <cfRule type="containsErrors" priority="17" dxfId="185" stopIfTrue="1">
      <formula>ISERROR('PA1'!O7)</formula>
    </cfRule>
  </conditionalFormatting>
  <conditionalFormatting sqref="B7 D7 A5:A8">
    <cfRule type="containsErrors" priority="460" dxfId="185" stopIfTrue="1">
      <formula>ISERROR('PA1'!A5)</formula>
    </cfRule>
  </conditionalFormatting>
  <conditionalFormatting sqref="E7">
    <cfRule type="containsErrors" priority="508" dxfId="185" stopIfTrue="1">
      <formula>ISERROR('PA1'!F7)</formula>
    </cfRule>
  </conditionalFormatting>
  <conditionalFormatting sqref="D8">
    <cfRule type="containsErrors" priority="554" dxfId="185" stopIfTrue="1">
      <formula>ISERROR('PA1'!F8)</formula>
    </cfRule>
  </conditionalFormatting>
  <dataValidations count="3">
    <dataValidation type="decimal" operator="lessThanOrEqual" showInputMessage="1" showErrorMessage="1" errorTitle="Max Value Exceeded" error="The Non-Federal Contribution entered cannot be greater than the Total Cost for this line item." sqref="J70 J108:J109 J25:J26 J36:J37 J47:J48 J58:J59 J80:J81 J86:J87 J97:J98 J14:J15">
      <formula1>I14</formula1>
    </dataValidation>
    <dataValidation type="decimal" allowBlank="1" showInputMessage="1" showErrorMessage="1" sqref="L3:L4 L9:L13 Q5:Q8">
      <formula1>1</formula1>
      <formula2>100</formula2>
    </dataValidation>
    <dataValidation type="list" allowBlank="1" showInputMessage="1" showErrorMessage="1" sqref="E14:E15">
      <formula1>"hourly, daily, weekly, yearly"</formula1>
    </dataValidation>
  </dataValidations>
  <printOptions/>
  <pageMargins left="0.7" right="0.7" top="0.75" bottom="0.75" header="0.3" footer="0.3"/>
  <pageSetup horizontalDpi="600" verticalDpi="600" orientation="landscape" scale="93" r:id="rId30"/>
  <headerFooter>
    <oddHeader>&amp;CPurpose Area #7</oddHeader>
    <oddFooter>&amp;C&amp;P</oddFooter>
  </headerFooter>
  <rowBreaks count="8" manualBreakCount="8">
    <brk id="19" max="16383" man="1"/>
    <brk id="30" max="16383" man="1"/>
    <brk id="41" max="16383" man="1"/>
    <brk id="52" max="16383" man="1"/>
    <brk id="63" max="16383" man="1"/>
    <brk id="74" max="16383" man="1"/>
    <brk id="91" max="16383" man="1"/>
    <brk id="102"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28673" r:id="rId4" name="Button 1">
              <controlPr defaultSize="0" print="0" autoFill="0" autoPict="0" macro="[0]!InsertRowsTravel">
                <anchor moveWithCells="1" sizeWithCells="1">
                  <from>
                    <xdr:col>0</xdr:col>
                    <xdr:colOff>47625</xdr:colOff>
                    <xdr:row>33</xdr:row>
                    <xdr:rowOff>180975</xdr:rowOff>
                  </from>
                  <to>
                    <xdr:col>1</xdr:col>
                    <xdr:colOff>85725</xdr:colOff>
                    <xdr:row>34</xdr:row>
                    <xdr:rowOff>238125</xdr:rowOff>
                  </to>
                </anchor>
              </controlPr>
            </control>
          </mc:Choice>
        </mc:AlternateContent>
        <mc:AlternateContent>
          <mc:Choice Requires="x14">
            <control xmlns:r="http://schemas.openxmlformats.org/officeDocument/2006/relationships" shapeId="28674" r:id="rId5" name="Button 2">
              <controlPr defaultSize="0" print="0" autoFill="0" autoPict="0" macro="[0]!InsertRowsEquipment">
                <anchor moveWithCells="1" sizeWithCells="1">
                  <from>
                    <xdr:col>0</xdr:col>
                    <xdr:colOff>47625</xdr:colOff>
                    <xdr:row>44</xdr:row>
                    <xdr:rowOff>66675</xdr:rowOff>
                  </from>
                  <to>
                    <xdr:col>1</xdr:col>
                    <xdr:colOff>85725</xdr:colOff>
                    <xdr:row>45</xdr:row>
                    <xdr:rowOff>123825</xdr:rowOff>
                  </to>
                </anchor>
              </controlPr>
            </control>
          </mc:Choice>
        </mc:AlternateContent>
        <mc:AlternateContent>
          <mc:Choice Requires="x14">
            <control xmlns:r="http://schemas.openxmlformats.org/officeDocument/2006/relationships" shapeId="28675" r:id="rId6" name="Button 3">
              <controlPr defaultSize="0" print="0" autoFill="0" autoPict="0" macro="[0]!InsertRowsSupplies">
                <anchor moveWithCells="1" sizeWithCells="1">
                  <from>
                    <xdr:col>0</xdr:col>
                    <xdr:colOff>66675</xdr:colOff>
                    <xdr:row>55</xdr:row>
                    <xdr:rowOff>66675</xdr:rowOff>
                  </from>
                  <to>
                    <xdr:col>1</xdr:col>
                    <xdr:colOff>104775</xdr:colOff>
                    <xdr:row>56</xdr:row>
                    <xdr:rowOff>123825</xdr:rowOff>
                  </to>
                </anchor>
              </controlPr>
            </control>
          </mc:Choice>
        </mc:AlternateContent>
        <mc:AlternateContent>
          <mc:Choice Requires="x14">
            <control xmlns:r="http://schemas.openxmlformats.org/officeDocument/2006/relationships" shapeId="28676" r:id="rId7" name="Button 4">
              <controlPr defaultSize="0" print="0" autoFill="0" autoPict="0" macro="[0]!InsertRowsConsultant">
                <anchor moveWithCells="1" sizeWithCells="1">
                  <from>
                    <xdr:col>0</xdr:col>
                    <xdr:colOff>47625</xdr:colOff>
                    <xdr:row>77</xdr:row>
                    <xdr:rowOff>66675</xdr:rowOff>
                  </from>
                  <to>
                    <xdr:col>1</xdr:col>
                    <xdr:colOff>85725</xdr:colOff>
                    <xdr:row>78</xdr:row>
                    <xdr:rowOff>123825</xdr:rowOff>
                  </to>
                </anchor>
              </controlPr>
            </control>
          </mc:Choice>
        </mc:AlternateContent>
        <mc:AlternateContent>
          <mc:Choice Requires="x14">
            <control xmlns:r="http://schemas.openxmlformats.org/officeDocument/2006/relationships" shapeId="28677" r:id="rId8" name="Button 5">
              <controlPr defaultSize="0" print="0" autoFill="0" autoPict="0" macro="[0]!InsertRowsOther">
                <anchor moveWithCells="1" sizeWithCells="1">
                  <from>
                    <xdr:col>0</xdr:col>
                    <xdr:colOff>47625</xdr:colOff>
                    <xdr:row>94</xdr:row>
                    <xdr:rowOff>66675</xdr:rowOff>
                  </from>
                  <to>
                    <xdr:col>1</xdr:col>
                    <xdr:colOff>85725</xdr:colOff>
                    <xdr:row>95</xdr:row>
                    <xdr:rowOff>123825</xdr:rowOff>
                  </to>
                </anchor>
              </controlPr>
            </control>
          </mc:Choice>
        </mc:AlternateContent>
        <mc:AlternateContent>
          <mc:Choice Requires="x14">
            <control xmlns:r="http://schemas.openxmlformats.org/officeDocument/2006/relationships" shapeId="28678" r:id="rId9" name="Button 6">
              <controlPr defaultSize="0" print="0" autoFill="0" autoPict="0" macro="[0]!Module1.DeleteSelectedRow">
                <anchor moveWithCells="1" sizeWithCells="1">
                  <from>
                    <xdr:col>1</xdr:col>
                    <xdr:colOff>152400</xdr:colOff>
                    <xdr:row>33</xdr:row>
                    <xdr:rowOff>180975</xdr:rowOff>
                  </from>
                  <to>
                    <xdr:col>2</xdr:col>
                    <xdr:colOff>0</xdr:colOff>
                    <xdr:row>34</xdr:row>
                    <xdr:rowOff>238125</xdr:rowOff>
                  </to>
                </anchor>
              </controlPr>
            </control>
          </mc:Choice>
        </mc:AlternateContent>
        <mc:AlternateContent>
          <mc:Choice Requires="x14">
            <control xmlns:r="http://schemas.openxmlformats.org/officeDocument/2006/relationships" shapeId="28679" r:id="rId10" name="Button 7">
              <controlPr defaultSize="0" print="0" autoFill="0" autoPict="0" macro="[0]!Module1.DeleteSelectedRow">
                <anchor moveWithCells="1" sizeWithCells="1">
                  <from>
                    <xdr:col>1</xdr:col>
                    <xdr:colOff>114300</xdr:colOff>
                    <xdr:row>44</xdr:row>
                    <xdr:rowOff>66675</xdr:rowOff>
                  </from>
                  <to>
                    <xdr:col>1</xdr:col>
                    <xdr:colOff>1485900</xdr:colOff>
                    <xdr:row>45</xdr:row>
                    <xdr:rowOff>123825</xdr:rowOff>
                  </to>
                </anchor>
              </controlPr>
            </control>
          </mc:Choice>
        </mc:AlternateContent>
        <mc:AlternateContent>
          <mc:Choice Requires="x14">
            <control xmlns:r="http://schemas.openxmlformats.org/officeDocument/2006/relationships" shapeId="28680" r:id="rId11" name="Button 8">
              <controlPr defaultSize="0" print="0" autoFill="0" autoPict="0" macro="[0]!Module1.DeleteSelectedRow">
                <anchor moveWithCells="1" sizeWithCells="1">
                  <from>
                    <xdr:col>1</xdr:col>
                    <xdr:colOff>123825</xdr:colOff>
                    <xdr:row>55</xdr:row>
                    <xdr:rowOff>66675</xdr:rowOff>
                  </from>
                  <to>
                    <xdr:col>1</xdr:col>
                    <xdr:colOff>1485900</xdr:colOff>
                    <xdr:row>56</xdr:row>
                    <xdr:rowOff>123825</xdr:rowOff>
                  </to>
                </anchor>
              </controlPr>
            </control>
          </mc:Choice>
        </mc:AlternateContent>
        <mc:AlternateContent>
          <mc:Choice Requires="x14">
            <control xmlns:r="http://schemas.openxmlformats.org/officeDocument/2006/relationships" shapeId="28681" r:id="rId12" name="Button 9">
              <controlPr defaultSize="0" print="0" autoFill="0" autoPict="0" macro="[0]!Module1.DeleteSelectedRow">
                <anchor moveWithCells="1" sizeWithCells="1">
                  <from>
                    <xdr:col>1</xdr:col>
                    <xdr:colOff>152400</xdr:colOff>
                    <xdr:row>77</xdr:row>
                    <xdr:rowOff>66675</xdr:rowOff>
                  </from>
                  <to>
                    <xdr:col>2</xdr:col>
                    <xdr:colOff>0</xdr:colOff>
                    <xdr:row>78</xdr:row>
                    <xdr:rowOff>123825</xdr:rowOff>
                  </to>
                </anchor>
              </controlPr>
            </control>
          </mc:Choice>
        </mc:AlternateContent>
        <mc:AlternateContent>
          <mc:Choice Requires="x14">
            <control xmlns:r="http://schemas.openxmlformats.org/officeDocument/2006/relationships" shapeId="28682" r:id="rId13" name="Button 10">
              <controlPr defaultSize="0" print="0" autoFill="0" autoPict="0" macro="[0]!Module1.DeleteSelectedRow">
                <anchor moveWithCells="1" sizeWithCells="1">
                  <from>
                    <xdr:col>1</xdr:col>
                    <xdr:colOff>152400</xdr:colOff>
                    <xdr:row>94</xdr:row>
                    <xdr:rowOff>66675</xdr:rowOff>
                  </from>
                  <to>
                    <xdr:col>2</xdr:col>
                    <xdr:colOff>0</xdr:colOff>
                    <xdr:row>95</xdr:row>
                    <xdr:rowOff>123825</xdr:rowOff>
                  </to>
                </anchor>
              </controlPr>
            </control>
          </mc:Choice>
        </mc:AlternateContent>
        <mc:AlternateContent>
          <mc:Choice Requires="x14">
            <control xmlns:r="http://schemas.openxmlformats.org/officeDocument/2006/relationships" shapeId="28683" r:id="rId14" name="Button 11">
              <controlPr defaultSize="0" print="0" autoFill="0" autoPict="0" macro="[0]!InsertRowsBenefits">
                <anchor moveWithCells="1" sizeWithCells="1">
                  <from>
                    <xdr:col>0</xdr:col>
                    <xdr:colOff>47625</xdr:colOff>
                    <xdr:row>22</xdr:row>
                    <xdr:rowOff>104775</xdr:rowOff>
                  </from>
                  <to>
                    <xdr:col>1</xdr:col>
                    <xdr:colOff>85725</xdr:colOff>
                    <xdr:row>23</xdr:row>
                    <xdr:rowOff>161925</xdr:rowOff>
                  </to>
                </anchor>
              </controlPr>
            </control>
          </mc:Choice>
        </mc:AlternateContent>
        <mc:AlternateContent>
          <mc:Choice Requires="x14">
            <control xmlns:r="http://schemas.openxmlformats.org/officeDocument/2006/relationships" shapeId="28684" r:id="rId15" name="Button 12">
              <controlPr defaultSize="0" print="0" autoFill="0" autoPict="0" macro="[0]!Module1.DeleteSelectedRow">
                <anchor moveWithCells="1" sizeWithCells="1">
                  <from>
                    <xdr:col>1</xdr:col>
                    <xdr:colOff>123825</xdr:colOff>
                    <xdr:row>22</xdr:row>
                    <xdr:rowOff>104775</xdr:rowOff>
                  </from>
                  <to>
                    <xdr:col>1</xdr:col>
                    <xdr:colOff>1485900</xdr:colOff>
                    <xdr:row>23</xdr:row>
                    <xdr:rowOff>161925</xdr:rowOff>
                  </to>
                </anchor>
              </controlPr>
            </control>
          </mc:Choice>
        </mc:AlternateContent>
        <mc:AlternateContent>
          <mc:Choice Requires="x14">
            <control xmlns:r="http://schemas.openxmlformats.org/officeDocument/2006/relationships" shapeId="28685" r:id="rId16" name="Button 13">
              <controlPr defaultSize="0" print="0" autoFill="0" autoPict="0" macro="[0]!InsertRowsPersonnel">
                <anchor moveWithCells="1" sizeWithCells="1">
                  <from>
                    <xdr:col>0</xdr:col>
                    <xdr:colOff>38100</xdr:colOff>
                    <xdr:row>11</xdr:row>
                    <xdr:rowOff>104775</xdr:rowOff>
                  </from>
                  <to>
                    <xdr:col>1</xdr:col>
                    <xdr:colOff>76200</xdr:colOff>
                    <xdr:row>12</xdr:row>
                    <xdr:rowOff>161925</xdr:rowOff>
                  </to>
                </anchor>
              </controlPr>
            </control>
          </mc:Choice>
        </mc:AlternateContent>
        <mc:AlternateContent>
          <mc:Choice Requires="x14">
            <control xmlns:r="http://schemas.openxmlformats.org/officeDocument/2006/relationships" shapeId="28686" r:id="rId17" name="Button 14">
              <controlPr defaultSize="0" print="0" autoFill="0" autoPict="0" macro="[0]!Module1.DeleteSelectedRow">
                <anchor moveWithCells="1" sizeWithCells="1">
                  <from>
                    <xdr:col>1</xdr:col>
                    <xdr:colOff>123825</xdr:colOff>
                    <xdr:row>11</xdr:row>
                    <xdr:rowOff>104775</xdr:rowOff>
                  </from>
                  <to>
                    <xdr:col>1</xdr:col>
                    <xdr:colOff>1485900</xdr:colOff>
                    <xdr:row>12</xdr:row>
                    <xdr:rowOff>161925</xdr:rowOff>
                  </to>
                </anchor>
              </controlPr>
            </control>
          </mc:Choice>
        </mc:AlternateContent>
        <mc:AlternateContent>
          <mc:Choice Requires="x14">
            <control xmlns:r="http://schemas.openxmlformats.org/officeDocument/2006/relationships" shapeId="28687" r:id="rId18" name="Button 15">
              <controlPr defaultSize="0" print="0" autoFill="0" autoPict="0" macro="[0]!InsertRowsIndirect">
                <anchor moveWithCells="1">
                  <from>
                    <xdr:col>0</xdr:col>
                    <xdr:colOff>38100</xdr:colOff>
                    <xdr:row>105</xdr:row>
                    <xdr:rowOff>76200</xdr:rowOff>
                  </from>
                  <to>
                    <xdr:col>0</xdr:col>
                    <xdr:colOff>1571625</xdr:colOff>
                    <xdr:row>106</xdr:row>
                    <xdr:rowOff>123825</xdr:rowOff>
                  </to>
                </anchor>
              </controlPr>
            </control>
          </mc:Choice>
        </mc:AlternateContent>
        <mc:AlternateContent>
          <mc:Choice Requires="x14">
            <control xmlns:r="http://schemas.openxmlformats.org/officeDocument/2006/relationships" shapeId="28688" r:id="rId19" name="Button 16">
              <controlPr defaultSize="0" print="0" autoFill="0" autoPict="0" macro="[0]!Module1.DeleteSelectedRow">
                <anchor moveWithCells="1">
                  <from>
                    <xdr:col>1</xdr:col>
                    <xdr:colOff>9525</xdr:colOff>
                    <xdr:row>105</xdr:row>
                    <xdr:rowOff>76200</xdr:rowOff>
                  </from>
                  <to>
                    <xdr:col>1</xdr:col>
                    <xdr:colOff>1466850</xdr:colOff>
                    <xdr:row>106</xdr:row>
                    <xdr:rowOff>123825</xdr:rowOff>
                  </to>
                </anchor>
              </controlPr>
            </control>
          </mc:Choice>
        </mc:AlternateContent>
        <mc:AlternateContent>
          <mc:Choice Requires="x14">
            <control xmlns:r="http://schemas.openxmlformats.org/officeDocument/2006/relationships" shapeId="28689" r:id="rId20" name="Button 17">
              <controlPr defaultSize="0" print="0" autoFill="0" autoPict="0" macro="[0]!InsertRowsNarrative">
                <anchor moveWithCells="1">
                  <from>
                    <xdr:col>8</xdr:col>
                    <xdr:colOff>209550</xdr:colOff>
                    <xdr:row>16</xdr:row>
                    <xdr:rowOff>19050</xdr:rowOff>
                  </from>
                  <to>
                    <xdr:col>10</xdr:col>
                    <xdr:colOff>704850</xdr:colOff>
                    <xdr:row>16</xdr:row>
                    <xdr:rowOff>257175</xdr:rowOff>
                  </to>
                </anchor>
              </controlPr>
            </control>
          </mc:Choice>
        </mc:AlternateContent>
        <mc:AlternateContent>
          <mc:Choice Requires="x14">
            <control xmlns:r="http://schemas.openxmlformats.org/officeDocument/2006/relationships" shapeId="28690" r:id="rId21" name="Button 18">
              <controlPr defaultSize="0" print="0" autoFill="0" autoPict="0" macro="[0]!InsertRowsNarrative">
                <anchor moveWithCells="1" sizeWithCells="1">
                  <from>
                    <xdr:col>8</xdr:col>
                    <xdr:colOff>200025</xdr:colOff>
                    <xdr:row>27</xdr:row>
                    <xdr:rowOff>19050</xdr:rowOff>
                  </from>
                  <to>
                    <xdr:col>11</xdr:col>
                    <xdr:colOff>0</xdr:colOff>
                    <xdr:row>27</xdr:row>
                    <xdr:rowOff>257175</xdr:rowOff>
                  </to>
                </anchor>
              </controlPr>
            </control>
          </mc:Choice>
        </mc:AlternateContent>
        <mc:AlternateContent>
          <mc:Choice Requires="x14">
            <control xmlns:r="http://schemas.openxmlformats.org/officeDocument/2006/relationships" shapeId="28691" r:id="rId22" name="Button 19">
              <controlPr defaultSize="0" print="0" autoFill="0" autoPict="0" macro="[0]!InsertRowsNarrative">
                <anchor moveWithCells="1" sizeWithCells="1">
                  <from>
                    <xdr:col>8</xdr:col>
                    <xdr:colOff>180975</xdr:colOff>
                    <xdr:row>38</xdr:row>
                    <xdr:rowOff>19050</xdr:rowOff>
                  </from>
                  <to>
                    <xdr:col>11</xdr:col>
                    <xdr:colOff>0</xdr:colOff>
                    <xdr:row>38</xdr:row>
                    <xdr:rowOff>257175</xdr:rowOff>
                  </to>
                </anchor>
              </controlPr>
            </control>
          </mc:Choice>
        </mc:AlternateContent>
        <mc:AlternateContent>
          <mc:Choice Requires="x14">
            <control xmlns:r="http://schemas.openxmlformats.org/officeDocument/2006/relationships" shapeId="28692" r:id="rId23" name="Button 20">
              <controlPr defaultSize="0" print="0" autoFill="0" autoPict="0" macro="[0]!InsertRowsNarrative">
                <anchor moveWithCells="1" sizeWithCells="1">
                  <from>
                    <xdr:col>8</xdr:col>
                    <xdr:colOff>209550</xdr:colOff>
                    <xdr:row>49</xdr:row>
                    <xdr:rowOff>19050</xdr:rowOff>
                  </from>
                  <to>
                    <xdr:col>11</xdr:col>
                    <xdr:colOff>0</xdr:colOff>
                    <xdr:row>49</xdr:row>
                    <xdr:rowOff>257175</xdr:rowOff>
                  </to>
                </anchor>
              </controlPr>
            </control>
          </mc:Choice>
        </mc:AlternateContent>
        <mc:AlternateContent>
          <mc:Choice Requires="x14">
            <control xmlns:r="http://schemas.openxmlformats.org/officeDocument/2006/relationships" shapeId="28693" r:id="rId24" name="Button 21">
              <controlPr defaultSize="0" print="0" autoFill="0" autoPict="0" macro="[0]!InsertRowsNarrative">
                <anchor moveWithCells="1" sizeWithCells="1">
                  <from>
                    <xdr:col>8</xdr:col>
                    <xdr:colOff>209550</xdr:colOff>
                    <xdr:row>60</xdr:row>
                    <xdr:rowOff>19050</xdr:rowOff>
                  </from>
                  <to>
                    <xdr:col>11</xdr:col>
                    <xdr:colOff>0</xdr:colOff>
                    <xdr:row>60</xdr:row>
                    <xdr:rowOff>257175</xdr:rowOff>
                  </to>
                </anchor>
              </controlPr>
            </control>
          </mc:Choice>
        </mc:AlternateContent>
        <mc:AlternateContent>
          <mc:Choice Requires="x14">
            <control xmlns:r="http://schemas.openxmlformats.org/officeDocument/2006/relationships" shapeId="28694" r:id="rId25" name="Button 22">
              <controlPr defaultSize="0" print="0" autoFill="0" autoPict="0" macro="[0]!InsertRowsNarrative">
                <anchor moveWithCells="1" sizeWithCells="1">
                  <from>
                    <xdr:col>8</xdr:col>
                    <xdr:colOff>209550</xdr:colOff>
                    <xdr:row>88</xdr:row>
                    <xdr:rowOff>19050</xdr:rowOff>
                  </from>
                  <to>
                    <xdr:col>11</xdr:col>
                    <xdr:colOff>0</xdr:colOff>
                    <xdr:row>88</xdr:row>
                    <xdr:rowOff>257175</xdr:rowOff>
                  </to>
                </anchor>
              </controlPr>
            </control>
          </mc:Choice>
        </mc:AlternateContent>
        <mc:AlternateContent>
          <mc:Choice Requires="x14">
            <control xmlns:r="http://schemas.openxmlformats.org/officeDocument/2006/relationships" shapeId="28695" r:id="rId26" name="Button 23">
              <controlPr defaultSize="0" print="0" autoFill="0" autoPict="0" macro="[0]!InsertRowsNarrative">
                <anchor moveWithCells="1" sizeWithCells="1">
                  <from>
                    <xdr:col>8</xdr:col>
                    <xdr:colOff>209550</xdr:colOff>
                    <xdr:row>99</xdr:row>
                    <xdr:rowOff>19050</xdr:rowOff>
                  </from>
                  <to>
                    <xdr:col>11</xdr:col>
                    <xdr:colOff>0</xdr:colOff>
                    <xdr:row>99</xdr:row>
                    <xdr:rowOff>257175</xdr:rowOff>
                  </to>
                </anchor>
              </controlPr>
            </control>
          </mc:Choice>
        </mc:AlternateContent>
        <mc:AlternateContent>
          <mc:Choice Requires="x14">
            <control xmlns:r="http://schemas.openxmlformats.org/officeDocument/2006/relationships" shapeId="28696" r:id="rId27" name="Button 24">
              <controlPr defaultSize="0" print="0" autoFill="0" autoPict="0" macro="[0]!InsertRowsNarrative">
                <anchor moveWithCells="1" sizeWithCells="1">
                  <from>
                    <xdr:col>8</xdr:col>
                    <xdr:colOff>209550</xdr:colOff>
                    <xdr:row>110</xdr:row>
                    <xdr:rowOff>19050</xdr:rowOff>
                  </from>
                  <to>
                    <xdr:col>11</xdr:col>
                    <xdr:colOff>0</xdr:colOff>
                    <xdr:row>110</xdr:row>
                    <xdr:rowOff>257175</xdr:rowOff>
                  </to>
                </anchor>
              </controlPr>
            </control>
          </mc:Choice>
        </mc:AlternateContent>
        <mc:AlternateContent>
          <mc:Choice Requires="x14">
            <control xmlns:r="http://schemas.openxmlformats.org/officeDocument/2006/relationships" shapeId="28697" r:id="rId28" name="Button 25">
              <controlPr defaultSize="0" print="0" autoFill="0" autoPict="0" macro="[0]!InsertRowsTravelConsultant">
                <anchor moveWithCells="1" sizeWithCells="1">
                  <from>
                    <xdr:col>0</xdr:col>
                    <xdr:colOff>47625</xdr:colOff>
                    <xdr:row>83</xdr:row>
                    <xdr:rowOff>180975</xdr:rowOff>
                  </from>
                  <to>
                    <xdr:col>1</xdr:col>
                    <xdr:colOff>85725</xdr:colOff>
                    <xdr:row>84</xdr:row>
                    <xdr:rowOff>238125</xdr:rowOff>
                  </to>
                </anchor>
              </controlPr>
            </control>
          </mc:Choice>
        </mc:AlternateContent>
        <mc:AlternateContent>
          <mc:Choice Requires="x14">
            <control xmlns:r="http://schemas.openxmlformats.org/officeDocument/2006/relationships" shapeId="28698" r:id="rId29" name="Button 26">
              <controlPr defaultSize="0" print="0" autoFill="0" autoPict="0" macro="[0]!Module1.DeleteSelectedRow">
                <anchor moveWithCells="1" sizeWithCells="1">
                  <from>
                    <xdr:col>1</xdr:col>
                    <xdr:colOff>152400</xdr:colOff>
                    <xdr:row>83</xdr:row>
                    <xdr:rowOff>180975</xdr:rowOff>
                  </from>
                  <to>
                    <xdr:col>2</xdr:col>
                    <xdr:colOff>0</xdr:colOff>
                    <xdr:row>84</xdr:row>
                    <xdr:rowOff>238125</xdr:rowOff>
                  </to>
                </anchor>
              </controlPr>
            </control>
          </mc:Choice>
        </mc:AlternateContent>
      </controls>
    </mc:Choice>
  </mc:AlternateConten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0f58a29-5912-4a1b-ad32-c6fd49c664db">5AHV4T5YRJQ4-547-12</_dlc_DocId>
    <_dlc_DocIdUrl xmlns="e0f58a29-5912-4a1b-ad32-c6fd49c664db">
      <Url>http://ojpnet/bureaus_offices/OCIO/TeamSites/ctas/_layouts/DocIdRedir.aspx?ID=5AHV4T5YRJQ4-547-12</Url>
      <Description>5AHV4T5YRJQ4-547-12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EC5AB7E3E0BE947BF1594E5BEB0F612" ma:contentTypeVersion="0" ma:contentTypeDescription="Create a new document." ma:contentTypeScope="" ma:versionID="e97313b38489be43262d68186a33da16">
  <xsd:schema xmlns:xsd="http://www.w3.org/2001/XMLSchema" xmlns:xs="http://www.w3.org/2001/XMLSchema" xmlns:p="http://schemas.microsoft.com/office/2006/metadata/properties" xmlns:ns2="e0f58a29-5912-4a1b-ad32-c6fd49c664db" targetNamespace="http://schemas.microsoft.com/office/2006/metadata/properties" ma:root="true" ma:fieldsID="5e5c751a2e6bce2018f45f10e388bc60" ns2:_="">
    <xsd:import namespace="e0f58a29-5912-4a1b-ad32-c6fd49c664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58a29-5912-4a1b-ad32-c6fd49c664d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FB0AD-36F5-4B7E-B5E6-38645B49CFE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0f58a29-5912-4a1b-ad32-c6fd49c664db"/>
    <ds:schemaRef ds:uri="http://www.w3.org/XML/1998/namespace"/>
    <ds:schemaRef ds:uri="http://purl.org/dc/dcmitype/"/>
  </ds:schemaRefs>
</ds:datastoreItem>
</file>

<file path=customXml/itemProps2.xml><?xml version="1.0" encoding="utf-8"?>
<ds:datastoreItem xmlns:ds="http://schemas.openxmlformats.org/officeDocument/2006/customXml" ds:itemID="{D51B022D-ED37-42C0-9535-E6C7A9C77EEC}">
  <ds:schemaRefs>
    <ds:schemaRef ds:uri="http://schemas.microsoft.com/sharepoint/v3/contenttype/forms"/>
  </ds:schemaRefs>
</ds:datastoreItem>
</file>

<file path=customXml/itemProps3.xml><?xml version="1.0" encoding="utf-8"?>
<ds:datastoreItem xmlns:ds="http://schemas.openxmlformats.org/officeDocument/2006/customXml" ds:itemID="{BF774410-6A20-41AE-960F-2E5DC37EFC42}">
  <ds:schemaRefs>
    <ds:schemaRef ds:uri="http://schemas.microsoft.com/sharepoint/events"/>
  </ds:schemaRefs>
</ds:datastoreItem>
</file>

<file path=customXml/itemProps4.xml><?xml version="1.0" encoding="utf-8"?>
<ds:datastoreItem xmlns:ds="http://schemas.openxmlformats.org/officeDocument/2006/customXml" ds:itemID="{AC697E46-35F6-4516-8409-22EE1D635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58a29-5912-4a1b-ad32-c6fd49c6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DOJ Office Of Justice Programs</dc:creator>
  <cp:keywords/>
  <dc:description/>
  <cp:lastModifiedBy>Glover, Michael</cp:lastModifiedBy>
  <cp:lastPrinted>2015-11-03T17:37:47Z</cp:lastPrinted>
  <dcterms:created xsi:type="dcterms:W3CDTF">2010-11-22T13:48:31Z</dcterms:created>
  <dcterms:modified xsi:type="dcterms:W3CDTF">2020-12-08T21:32:09Z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0x0101003EC5AB7E3E0BE947BF1594E5BEB0F612</vt:lpwstr>
  </property>
  <property fmtid="{D5CDD505-2E9C-101B-9397-08002B2CF9AE}" pid="3" name="_dlc_DocIdItemGuid">
    <vt:lpwstr>a28156a9-4831-4501-b8d8-7da76ebdc931</vt:lpwstr>
  </property>
</Properties>
</file>