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ctrlProps/ctrlProp5.xml" ContentType="application/vnd.ms-excel.controlproperties+xml"/>
  <Override PartName="/xl/sharedStrings.xml" ContentType="application/vnd.openxmlformats-officedocument.spreadsheetml.sharedString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20" yWindow="330" windowWidth="24120" windowHeight="11895"/>
  </bookViews>
  <sheets>
    <sheet name="Instructions" sheetId="7" r:id="rId1"/>
    <sheet name="Option 1" sheetId="5" r:id="rId2"/>
    <sheet name="Option 2" sheetId="6" r:id="rId3"/>
    <sheet name="Option 3" sheetId="1" r:id="rId4"/>
  </sheets>
  <definedNames>
    <definedName name="_option_1">'Option 1'!$B$4:$L$8</definedName>
    <definedName name="Admin_Costs">'Option 2'!$D$17:$D$21</definedName>
    <definedName name="Please_select_a_state.">'Option 2'!$C$6</definedName>
    <definedName name="PREA_Reallocation">'Option 2'!$H$18:$I$21</definedName>
    <definedName name="_xlnm.Print_Area" localSheetId="1">'Option 1'!$A$1:$M$12</definedName>
    <definedName name="_xlnm.Print_Area" localSheetId="2">'Option 2'!$A$1:$X$32</definedName>
    <definedName name="_xlnm.Print_Area" localSheetId="3">'Option 3'!$A$1:$J$28</definedName>
    <definedName name="Signature">'Option 2'!$B$25:$W$29</definedName>
    <definedName name="STOP_funding_will_be_used_to_accomplish">'Option 2'!$B$9:$W$12</definedName>
  </definedNames>
  <calcPr calcId="145621"/>
</workbook>
</file>

<file path=xl/calcChain.xml><?xml version="1.0" encoding="utf-8"?>
<calcChain xmlns="http://schemas.openxmlformats.org/spreadsheetml/2006/main">
  <c r="H22" i="6"/>
  <c r="C12" i="1" l="1"/>
  <c r="C16" i="6"/>
  <c r="C23" s="1"/>
  <c r="C17" l="1"/>
  <c r="E17" s="1"/>
  <c r="J17" l="1"/>
  <c r="F17"/>
  <c r="C19"/>
  <c r="C21"/>
  <c r="C18"/>
  <c r="C20"/>
  <c r="E20" l="1"/>
  <c r="E18"/>
  <c r="F18" s="1"/>
  <c r="J18" s="1"/>
  <c r="E21"/>
  <c r="E19"/>
  <c r="F19" s="1"/>
  <c r="J19" s="1"/>
  <c r="C22"/>
  <c r="C17" i="1"/>
  <c r="C16"/>
  <c r="C15"/>
  <c r="C14"/>
  <c r="C13"/>
  <c r="E13" s="1"/>
  <c r="F21" i="6" l="1"/>
  <c r="J21" s="1"/>
  <c r="F20"/>
  <c r="J20" s="1"/>
  <c r="E22"/>
  <c r="D14" i="1"/>
  <c r="E14" s="1"/>
  <c r="D15"/>
  <c r="E15" s="1"/>
  <c r="D16"/>
  <c r="E16" s="1"/>
  <c r="C18"/>
  <c r="D17"/>
  <c r="E17" s="1"/>
  <c r="E18" s="1"/>
  <c r="F22" i="6" l="1"/>
  <c r="D23"/>
  <c r="J22"/>
  <c r="G14" i="1"/>
  <c r="H14" s="1"/>
  <c r="G16"/>
  <c r="H16" s="1"/>
  <c r="G13"/>
  <c r="H13" s="1"/>
  <c r="G17"/>
  <c r="H17" s="1"/>
  <c r="D18"/>
  <c r="G15"/>
  <c r="H15" s="1"/>
  <c r="H18" l="1"/>
  <c r="G18"/>
</calcChain>
</file>

<file path=xl/sharedStrings.xml><?xml version="1.0" encoding="utf-8"?>
<sst xmlns="http://schemas.openxmlformats.org/spreadsheetml/2006/main" count="631" uniqueCount="183">
  <si>
    <t>Allocation</t>
  </si>
  <si>
    <t>Court Set-Aside (5%)</t>
  </si>
  <si>
    <t>Victim Services (30%)</t>
  </si>
  <si>
    <t>Law Enforcement (25%)</t>
  </si>
  <si>
    <t>Prosecution (25%)</t>
  </si>
  <si>
    <t>Discretionary (15%)</t>
  </si>
  <si>
    <t>TOTAL</t>
  </si>
  <si>
    <t>N/A</t>
  </si>
  <si>
    <t>PREA Penalty  (5%)</t>
  </si>
  <si>
    <t>Administrative Costs (%)</t>
  </si>
  <si>
    <t>Administrative Costs ($)</t>
  </si>
  <si>
    <t>Original Allocation Amount</t>
  </si>
  <si>
    <t>STOP Allocation After PREA Penalty and Administrative Costs</t>
  </si>
  <si>
    <t>Step 1</t>
  </si>
  <si>
    <t>Step 2</t>
  </si>
  <si>
    <t>State</t>
  </si>
  <si>
    <t>Please select a state.</t>
  </si>
  <si>
    <t>AK</t>
  </si>
  <si>
    <t>Alaska</t>
  </si>
  <si>
    <t>AL</t>
  </si>
  <si>
    <t>Alabama</t>
  </si>
  <si>
    <t>AR</t>
  </si>
  <si>
    <t>Arkansas</t>
  </si>
  <si>
    <t>AS</t>
  </si>
  <si>
    <t>American Samoa</t>
  </si>
  <si>
    <t>AZ</t>
  </si>
  <si>
    <t>Arizona</t>
  </si>
  <si>
    <t>CA</t>
  </si>
  <si>
    <t>California</t>
  </si>
  <si>
    <t>CO</t>
  </si>
  <si>
    <t>Colorado</t>
  </si>
  <si>
    <t>CT</t>
  </si>
  <si>
    <t>Connecticut</t>
  </si>
  <si>
    <t>DC</t>
  </si>
  <si>
    <t>District of Columbia</t>
  </si>
  <si>
    <t>DE</t>
  </si>
  <si>
    <t>Delaware</t>
  </si>
  <si>
    <t>FL</t>
  </si>
  <si>
    <t>Florida</t>
  </si>
  <si>
    <t>GA</t>
  </si>
  <si>
    <t>Georgia</t>
  </si>
  <si>
    <t>GU</t>
  </si>
  <si>
    <t>Guam</t>
  </si>
  <si>
    <t>HI</t>
  </si>
  <si>
    <t>Hawaii</t>
  </si>
  <si>
    <t>IA</t>
  </si>
  <si>
    <t>Iowa</t>
  </si>
  <si>
    <t>ID</t>
  </si>
  <si>
    <t>Idaho</t>
  </si>
  <si>
    <t>IL</t>
  </si>
  <si>
    <t>Illinois</t>
  </si>
  <si>
    <t>KS</t>
  </si>
  <si>
    <t>Kansas</t>
  </si>
  <si>
    <t>KY</t>
  </si>
  <si>
    <t>Kentucky</t>
  </si>
  <si>
    <t>LA</t>
  </si>
  <si>
    <t>Louisiana</t>
  </si>
  <si>
    <t>MA</t>
  </si>
  <si>
    <t>Massachusetts</t>
  </si>
  <si>
    <t>MD</t>
  </si>
  <si>
    <t>Maryland</t>
  </si>
  <si>
    <t>ME</t>
  </si>
  <si>
    <t>Maine</t>
  </si>
  <si>
    <t>MI</t>
  </si>
  <si>
    <t>Michigan</t>
  </si>
  <si>
    <t>MN</t>
  </si>
  <si>
    <t>Minnesota</t>
  </si>
  <si>
    <t>MO</t>
  </si>
  <si>
    <t>Missouri</t>
  </si>
  <si>
    <t>MP</t>
  </si>
  <si>
    <t>Northern Mariana Islands</t>
  </si>
  <si>
    <t>MS</t>
  </si>
  <si>
    <t>Mississippi</t>
  </si>
  <si>
    <t>ND</t>
  </si>
  <si>
    <t>North Dakota</t>
  </si>
  <si>
    <t>NE</t>
  </si>
  <si>
    <t>Nebraska</t>
  </si>
  <si>
    <t>NH</t>
  </si>
  <si>
    <t>New Hampshire</t>
  </si>
  <si>
    <t>NV</t>
  </si>
  <si>
    <t>Nevada</t>
  </si>
  <si>
    <t>NY</t>
  </si>
  <si>
    <t>New York</t>
  </si>
  <si>
    <t>OH</t>
  </si>
  <si>
    <t>Ohio</t>
  </si>
  <si>
    <t>OK</t>
  </si>
  <si>
    <t>Oklahoma</t>
  </si>
  <si>
    <t>OR</t>
  </si>
  <si>
    <t>Oregon</t>
  </si>
  <si>
    <t>PA</t>
  </si>
  <si>
    <t>Pennsylvania</t>
  </si>
  <si>
    <t>PR</t>
  </si>
  <si>
    <t>Puerto Rico</t>
  </si>
  <si>
    <t>PW</t>
  </si>
  <si>
    <t>Palau</t>
  </si>
  <si>
    <t>RI</t>
  </si>
  <si>
    <t>Rhode Island</t>
  </si>
  <si>
    <t>SC</t>
  </si>
  <si>
    <t>South Carolina</t>
  </si>
  <si>
    <t>SD</t>
  </si>
  <si>
    <t>South Dakota</t>
  </si>
  <si>
    <t>TN</t>
  </si>
  <si>
    <t>Tennessee</t>
  </si>
  <si>
    <t>TX</t>
  </si>
  <si>
    <t>Texas</t>
  </si>
  <si>
    <t>UT</t>
  </si>
  <si>
    <t>Utah</t>
  </si>
  <si>
    <t>VA</t>
  </si>
  <si>
    <t>Virginia</t>
  </si>
  <si>
    <t>VI</t>
  </si>
  <si>
    <t>Virgin Islands</t>
  </si>
  <si>
    <t>VT</t>
  </si>
  <si>
    <t>Vermont</t>
  </si>
  <si>
    <t>WA</t>
  </si>
  <si>
    <t>Washington</t>
  </si>
  <si>
    <t>WI</t>
  </si>
  <si>
    <t>Wisconsin</t>
  </si>
  <si>
    <t>WV</t>
  </si>
  <si>
    <t>West Virginia</t>
  </si>
  <si>
    <t>WY</t>
  </si>
  <si>
    <t>Wyoming</t>
  </si>
  <si>
    <t>Look Up Table</t>
  </si>
  <si>
    <t>Indiana</t>
  </si>
  <si>
    <t>Montana</t>
  </si>
  <si>
    <t>New Jersey</t>
  </si>
  <si>
    <t>STEP 2</t>
  </si>
  <si>
    <t>STEP 1</t>
  </si>
  <si>
    <t>STEP 3</t>
  </si>
  <si>
    <t>STOP funding will be used to accomplish these activities to come into compliance with PREA:</t>
  </si>
  <si>
    <t xml:space="preserve">Please select your State from the drop-down menu and then proceed to STEP 2.
</t>
  </si>
  <si>
    <t>Please identify steps that will be taken to be compliant with PREA. Please check the box if the activity will use STOP funds to become compliant with PREA. Then, please proceed to STEP 3.</t>
  </si>
  <si>
    <t>Please select your State from the drop-down menu and then proceed to STEP 2.</t>
  </si>
  <si>
    <t>The State of</t>
  </si>
  <si>
    <t>is in compliance with the Prison Rape Elimination Act (PREA).</t>
  </si>
  <si>
    <t>(Please select a state.)</t>
  </si>
  <si>
    <t>is not in compliance with PREA and accepts the five percent PREA penalty.</t>
  </si>
  <si>
    <t xml:space="preserve">The State of </t>
  </si>
  <si>
    <t>will use STOP funds to come into compliance with PREA.</t>
  </si>
  <si>
    <t>STEP 4</t>
  </si>
  <si>
    <t xml:space="preserve">State Determination: Distribution of PREA Reallocation </t>
  </si>
  <si>
    <r>
      <t xml:space="preserve">The purpose of this form is to guide States when confirming compliance with PREA. As a result of VAWA 2013 and the penalty provision of the Prison Rape Elimination Act (PREA), States are required to certify compliance with PREA. If States cannot certify compliance, they can execute an assurance that five percent of covered funds* will be used towards coming into compiance with PREA. Please use this worksheet to view the reallocation and indicate which actions, if any, will be completed to be in compliance with PREA. </t>
    </r>
    <r>
      <rPr>
        <b/>
        <u/>
        <sz val="14"/>
        <color theme="1"/>
        <rFont val="Calibri"/>
        <family val="2"/>
        <scheme val="minor"/>
      </rPr>
      <t>Please note: All yellow cells require user input</t>
    </r>
    <r>
      <rPr>
        <b/>
        <sz val="14"/>
        <color theme="1"/>
        <rFont val="Calibri"/>
        <family val="2"/>
        <scheme val="minor"/>
      </rPr>
      <t>.</t>
    </r>
  </si>
  <si>
    <t>STOP Allocation After PREA Reallocation and Administrative Costs</t>
  </si>
  <si>
    <t>PREA Reallocation</t>
  </si>
  <si>
    <r>
      <t xml:space="preserve">1) In the appropriate category in the column </t>
    </r>
    <r>
      <rPr>
        <i/>
        <sz val="14"/>
        <rFont val="Calibri"/>
        <family val="2"/>
        <scheme val="minor"/>
      </rPr>
      <t>State Determination: Distribution of PREA Reallocation</t>
    </r>
    <r>
      <rPr>
        <sz val="14"/>
        <rFont val="Calibri"/>
        <family val="2"/>
        <scheme val="minor"/>
      </rPr>
      <t xml:space="preserve">, enter the amount that will be expended to come into compliance with PREA.  Please note: The category </t>
    </r>
    <r>
      <rPr>
        <b/>
        <u/>
        <sz val="14"/>
        <rFont val="Calibri"/>
        <family val="2"/>
        <scheme val="minor"/>
      </rPr>
      <t>must</t>
    </r>
    <r>
      <rPr>
        <sz val="14"/>
        <rFont val="Calibri"/>
        <family val="2"/>
        <scheme val="minor"/>
      </rPr>
      <t xml:space="preserve"> match the activities to be completed to be compliant with PREA. For example, if the State will hire additional police officers to be compliant with PREA, then the State must specify the amount in the </t>
    </r>
    <r>
      <rPr>
        <i/>
        <sz val="14"/>
        <rFont val="Calibri"/>
        <family val="2"/>
        <scheme val="minor"/>
      </rPr>
      <t xml:space="preserve">Law Enforcement </t>
    </r>
    <r>
      <rPr>
        <sz val="14"/>
        <rFont val="Calibri"/>
        <family val="2"/>
        <scheme val="minor"/>
      </rPr>
      <t xml:space="preserve">category or the </t>
    </r>
    <r>
      <rPr>
        <i/>
        <sz val="14"/>
        <rFont val="Calibri"/>
        <family val="2"/>
        <scheme val="minor"/>
      </rPr>
      <t>discretionary</t>
    </r>
    <r>
      <rPr>
        <sz val="14"/>
        <rFont val="Calibri"/>
        <family val="2"/>
        <scheme val="minor"/>
      </rPr>
      <t xml:space="preserve"> category. The amount(s) entered in the categories (yellow cells) cannot exceed the PREA reallocation amount.
2) States may allocate up to 10 percent of each of the STOP allocations to be used for administration of the STOP award. Please enter a percentage, </t>
    </r>
    <r>
      <rPr>
        <b/>
        <u/>
        <sz val="14"/>
        <rFont val="Calibri"/>
        <family val="2"/>
        <scheme val="minor"/>
      </rPr>
      <t>not to exceed 10 percent</t>
    </r>
    <r>
      <rPr>
        <sz val="14"/>
        <rFont val="Calibri"/>
        <family val="2"/>
        <scheme val="minor"/>
      </rPr>
      <t>, in each allocation (</t>
    </r>
    <r>
      <rPr>
        <i/>
        <sz val="14"/>
        <rFont val="Calibri"/>
        <family val="2"/>
        <scheme val="minor"/>
      </rPr>
      <t>Administrative Costs (%) Per Set-Aside</t>
    </r>
    <r>
      <rPr>
        <sz val="14"/>
        <rFont val="Calibri"/>
        <family val="2"/>
        <scheme val="minor"/>
      </rPr>
      <t xml:space="preserve"> column) to be used to administer the STOP award. For further information, please refer to page nine of the STOP Formula FAQs found at http://www.ovw.usdoj.gov/docs/stop-formula-faq.pdf.</t>
    </r>
  </si>
  <si>
    <t>IN</t>
  </si>
  <si>
    <t>MT</t>
  </si>
  <si>
    <t>NJ</t>
  </si>
  <si>
    <t>NC</t>
  </si>
  <si>
    <t>North Carolina</t>
  </si>
  <si>
    <t>NM</t>
  </si>
  <si>
    <t>New Mexico</t>
  </si>
  <si>
    <t>*Covered funds refers to the amount the State will be awarded after the five percent court set-aside has been deducted.</t>
  </si>
  <si>
    <r>
      <t xml:space="preserve">1) The State will be assessed a five percent penalty for non-compliance with PREA. This five percent penalty will be deducted from the State's covered funds.* The State cannot choose from which category of the allocation that amount is deducted.
2) States may allocate up to 10 percent of each of the STOP allocations to be used for administration of the STOP award. Please enter a percentage, </t>
    </r>
    <r>
      <rPr>
        <b/>
        <u/>
        <sz val="16"/>
        <color theme="1"/>
        <rFont val="Calibri"/>
        <family val="2"/>
        <scheme val="minor"/>
      </rPr>
      <t>not to exceed 10 percent</t>
    </r>
    <r>
      <rPr>
        <sz val="16"/>
        <color theme="1"/>
        <rFont val="Calibri"/>
        <family val="2"/>
        <scheme val="minor"/>
      </rPr>
      <t>, in each allocation (yellow cells) to be used to administer the STOP award. For further information, please refer to page nine of the STOP Formula FAQs found at http://www.ovw.usdoj.gov/docs/stop-formula-faq.pdf . Then, please proceed to STEP 3.</t>
    </r>
  </si>
  <si>
    <t xml:space="preserve">As a result of VAWA 2013 and the penalty provision of the Prison Rape Elimination Act (PREA), States are required to certify compliance with PREA. If States cannot certify compliance, they have the option of forfeiting 5 percent of covered funds* (95 percent of the STOP award because the court set-aside is excluded) or executing an assurance that five percent of covered funds* will be used towards coming into compliance with PREA. </t>
  </si>
  <si>
    <r>
      <t xml:space="preserve">As a result of VAWA 2013 and the penalty provision of the Prison Rape Elimination Act (PREA), States are required to certify compliance with PREA. If States cannot certify compliance, they have the option of forfeiting 5 percent of covered funds* (95 percent of the STOP award because the court set-aside is excluded) or executing an assurance that five percent of covered funds* will be used towards coming into compliance with PREA. Please use this worksheet if the State can confirm compliance with PREA. Please select your State from the drop-down menu, print your name, sign, and date the form. </t>
    </r>
    <r>
      <rPr>
        <b/>
        <u/>
        <sz val="14"/>
        <color theme="1"/>
        <rFont val="Calibri"/>
        <family val="2"/>
        <scheme val="minor"/>
      </rPr>
      <t>Please note: All yellow cells require user input.</t>
    </r>
  </si>
  <si>
    <r>
      <t xml:space="preserve">The purpose of this form is to guide States when confirming compliance with PREA. As a result of VAWA 2013 and the penalty provision of the Prison Rape Elimination Act (PREA), States are required to certify compliance with PREA. If States cannot certify compliance, they have the option of forfeiting 5 percent of covered funds* (95 percent of the STOP award because the court set-aside is excluded). Please use this worksheet to view the penalty for non-compliance with PREA. At the bottom of the form, please print your name, sign, and date the form. </t>
    </r>
    <r>
      <rPr>
        <b/>
        <u/>
        <sz val="16"/>
        <color theme="1"/>
        <rFont val="Calibri"/>
        <family val="2"/>
        <scheme val="minor"/>
      </rPr>
      <t>Please note: All yellow cells require user input.</t>
    </r>
  </si>
  <si>
    <r>
      <rPr>
        <b/>
        <sz val="8"/>
        <color theme="1"/>
        <rFont val="Calibri"/>
        <family val="2"/>
        <scheme val="minor"/>
      </rPr>
      <t xml:space="preserve">Public Reporting Burden Paperwork Reduction Act Notice. </t>
    </r>
    <r>
      <rPr>
        <sz val="8"/>
        <color theme="1"/>
        <rFont val="Calibri"/>
        <family val="2"/>
        <scheme val="minor"/>
      </rPr>
      <t xml:space="preserve">Under the Paperwork Reduction Act, a person is not required to respond to a collection of information unless it displays a currently valid OMB control number. We try to create forms that are accurate, can be easily understood, and which impose the least possible burden on you to provide us with information. The estimated time to complete and file this form is between two and 60 minutes per form. If you have comments regarding the accuracy of this estimate, or suggestions for making this form simpler, you can write to the Office on Violence Against Women, U.S. Department of Justice, 145 N Street, NE, 10th Floor, Washington, DC 20530. </t>
    </r>
  </si>
  <si>
    <r>
      <rPr>
        <b/>
        <sz val="8"/>
        <color theme="1"/>
        <rFont val="Calibri"/>
        <family val="2"/>
        <scheme val="minor"/>
      </rPr>
      <t>Public Reporting Burden Paperwork Reduction Act Notice.</t>
    </r>
    <r>
      <rPr>
        <sz val="8"/>
        <color theme="1"/>
        <rFont val="Calibri"/>
        <family val="2"/>
        <scheme val="minor"/>
      </rPr>
      <t xml:space="preserve"> Under the Paperwork Reduction Act, a person is not required to respond to a collection of information unless it displays a currently valid OMB control number. We try to create forms that are accurate, can be easily understood, and which impose the least possible burden on you to provide us with information. The estimated time to complete and file this form is between two and 60 minutes per form. If you have comments regarding the accuracy of this estimate, or suggestions for making this form simpler, you can write to the Office on Violence Against Women, U.S. Department of Justice, 145 N Street, NE, 10th Floor, Washington, DC 20530. </t>
    </r>
  </si>
  <si>
    <r>
      <rPr>
        <b/>
        <sz val="11"/>
        <color theme="1"/>
        <rFont val="Calibri"/>
        <family val="2"/>
        <scheme val="minor"/>
      </rPr>
      <t>Public Reporting Burden Paperwork Reduction Act Notice.</t>
    </r>
    <r>
      <rPr>
        <sz val="11"/>
        <color theme="1"/>
        <rFont val="Calibri"/>
        <family val="2"/>
        <scheme val="minor"/>
      </rPr>
      <t xml:space="preserve"> Under the Paperwork Reduction Act, a person is not required to respond to a collection of information unless it displays a currently valid OMB control number. We try to create forms that are accurate, can be easily understood, and which impose the least possible burden on you to provide us with information. The estimated time to complete and file this form is between two and 60 minutes per form. If you have comments regarding the accuracy of this estimate, or suggestions for making this form simpler, you can write to the Office on Violence Against Women, U.S. Department of Justice, 145 N Street, NE, 10th Floor, Washington, DC 20530. </t>
    </r>
  </si>
  <si>
    <t>State STOP Administrator Printed Name: _________________________________________________________________________________________________</t>
  </si>
  <si>
    <t>State STOP Administrator Signature: _______________________________________________________ Date: ________________________________________</t>
  </si>
  <si>
    <t>State STOP Administrator Printed Name: _________________________________________________________________________</t>
  </si>
  <si>
    <t>State STOP Administrator Signature: _____________________________________________________________________________ Date: ________________________</t>
  </si>
  <si>
    <t>Please use this worksheet to view the penalty for non-compliance with PREA. At the bottom of the form, the State STOP Administrator should print his/her name, sign, and date the form.</t>
  </si>
  <si>
    <t>Please use this worksheet if the State confirms compliance with PREA. At the bottom of the form, the State STOP Administrator should print his/her name, sign, and date the form.</t>
  </si>
  <si>
    <t>Please use this worksheet to view the reallocation and indicate which actions will be completed to be compliant with PREA. At the bottom of the form, the State STOP Administrator should print his/her name, sign, and date the form.</t>
  </si>
  <si>
    <t>[Insert text here.]</t>
  </si>
  <si>
    <t>Option 1</t>
  </si>
  <si>
    <t>Option 2</t>
  </si>
  <si>
    <t>Option 3</t>
  </si>
  <si>
    <t>Prison Rape Elimination Act Worksheet: Option 1</t>
  </si>
  <si>
    <t>Prison Rape Elimination Act (PREA) Worksheet: Option 2</t>
  </si>
  <si>
    <t>Prison Rape Elimination Act (PREA) Worksheet: Option 3</t>
  </si>
  <si>
    <t>Prison Rape Elimination Act (PREA)
 Workbook Instructions</t>
  </si>
  <si>
    <r>
      <rPr>
        <b/>
        <sz val="8"/>
        <rFont val="Calibri"/>
        <family val="2"/>
        <scheme val="minor"/>
      </rPr>
      <t>Public Reporting Burden Paperwork Reduction Act Notice.</t>
    </r>
    <r>
      <rPr>
        <sz val="8"/>
        <rFont val="Calibri"/>
        <family val="2"/>
        <scheme val="minor"/>
      </rPr>
      <t xml:space="preserve"> Under the Paperwork Reduction Act, a person is not required to respond to a collection of information unless it displays a currently valid OMB control number. We try to create forms that are accurate, can be easily understood, and which impose the least possible burden on you to provide us with information. The estimated time to complete and file this form is between two and 60 minutes per form. If you have comments regarding the accuracy of this estimate, or suggestions for making this form simpler, you can write to the Office on Violence Against Women, U.S. Department of Justice, 145 N Street, NE, 10th Floor, Washington, DC 20530. </t>
    </r>
  </si>
  <si>
    <t>State STOP Administrator Printed Name: ______________________________________________________________________________</t>
  </si>
  <si>
    <t>State STOP Administrator Signature: ____________________________________ Date: ________________________________________</t>
  </si>
  <si>
    <r>
      <t xml:space="preserve">Total </t>
    </r>
    <r>
      <rPr>
        <b/>
        <sz val="16"/>
        <rFont val="Calibri"/>
        <family val="2"/>
        <scheme val="minor"/>
      </rPr>
      <t>After</t>
    </r>
    <r>
      <rPr>
        <sz val="16"/>
        <rFont val="Calibri"/>
        <family val="2"/>
        <scheme val="minor"/>
      </rPr>
      <t xml:space="preserve"> PREA Penalty**</t>
    </r>
  </si>
  <si>
    <t>*Covered funds refers to the amount the State will be awarded after the five percent court set-aside has been deducted. **Total rounded.</t>
  </si>
  <si>
    <t>OMB Number: 1122-0029
Expiration Date: 07/31/2017</t>
  </si>
  <si>
    <r>
      <rPr>
        <b/>
        <sz val="16"/>
        <rFont val="Calibri"/>
        <family val="2"/>
        <scheme val="minor"/>
      </rPr>
      <t xml:space="preserve">TOTAL </t>
    </r>
    <r>
      <rPr>
        <sz val="16"/>
        <rFont val="Calibri"/>
        <family val="2"/>
        <scheme val="minor"/>
      </rPr>
      <t>Administrative Costs ($)</t>
    </r>
  </si>
  <si>
    <t>Administrative Costs (%)
Per Set-Aside</t>
  </si>
  <si>
    <r>
      <t xml:space="preserve">Allocation Amount </t>
    </r>
    <r>
      <rPr>
        <b/>
        <sz val="16"/>
        <rFont val="Calibri"/>
        <family val="2"/>
        <scheme val="minor"/>
      </rPr>
      <t xml:space="preserve">AFTER </t>
    </r>
    <r>
      <rPr>
        <sz val="16"/>
        <rFont val="Calibri"/>
        <family val="2"/>
        <scheme val="minor"/>
      </rPr>
      <t>Administrative Costs</t>
    </r>
  </si>
</sst>
</file>

<file path=xl/styles.xml><?xml version="1.0" encoding="utf-8"?>
<styleSheet xmlns="http://schemas.openxmlformats.org/spreadsheetml/2006/main">
  <numFmts count="1">
    <numFmt numFmtId="44" formatCode="_(&quot;$&quot;* #,##0.00_);_(&quot;$&quot;* \(#,##0.00\);_(&quot;$&quot;* &quot;-&quot;??_);_(@_)"/>
  </numFmts>
  <fonts count="29">
    <font>
      <sz val="11"/>
      <color theme="1"/>
      <name val="Calibri"/>
      <family val="2"/>
      <scheme val="minor"/>
    </font>
    <font>
      <sz val="11"/>
      <color theme="1"/>
      <name val="Calibri"/>
      <family val="2"/>
      <scheme val="minor"/>
    </font>
    <font>
      <sz val="11"/>
      <color rgb="FFFF0000"/>
      <name val="Calibri"/>
      <family val="2"/>
      <scheme val="minor"/>
    </font>
    <font>
      <sz val="11"/>
      <color rgb="FF00B050"/>
      <name val="Calibri"/>
      <family val="2"/>
      <scheme val="minor"/>
    </font>
    <font>
      <sz val="11"/>
      <name val="Calibri"/>
      <family val="2"/>
      <scheme val="minor"/>
    </font>
    <font>
      <sz val="18"/>
      <color theme="1"/>
      <name val="Calibri"/>
      <family val="2"/>
      <scheme val="minor"/>
    </font>
    <font>
      <sz val="20"/>
      <color theme="1"/>
      <name val="Calibri"/>
      <family val="2"/>
      <scheme val="minor"/>
    </font>
    <font>
      <sz val="16"/>
      <color theme="1"/>
      <name val="Calibri"/>
      <family val="2"/>
      <scheme val="minor"/>
    </font>
    <font>
      <sz val="16"/>
      <name val="Calibri"/>
      <family val="2"/>
      <scheme val="minor"/>
    </font>
    <font>
      <b/>
      <sz val="16"/>
      <name val="Calibri"/>
      <family val="2"/>
      <scheme val="minor"/>
    </font>
    <font>
      <b/>
      <sz val="16"/>
      <color theme="1"/>
      <name val="Calibri"/>
      <family val="2"/>
      <scheme val="minor"/>
    </font>
    <font>
      <sz val="30"/>
      <color theme="1"/>
      <name val="Calibri"/>
      <family val="2"/>
      <scheme val="minor"/>
    </font>
    <font>
      <sz val="14"/>
      <color theme="1"/>
      <name val="Calibri"/>
      <family val="2"/>
      <scheme val="minor"/>
    </font>
    <font>
      <b/>
      <sz val="14"/>
      <color theme="0"/>
      <name val="Calibri"/>
      <family val="2"/>
      <scheme val="minor"/>
    </font>
    <font>
      <b/>
      <sz val="14"/>
      <color theme="1"/>
      <name val="Calibri"/>
      <family val="2"/>
      <scheme val="minor"/>
    </font>
    <font>
      <sz val="14"/>
      <name val="Calibri"/>
      <family val="2"/>
      <scheme val="minor"/>
    </font>
    <font>
      <i/>
      <sz val="14"/>
      <name val="Calibri"/>
      <family val="2"/>
      <scheme val="minor"/>
    </font>
    <font>
      <b/>
      <sz val="11"/>
      <color theme="1"/>
      <name val="Calibri"/>
      <family val="2"/>
      <scheme val="minor"/>
    </font>
    <font>
      <sz val="14"/>
      <color rgb="FFFF0000"/>
      <name val="Calibri"/>
      <family val="2"/>
      <scheme val="minor"/>
    </font>
    <font>
      <b/>
      <u/>
      <sz val="14"/>
      <color theme="1"/>
      <name val="Calibri"/>
      <family val="2"/>
      <scheme val="minor"/>
    </font>
    <font>
      <b/>
      <u/>
      <sz val="14"/>
      <name val="Calibri"/>
      <family val="2"/>
      <scheme val="minor"/>
    </font>
    <font>
      <b/>
      <u/>
      <sz val="16"/>
      <color theme="1"/>
      <name val="Calibri"/>
      <family val="2"/>
      <scheme val="minor"/>
    </font>
    <font>
      <b/>
      <sz val="16"/>
      <color theme="0"/>
      <name val="Calibri"/>
      <family val="2"/>
      <scheme val="minor"/>
    </font>
    <font>
      <sz val="10"/>
      <color theme="1"/>
      <name val="Calibri"/>
      <family val="2"/>
      <scheme val="minor"/>
    </font>
    <font>
      <sz val="8"/>
      <color theme="1"/>
      <name val="Calibri"/>
      <family val="2"/>
      <scheme val="minor"/>
    </font>
    <font>
      <b/>
      <sz val="8"/>
      <color theme="1"/>
      <name val="Calibri"/>
      <family val="2"/>
      <scheme val="minor"/>
    </font>
    <font>
      <sz val="8"/>
      <name val="Calibri"/>
      <family val="2"/>
      <scheme val="minor"/>
    </font>
    <font>
      <b/>
      <sz val="8"/>
      <name val="Calibri"/>
      <family val="2"/>
      <scheme val="minor"/>
    </font>
    <font>
      <b/>
      <sz val="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7030A0"/>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81">
    <xf numFmtId="0" fontId="0" fillId="0" borderId="0" xfId="0"/>
    <xf numFmtId="0" fontId="2" fillId="0" borderId="0" xfId="0" applyFont="1" applyFill="1" applyBorder="1"/>
    <xf numFmtId="44" fontId="2" fillId="0" borderId="0" xfId="0" applyNumberFormat="1" applyFont="1" applyFill="1" applyBorder="1"/>
    <xf numFmtId="9" fontId="2" fillId="0" borderId="0" xfId="2" applyFont="1" applyFill="1" applyBorder="1"/>
    <xf numFmtId="0" fontId="0" fillId="0" borderId="0" xfId="0" applyFill="1" applyBorder="1"/>
    <xf numFmtId="0" fontId="3" fillId="0" borderId="0" xfId="0" applyFont="1" applyFill="1" applyBorder="1"/>
    <xf numFmtId="0" fontId="3" fillId="0" borderId="0" xfId="0" applyFont="1" applyFill="1" applyBorder="1" applyAlignment="1">
      <alignment horizontal="left" wrapText="1"/>
    </xf>
    <xf numFmtId="44" fontId="3" fillId="0" borderId="0" xfId="1" applyFont="1" applyFill="1" applyBorder="1"/>
    <xf numFmtId="0" fontId="3" fillId="0" borderId="0" xfId="0" applyFont="1" applyFill="1" applyBorder="1" applyAlignment="1">
      <alignment horizontal="right"/>
    </xf>
    <xf numFmtId="44" fontId="3" fillId="0" borderId="0" xfId="0" applyNumberFormat="1" applyFont="1" applyFill="1" applyBorder="1"/>
    <xf numFmtId="9" fontId="3" fillId="0" borderId="0" xfId="2" applyFont="1" applyFill="1" applyBorder="1"/>
    <xf numFmtId="0" fontId="3" fillId="0" borderId="0" xfId="0" applyFont="1" applyFill="1" applyBorder="1" applyAlignment="1"/>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44" fontId="7" fillId="3" borderId="1" xfId="1" applyFont="1" applyFill="1" applyBorder="1"/>
    <xf numFmtId="0" fontId="8" fillId="3" borderId="1" xfId="0" applyFont="1" applyFill="1" applyBorder="1" applyAlignment="1">
      <alignment horizontal="right"/>
    </xf>
    <xf numFmtId="0" fontId="8" fillId="3" borderId="2" xfId="0" applyFont="1" applyFill="1" applyBorder="1" applyAlignment="1">
      <alignment horizontal="right"/>
    </xf>
    <xf numFmtId="44" fontId="7" fillId="3" borderId="1" xfId="0" applyNumberFormat="1" applyFont="1" applyFill="1" applyBorder="1"/>
    <xf numFmtId="44" fontId="8" fillId="3" borderId="1" xfId="0" applyNumberFormat="1" applyFont="1" applyFill="1" applyBorder="1"/>
    <xf numFmtId="44" fontId="8" fillId="3" borderId="2" xfId="0" applyNumberFormat="1" applyFont="1" applyFill="1" applyBorder="1"/>
    <xf numFmtId="44" fontId="10" fillId="3" borderId="1" xfId="0" applyNumberFormat="1" applyFont="1" applyFill="1" applyBorder="1"/>
    <xf numFmtId="44" fontId="9" fillId="3" borderId="1" xfId="0" applyNumberFormat="1" applyFont="1" applyFill="1" applyBorder="1"/>
    <xf numFmtId="44" fontId="9" fillId="3" borderId="2" xfId="0" applyNumberFormat="1" applyFont="1" applyFill="1" applyBorder="1"/>
    <xf numFmtId="0" fontId="0" fillId="0" borderId="0" xfId="0" applyBorder="1"/>
    <xf numFmtId="0" fontId="4" fillId="0" borderId="1" xfId="0" applyFont="1" applyBorder="1" applyAlignment="1">
      <alignment horizontal="center"/>
    </xf>
    <xf numFmtId="0" fontId="4" fillId="0" borderId="1" xfId="0" applyFont="1" applyFill="1" applyBorder="1"/>
    <xf numFmtId="0" fontId="4" fillId="0" borderId="1" xfId="0" applyFont="1" applyBorder="1"/>
    <xf numFmtId="0" fontId="0" fillId="0" borderId="1" xfId="0" applyBorder="1"/>
    <xf numFmtId="44" fontId="4" fillId="0" borderId="1" xfId="1" applyFont="1" applyBorder="1"/>
    <xf numFmtId="49" fontId="15" fillId="2" borderId="1" xfId="0" applyNumberFormat="1" applyFont="1" applyFill="1" applyBorder="1" applyAlignment="1">
      <alignment horizontal="left" vertical="center" wrapText="1"/>
    </xf>
    <xf numFmtId="0" fontId="7" fillId="3" borderId="9" xfId="0" applyFont="1" applyFill="1" applyBorder="1" applyAlignment="1">
      <alignment horizontal="center" vertical="center"/>
    </xf>
    <xf numFmtId="0" fontId="7" fillId="3" borderId="9" xfId="0" applyFont="1" applyFill="1" applyBorder="1"/>
    <xf numFmtId="0" fontId="10" fillId="3" borderId="9" xfId="0" applyFont="1" applyFill="1" applyBorder="1" applyAlignment="1">
      <alignment horizontal="left"/>
    </xf>
    <xf numFmtId="0" fontId="4" fillId="0" borderId="1" xfId="0" applyFont="1" applyBorder="1" applyAlignment="1">
      <alignment horizontal="center"/>
    </xf>
    <xf numFmtId="0" fontId="12" fillId="3" borderId="23" xfId="0" applyFont="1" applyFill="1" applyBorder="1" applyAlignment="1">
      <alignment horizontal="center"/>
    </xf>
    <xf numFmtId="0" fontId="12" fillId="3" borderId="11" xfId="0" applyFont="1" applyFill="1" applyBorder="1"/>
    <xf numFmtId="0" fontId="12" fillId="3" borderId="11" xfId="0" applyFont="1" applyFill="1" applyBorder="1" applyAlignment="1">
      <alignment wrapText="1"/>
    </xf>
    <xf numFmtId="0" fontId="15" fillId="3" borderId="11" xfId="0" applyFont="1" applyFill="1" applyBorder="1"/>
    <xf numFmtId="44" fontId="15" fillId="3" borderId="11" xfId="1" applyFont="1" applyFill="1" applyBorder="1"/>
    <xf numFmtId="0" fontId="12" fillId="3" borderId="24" xfId="0" applyFont="1" applyFill="1" applyBorder="1"/>
    <xf numFmtId="0" fontId="15" fillId="2" borderId="17" xfId="0" applyFont="1" applyFill="1" applyBorder="1" applyAlignment="1"/>
    <xf numFmtId="0" fontId="15" fillId="2" borderId="0" xfId="0" applyFont="1" applyFill="1" applyBorder="1" applyAlignment="1"/>
    <xf numFmtId="0" fontId="12" fillId="2" borderId="0" xfId="0" applyFont="1" applyFill="1" applyBorder="1"/>
    <xf numFmtId="0" fontId="15" fillId="2" borderId="0" xfId="0" applyFont="1" applyFill="1" applyBorder="1"/>
    <xf numFmtId="44" fontId="15" fillId="2" borderId="0" xfId="1" applyFont="1" applyFill="1" applyBorder="1"/>
    <xf numFmtId="0" fontId="12" fillId="2" borderId="10" xfId="0" applyFont="1" applyFill="1" applyBorder="1"/>
    <xf numFmtId="0" fontId="18" fillId="2" borderId="0" xfId="0" applyFont="1" applyFill="1" applyBorder="1" applyAlignment="1">
      <alignment horizontal="center"/>
    </xf>
    <xf numFmtId="0" fontId="18" fillId="2" borderId="0" xfId="0" applyFont="1" applyFill="1" applyBorder="1"/>
    <xf numFmtId="0" fontId="15" fillId="2" borderId="7" xfId="0" applyFont="1" applyFill="1" applyBorder="1"/>
    <xf numFmtId="44" fontId="15" fillId="2" borderId="7" xfId="1" applyFont="1" applyFill="1" applyBorder="1"/>
    <xf numFmtId="0" fontId="15" fillId="2" borderId="17" xfId="0" applyFont="1" applyFill="1" applyBorder="1"/>
    <xf numFmtId="44" fontId="18" fillId="2" borderId="0" xfId="0" applyNumberFormat="1" applyFont="1" applyFill="1" applyBorder="1"/>
    <xf numFmtId="0" fontId="18" fillId="2" borderId="0" xfId="0" applyFont="1" applyFill="1" applyBorder="1" applyAlignment="1">
      <alignment horizontal="right"/>
    </xf>
    <xf numFmtId="0" fontId="15" fillId="2" borderId="1" xfId="0" applyFont="1" applyFill="1" applyBorder="1"/>
    <xf numFmtId="44" fontId="15" fillId="2" borderId="1" xfId="1" applyFont="1" applyFill="1" applyBorder="1"/>
    <xf numFmtId="0" fontId="12" fillId="0" borderId="19" xfId="0" applyFont="1" applyBorder="1" applyAlignment="1">
      <alignment horizontal="left"/>
    </xf>
    <xf numFmtId="0" fontId="12" fillId="0" borderId="19" xfId="0" applyFont="1" applyBorder="1"/>
    <xf numFmtId="0" fontId="15" fillId="0" borderId="29" xfId="0" applyFont="1" applyFill="1" applyBorder="1"/>
    <xf numFmtId="44" fontId="15" fillId="0" borderId="29" xfId="1" applyFont="1" applyBorder="1"/>
    <xf numFmtId="0" fontId="12" fillId="0" borderId="20" xfId="0" applyFont="1" applyBorder="1"/>
    <xf numFmtId="0" fontId="15" fillId="2" borderId="0" xfId="0" applyFont="1" applyFill="1" applyBorder="1" applyAlignment="1">
      <alignment horizontal="left"/>
    </xf>
    <xf numFmtId="0" fontId="14" fillId="2" borderId="11" xfId="0" applyFont="1" applyFill="1" applyBorder="1" applyAlignment="1">
      <alignment horizontal="center"/>
    </xf>
    <xf numFmtId="0" fontId="12" fillId="3" borderId="11" xfId="0" applyFont="1" applyFill="1" applyBorder="1" applyAlignment="1">
      <alignment horizontal="left"/>
    </xf>
    <xf numFmtId="0" fontId="12" fillId="2" borderId="17" xfId="0" applyFont="1" applyFill="1" applyBorder="1" applyAlignment="1"/>
    <xf numFmtId="0" fontId="12" fillId="2" borderId="0" xfId="0" applyFont="1" applyFill="1" applyBorder="1" applyAlignment="1"/>
    <xf numFmtId="0" fontId="12" fillId="2" borderId="17" xfId="0" applyFont="1" applyFill="1" applyBorder="1"/>
    <xf numFmtId="44" fontId="9" fillId="3" borderId="11" xfId="0" applyNumberFormat="1" applyFont="1" applyFill="1" applyBorder="1"/>
    <xf numFmtId="9" fontId="9" fillId="3" borderId="11" xfId="0" applyNumberFormat="1" applyFont="1" applyFill="1" applyBorder="1" applyAlignment="1">
      <alignment horizontal="right"/>
    </xf>
    <xf numFmtId="9" fontId="9" fillId="3" borderId="1" xfId="0" applyNumberFormat="1" applyFont="1" applyFill="1" applyBorder="1" applyAlignment="1">
      <alignment horizontal="right"/>
    </xf>
    <xf numFmtId="0" fontId="10" fillId="5" borderId="9" xfId="0" applyFont="1" applyFill="1" applyBorder="1" applyAlignment="1">
      <alignment horizontal="left" vertical="center"/>
    </xf>
    <xf numFmtId="44" fontId="10" fillId="5" borderId="1" xfId="0" applyNumberFormat="1" applyFont="1" applyFill="1" applyBorder="1" applyAlignment="1">
      <alignment horizontal="left" vertical="center"/>
    </xf>
    <xf numFmtId="0" fontId="7" fillId="0" borderId="1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22" fillId="0" borderId="17"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7" fillId="3" borderId="1" xfId="0" applyFont="1" applyFill="1" applyBorder="1"/>
    <xf numFmtId="0" fontId="9" fillId="3" borderId="35" xfId="0" applyFont="1" applyFill="1" applyBorder="1" applyAlignment="1">
      <alignment horizontal="center" vertical="center" wrapText="1"/>
    </xf>
    <xf numFmtId="0" fontId="7" fillId="3" borderId="1" xfId="0" applyFont="1" applyFill="1" applyBorder="1" applyAlignment="1">
      <alignment horizontal="right" vertical="center"/>
    </xf>
    <xf numFmtId="0" fontId="8" fillId="3" borderId="36" xfId="0" applyFont="1" applyFill="1" applyBorder="1" applyAlignment="1">
      <alignment horizontal="right"/>
    </xf>
    <xf numFmtId="9" fontId="8" fillId="2" borderId="1" xfId="2" applyFont="1" applyFill="1" applyBorder="1"/>
    <xf numFmtId="44" fontId="8" fillId="3" borderId="36" xfId="0" applyNumberFormat="1" applyFont="1" applyFill="1" applyBorder="1"/>
    <xf numFmtId="44" fontId="9" fillId="3" borderId="37" xfId="0" applyNumberFormat="1" applyFont="1" applyFill="1" applyBorder="1"/>
    <xf numFmtId="0" fontId="10" fillId="0" borderId="17" xfId="0" applyFont="1" applyFill="1" applyBorder="1" applyAlignment="1">
      <alignment horizontal="left"/>
    </xf>
    <xf numFmtId="44" fontId="10" fillId="0" borderId="0" xfId="0" applyNumberFormat="1" applyFont="1" applyFill="1" applyBorder="1"/>
    <xf numFmtId="44" fontId="9" fillId="0" borderId="0" xfId="0" applyNumberFormat="1" applyFont="1" applyFill="1" applyBorder="1"/>
    <xf numFmtId="9" fontId="9" fillId="0" borderId="0" xfId="0" applyNumberFormat="1" applyFont="1" applyFill="1" applyBorder="1" applyAlignment="1">
      <alignment horizontal="right"/>
    </xf>
    <xf numFmtId="44" fontId="9" fillId="0" borderId="10" xfId="0" applyNumberFormat="1" applyFont="1" applyFill="1" applyBorder="1"/>
    <xf numFmtId="0" fontId="7" fillId="3" borderId="23" xfId="0" applyFont="1" applyFill="1" applyBorder="1" applyAlignment="1">
      <alignment horizontal="right"/>
    </xf>
    <xf numFmtId="44" fontId="8" fillId="3" borderId="11" xfId="0" applyNumberFormat="1" applyFont="1" applyFill="1" applyBorder="1"/>
    <xf numFmtId="44" fontId="9" fillId="3" borderId="24" xfId="0" applyNumberFormat="1" applyFont="1" applyFill="1" applyBorder="1"/>
    <xf numFmtId="0" fontId="10" fillId="2" borderId="17" xfId="0" applyFont="1" applyFill="1" applyBorder="1" applyAlignment="1">
      <alignment horizontal="left"/>
    </xf>
    <xf numFmtId="44" fontId="10" fillId="2" borderId="0" xfId="0" applyNumberFormat="1" applyFont="1" applyFill="1" applyBorder="1"/>
    <xf numFmtId="44" fontId="9" fillId="2" borderId="0" xfId="0" applyNumberFormat="1" applyFont="1" applyFill="1" applyBorder="1"/>
    <xf numFmtId="9" fontId="9" fillId="2" borderId="0" xfId="0" applyNumberFormat="1" applyFont="1" applyFill="1" applyBorder="1" applyAlignment="1">
      <alignment horizontal="right"/>
    </xf>
    <xf numFmtId="44" fontId="9" fillId="2" borderId="10" xfId="0" applyNumberFormat="1" applyFont="1" applyFill="1" applyBorder="1"/>
    <xf numFmtId="0" fontId="8" fillId="2" borderId="17" xfId="0" applyFont="1" applyFill="1" applyBorder="1" applyAlignment="1">
      <alignment horizontal="left"/>
    </xf>
    <xf numFmtId="0" fontId="8" fillId="2" borderId="0" xfId="0" applyFont="1" applyFill="1" applyBorder="1" applyAlignment="1">
      <alignment horizontal="left"/>
    </xf>
    <xf numFmtId="0" fontId="8" fillId="2" borderId="10" xfId="0" applyFont="1" applyFill="1" applyBorder="1" applyAlignment="1">
      <alignment horizontal="left"/>
    </xf>
    <xf numFmtId="0" fontId="7" fillId="0" borderId="17" xfId="0" applyFont="1" applyBorder="1" applyAlignment="1">
      <alignment wrapText="1"/>
    </xf>
    <xf numFmtId="0" fontId="7" fillId="0" borderId="0" xfId="0" applyFont="1" applyBorder="1" applyAlignment="1">
      <alignment wrapText="1"/>
    </xf>
    <xf numFmtId="0" fontId="12" fillId="0" borderId="17" xfId="0" applyFont="1" applyBorder="1" applyAlignment="1">
      <alignment wrapText="1"/>
    </xf>
    <xf numFmtId="0" fontId="12" fillId="0" borderId="0" xfId="0" applyFont="1" applyBorder="1" applyAlignment="1">
      <alignment wrapText="1"/>
    </xf>
    <xf numFmtId="0" fontId="12" fillId="0" borderId="10" xfId="0" applyFont="1" applyBorder="1" applyAlignment="1">
      <alignment wrapText="1"/>
    </xf>
    <xf numFmtId="0" fontId="7" fillId="0" borderId="10" xfId="0" applyFont="1" applyBorder="1" applyAlignment="1">
      <alignment wrapText="1"/>
    </xf>
    <xf numFmtId="0" fontId="23" fillId="0" borderId="18" xfId="0" applyFont="1" applyFill="1" applyBorder="1" applyAlignment="1">
      <alignment vertical="center"/>
    </xf>
    <xf numFmtId="0" fontId="23" fillId="0" borderId="19" xfId="0" applyFont="1" applyBorder="1"/>
    <xf numFmtId="0" fontId="23" fillId="0" borderId="20" xfId="0" applyFont="1" applyBorder="1"/>
    <xf numFmtId="0" fontId="4" fillId="0" borderId="1" xfId="0" applyFont="1" applyBorder="1" applyAlignment="1">
      <alignment horizontal="center"/>
    </xf>
    <xf numFmtId="0" fontId="4" fillId="0" borderId="0" xfId="0" applyFont="1"/>
    <xf numFmtId="0" fontId="15" fillId="2" borderId="10" xfId="0" applyFont="1" applyFill="1" applyBorder="1" applyAlignment="1"/>
    <xf numFmtId="0" fontId="15" fillId="2" borderId="10" xfId="0" applyFont="1" applyFill="1" applyBorder="1"/>
    <xf numFmtId="0" fontId="7" fillId="3" borderId="1" xfId="0" applyFont="1" applyFill="1" applyBorder="1" applyAlignment="1">
      <alignment vertical="center"/>
    </xf>
    <xf numFmtId="0" fontId="8" fillId="3" borderId="1" xfId="0" applyFont="1" applyFill="1" applyBorder="1" applyAlignment="1">
      <alignment vertical="center" wrapText="1"/>
    </xf>
    <xf numFmtId="0" fontId="8" fillId="3" borderId="2" xfId="0" applyFont="1" applyFill="1" applyBorder="1" applyAlignment="1">
      <alignment vertical="center" wrapText="1"/>
    </xf>
    <xf numFmtId="0" fontId="0" fillId="0" borderId="0" xfId="0" applyAlignment="1">
      <alignment horizontal="left"/>
    </xf>
    <xf numFmtId="0" fontId="26" fillId="0" borderId="0" xfId="0" applyFont="1" applyFill="1" applyBorder="1"/>
    <xf numFmtId="0" fontId="12" fillId="0" borderId="9" xfId="0" applyFont="1" applyBorder="1" applyAlignment="1">
      <alignment horizontal="center" vertical="center"/>
    </xf>
    <xf numFmtId="0" fontId="12" fillId="0" borderId="38" xfId="0" applyFont="1" applyBorder="1" applyAlignment="1">
      <alignment horizontal="center" vertical="center"/>
    </xf>
    <xf numFmtId="0" fontId="24" fillId="0" borderId="0" xfId="0" applyFont="1" applyAlignment="1">
      <alignment horizontal="left" wrapText="1"/>
    </xf>
    <xf numFmtId="0" fontId="12" fillId="0" borderId="0" xfId="0" applyFont="1" applyBorder="1" applyAlignment="1">
      <alignment horizontal="left" wrapText="1"/>
    </xf>
    <xf numFmtId="0" fontId="6" fillId="0" borderId="0" xfId="0" applyFont="1" applyBorder="1" applyAlignment="1">
      <alignment horizontal="center" vertical="center"/>
    </xf>
    <xf numFmtId="0" fontId="12" fillId="0" borderId="0" xfId="0" applyFont="1" applyFill="1" applyBorder="1" applyAlignment="1">
      <alignment horizontal="right"/>
    </xf>
    <xf numFmtId="0" fontId="15" fillId="0" borderId="0" xfId="0" applyFont="1" applyFill="1" applyBorder="1" applyAlignment="1"/>
    <xf numFmtId="0" fontId="12" fillId="0" borderId="0" xfId="0" applyFont="1" applyFill="1" applyBorder="1" applyAlignment="1">
      <alignment horizontal="left"/>
    </xf>
    <xf numFmtId="0" fontId="15" fillId="0" borderId="0" xfId="0" applyFont="1" applyFill="1" applyBorder="1"/>
    <xf numFmtId="0" fontId="23" fillId="0" borderId="0" xfId="0" applyFont="1" applyFill="1" applyBorder="1" applyAlignment="1">
      <alignment horizontal="left" wrapText="1"/>
    </xf>
    <xf numFmtId="44" fontId="28" fillId="0" borderId="0" xfId="0" applyNumberFormat="1" applyFont="1" applyFill="1" applyBorder="1"/>
    <xf numFmtId="49" fontId="15" fillId="2" borderId="3" xfId="0" applyNumberFormat="1" applyFont="1" applyFill="1" applyBorder="1" applyAlignment="1">
      <alignment vertical="top" wrapText="1"/>
    </xf>
    <xf numFmtId="49" fontId="15" fillId="2" borderId="28" xfId="0" applyNumberFormat="1" applyFont="1" applyFill="1" applyBorder="1" applyAlignment="1">
      <alignment vertical="top" wrapText="1"/>
    </xf>
    <xf numFmtId="0" fontId="0" fillId="2" borderId="27" xfId="0" applyFill="1" applyBorder="1"/>
    <xf numFmtId="44" fontId="8" fillId="3" borderId="1" xfId="0" applyNumberFormat="1" applyFont="1" applyFill="1" applyBorder="1" applyAlignment="1">
      <alignment horizontal="center"/>
    </xf>
    <xf numFmtId="44" fontId="9" fillId="3" borderId="1" xfId="0" applyNumberFormat="1" applyFont="1" applyFill="1" applyBorder="1" applyAlignment="1">
      <alignment horizontal="center"/>
    </xf>
    <xf numFmtId="0" fontId="8" fillId="3" borderId="3" xfId="0" applyFont="1" applyFill="1" applyBorder="1" applyAlignment="1">
      <alignment horizontal="center"/>
    </xf>
    <xf numFmtId="9" fontId="8" fillId="2" borderId="3" xfId="2" applyFont="1" applyFill="1" applyBorder="1" applyAlignment="1">
      <alignment horizontal="center"/>
    </xf>
    <xf numFmtId="0" fontId="8" fillId="3" borderId="1" xfId="0" applyFont="1" applyFill="1" applyBorder="1" applyAlignment="1">
      <alignment horizontal="center"/>
    </xf>
    <xf numFmtId="44" fontId="8" fillId="3" borderId="1" xfId="1" applyFont="1" applyFill="1" applyBorder="1" applyAlignment="1">
      <alignment horizontal="center"/>
    </xf>
    <xf numFmtId="44" fontId="9" fillId="3" borderId="1" xfId="1" applyFont="1" applyFill="1" applyBorder="1" applyAlignment="1">
      <alignment horizontal="center"/>
    </xf>
    <xf numFmtId="44" fontId="3" fillId="0" borderId="0" xfId="0" applyNumberFormat="1" applyFont="1" applyFill="1" applyBorder="1" applyAlignment="1"/>
    <xf numFmtId="44" fontId="4" fillId="0" borderId="0" xfId="0" applyNumberFormat="1" applyFont="1" applyFill="1" applyBorder="1" applyAlignment="1">
      <alignment horizontal="left" wrapText="1"/>
    </xf>
    <xf numFmtId="0" fontId="4" fillId="0" borderId="0" xfId="0" applyFont="1" applyFill="1" applyBorder="1"/>
    <xf numFmtId="44" fontId="4" fillId="0" borderId="0" xfId="0" applyNumberFormat="1" applyFont="1" applyFill="1" applyBorder="1"/>
    <xf numFmtId="0" fontId="24" fillId="0" borderId="0" xfId="0" applyFont="1" applyAlignment="1">
      <alignment horizontal="left" wrapText="1"/>
    </xf>
    <xf numFmtId="0" fontId="12" fillId="0" borderId="43" xfId="0" applyFont="1" applyBorder="1" applyAlignment="1">
      <alignment horizontal="left" wrapText="1"/>
    </xf>
    <xf numFmtId="0" fontId="12" fillId="0" borderId="0" xfId="0" applyFont="1" applyBorder="1" applyAlignment="1">
      <alignment horizontal="left" wrapText="1"/>
    </xf>
    <xf numFmtId="0" fontId="12" fillId="0" borderId="10" xfId="0" applyFont="1" applyBorder="1" applyAlignment="1">
      <alignment horizontal="left"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28" xfId="0" applyFont="1" applyBorder="1" applyAlignment="1">
      <alignment horizontal="left" wrapText="1"/>
    </xf>
    <xf numFmtId="0" fontId="7" fillId="0" borderId="42" xfId="0" applyFont="1" applyBorder="1" applyAlignment="1">
      <alignment horizontal="center" wrapText="1"/>
    </xf>
    <xf numFmtId="0" fontId="7" fillId="0" borderId="40" xfId="0" applyFont="1" applyBorder="1" applyAlignment="1">
      <alignment horizontal="center" wrapText="1"/>
    </xf>
    <xf numFmtId="0" fontId="7" fillId="0" borderId="41" xfId="0" applyFont="1" applyBorder="1" applyAlignment="1">
      <alignment horizontal="center" wrapText="1"/>
    </xf>
    <xf numFmtId="0" fontId="12" fillId="0" borderId="17" xfId="0" applyFont="1" applyBorder="1" applyAlignment="1">
      <alignment horizontal="left"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28" xfId="0" applyFont="1" applyBorder="1" applyAlignment="1">
      <alignment horizontal="left" vertical="center" wrapText="1"/>
    </xf>
    <xf numFmtId="0" fontId="4" fillId="0" borderId="1" xfId="0" applyFont="1" applyBorder="1" applyAlignment="1">
      <alignment horizontal="center"/>
    </xf>
    <xf numFmtId="0" fontId="12" fillId="3" borderId="23" xfId="0" applyFont="1" applyFill="1" applyBorder="1" applyAlignment="1">
      <alignment horizontal="left"/>
    </xf>
    <xf numFmtId="0" fontId="12" fillId="3" borderId="11" xfId="0" applyFont="1" applyFill="1" applyBorder="1" applyAlignment="1">
      <alignment horizontal="left"/>
    </xf>
    <xf numFmtId="0" fontId="17" fillId="2" borderId="11" xfId="0" applyFont="1" applyFill="1" applyBorder="1" applyAlignment="1">
      <alignment horizontal="center"/>
    </xf>
    <xf numFmtId="0" fontId="12" fillId="3" borderId="24" xfId="0" applyFont="1" applyFill="1" applyBorder="1" applyAlignment="1">
      <alignment horizontal="left"/>
    </xf>
    <xf numFmtId="0" fontId="12" fillId="2" borderId="17" xfId="0" applyFont="1" applyFill="1" applyBorder="1" applyAlignment="1">
      <alignment horizontal="left"/>
    </xf>
    <xf numFmtId="0" fontId="12" fillId="2" borderId="0" xfId="0" applyFont="1" applyFill="1" applyBorder="1" applyAlignment="1">
      <alignment horizontal="left"/>
    </xf>
    <xf numFmtId="0" fontId="12" fillId="2" borderId="10" xfId="0" applyFont="1" applyFill="1" applyBorder="1" applyAlignment="1">
      <alignment horizontal="left"/>
    </xf>
    <xf numFmtId="0" fontId="12" fillId="2" borderId="26" xfId="0" applyFont="1" applyFill="1" applyBorder="1" applyAlignment="1">
      <alignment horizontal="left"/>
    </xf>
    <xf numFmtId="0" fontId="12" fillId="2" borderId="8" xfId="0" applyFont="1" applyFill="1" applyBorder="1" applyAlignment="1">
      <alignment horizontal="left"/>
    </xf>
    <xf numFmtId="0" fontId="12" fillId="2" borderId="25" xfId="0" applyFont="1" applyFill="1" applyBorder="1" applyAlignment="1">
      <alignment horizontal="left"/>
    </xf>
    <xf numFmtId="0" fontId="23" fillId="0" borderId="30" xfId="0" applyFont="1" applyBorder="1" applyAlignment="1">
      <alignment horizontal="left" wrapText="1"/>
    </xf>
    <xf numFmtId="0" fontId="23" fillId="0" borderId="16" xfId="0" applyFont="1" applyBorder="1" applyAlignment="1">
      <alignment horizontal="left" wrapText="1"/>
    </xf>
    <xf numFmtId="0" fontId="23" fillId="0" borderId="31" xfId="0" applyFont="1" applyBorder="1" applyAlignment="1">
      <alignment horizontal="left" wrapText="1"/>
    </xf>
    <xf numFmtId="0" fontId="5"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12" fillId="0" borderId="27" xfId="0" applyFont="1" applyBorder="1" applyAlignment="1">
      <alignment horizontal="left" wrapText="1"/>
    </xf>
    <xf numFmtId="44" fontId="9" fillId="3" borderId="27" xfId="0" applyNumberFormat="1" applyFont="1" applyFill="1" applyBorder="1" applyAlignment="1">
      <alignment horizontal="center"/>
    </xf>
    <xf numFmtId="44" fontId="9" fillId="3" borderId="3" xfId="0" applyNumberFormat="1" applyFont="1" applyFill="1" applyBorder="1" applyAlignment="1">
      <alignment horizontal="center"/>
    </xf>
    <xf numFmtId="44" fontId="9" fillId="3" borderId="28" xfId="0" applyNumberFormat="1" applyFont="1" applyFill="1" applyBorder="1" applyAlignment="1">
      <alignment horizontal="center"/>
    </xf>
    <xf numFmtId="44" fontId="10" fillId="5" borderId="43" xfId="0" applyNumberFormat="1" applyFont="1" applyFill="1" applyBorder="1" applyAlignment="1">
      <alignment horizontal="center" vertical="center" wrapText="1"/>
    </xf>
    <xf numFmtId="44" fontId="10" fillId="5" borderId="0" xfId="0" applyNumberFormat="1" applyFont="1" applyFill="1" applyBorder="1" applyAlignment="1">
      <alignment horizontal="center" vertical="center" wrapText="1"/>
    </xf>
    <xf numFmtId="44" fontId="10" fillId="5" borderId="10" xfId="0" applyNumberFormat="1" applyFont="1" applyFill="1" applyBorder="1" applyAlignment="1">
      <alignment horizontal="center" vertical="center" wrapText="1"/>
    </xf>
    <xf numFmtId="0" fontId="8" fillId="3" borderId="2" xfId="0" applyFont="1" applyFill="1" applyBorder="1" applyAlignment="1">
      <alignment horizontal="center"/>
    </xf>
    <xf numFmtId="0" fontId="8" fillId="3" borderId="28" xfId="0" applyFont="1" applyFill="1" applyBorder="1" applyAlignment="1">
      <alignment horizontal="center"/>
    </xf>
    <xf numFmtId="44" fontId="8" fillId="3" borderId="1" xfId="0" applyNumberFormat="1" applyFont="1" applyFill="1" applyBorder="1" applyAlignment="1">
      <alignment horizontal="center"/>
    </xf>
    <xf numFmtId="44" fontId="8" fillId="3" borderId="2" xfId="0" applyNumberFormat="1" applyFont="1" applyFill="1" applyBorder="1" applyAlignment="1">
      <alignment horizontal="center"/>
    </xf>
    <xf numFmtId="0" fontId="0" fillId="0" borderId="19" xfId="0" applyBorder="1" applyAlignment="1">
      <alignment horizontal="right" wrapText="1"/>
    </xf>
    <xf numFmtId="0" fontId="0" fillId="0" borderId="19" xfId="0" applyBorder="1" applyAlignment="1">
      <alignment horizontal="right"/>
    </xf>
    <xf numFmtId="49" fontId="15" fillId="2" borderId="3" xfId="0" applyNumberFormat="1" applyFont="1" applyFill="1" applyBorder="1" applyAlignment="1">
      <alignment horizontal="center" vertical="top" wrapText="1"/>
    </xf>
    <xf numFmtId="0" fontId="12" fillId="0" borderId="18" xfId="0" applyFont="1" applyBorder="1" applyAlignment="1">
      <alignment horizontal="left"/>
    </xf>
    <xf numFmtId="0" fontId="12" fillId="0" borderId="19" xfId="0" applyFont="1" applyBorder="1" applyAlignment="1">
      <alignment horizontal="left"/>
    </xf>
    <xf numFmtId="0" fontId="13" fillId="4" borderId="26" xfId="0" applyFont="1" applyFill="1" applyBorder="1" applyAlignment="1">
      <alignment horizontal="center"/>
    </xf>
    <xf numFmtId="0" fontId="13" fillId="4" borderId="8" xfId="0" applyFont="1" applyFill="1" applyBorder="1" applyAlignment="1">
      <alignment horizontal="center"/>
    </xf>
    <xf numFmtId="0" fontId="13" fillId="4" borderId="25" xfId="0" applyFont="1" applyFill="1" applyBorder="1" applyAlignment="1">
      <alignment horizontal="center"/>
    </xf>
    <xf numFmtId="44" fontId="8" fillId="3" borderId="2" xfId="1" applyFont="1" applyFill="1" applyBorder="1" applyAlignment="1">
      <alignment horizontal="center"/>
    </xf>
    <xf numFmtId="44" fontId="8" fillId="3" borderId="3" xfId="1" applyFont="1" applyFill="1" applyBorder="1" applyAlignment="1">
      <alignment horizontal="center"/>
    </xf>
    <xf numFmtId="44" fontId="8" fillId="2" borderId="1" xfId="1" applyFont="1" applyFill="1" applyBorder="1" applyAlignment="1">
      <alignment horizontal="center"/>
    </xf>
    <xf numFmtId="44" fontId="8" fillId="2" borderId="2" xfId="1" applyFont="1" applyFill="1" applyBorder="1" applyAlignment="1">
      <alignment horizontal="center"/>
    </xf>
    <xf numFmtId="44" fontId="9" fillId="3" borderId="1" xfId="0" applyNumberFormat="1" applyFont="1" applyFill="1" applyBorder="1" applyAlignment="1">
      <alignment horizontal="center"/>
    </xf>
    <xf numFmtId="44" fontId="9" fillId="3" borderId="2" xfId="0" applyNumberFormat="1" applyFont="1" applyFill="1" applyBorder="1" applyAlignment="1">
      <alignment horizontal="center"/>
    </xf>
    <xf numFmtId="0" fontId="15" fillId="2" borderId="26" xfId="0" applyFont="1" applyFill="1" applyBorder="1" applyAlignment="1">
      <alignment horizontal="left"/>
    </xf>
    <xf numFmtId="0" fontId="15" fillId="2" borderId="8" xfId="0" applyFont="1" applyFill="1" applyBorder="1" applyAlignment="1">
      <alignment horizontal="left"/>
    </xf>
    <xf numFmtId="0" fontId="15" fillId="2" borderId="25" xfId="0" applyFont="1" applyFill="1" applyBorder="1" applyAlignment="1">
      <alignment horizontal="left"/>
    </xf>
    <xf numFmtId="0" fontId="15" fillId="2" borderId="17" xfId="0" applyFont="1" applyFill="1" applyBorder="1" applyAlignment="1">
      <alignment horizontal="left" vertical="center"/>
    </xf>
    <xf numFmtId="0" fontId="15" fillId="2" borderId="0" xfId="0" applyFont="1" applyFill="1" applyBorder="1" applyAlignment="1">
      <alignment horizontal="left" vertical="center"/>
    </xf>
    <xf numFmtId="0" fontId="0" fillId="0" borderId="1" xfId="0" applyBorder="1" applyAlignment="1">
      <alignment horizontal="center"/>
    </xf>
    <xf numFmtId="49" fontId="12" fillId="3" borderId="26" xfId="0" applyNumberFormat="1" applyFont="1" applyFill="1" applyBorder="1" applyAlignment="1">
      <alignment horizontal="left" vertical="center" wrapText="1"/>
    </xf>
    <xf numFmtId="49" fontId="12" fillId="3" borderId="8" xfId="0" applyNumberFormat="1" applyFont="1" applyFill="1" applyBorder="1" applyAlignment="1">
      <alignment horizontal="left" vertical="center" wrapText="1"/>
    </xf>
    <xf numFmtId="49" fontId="12" fillId="3" borderId="25" xfId="0" applyNumberFormat="1" applyFont="1" applyFill="1" applyBorder="1" applyAlignment="1">
      <alignment horizontal="left" vertical="center" wrapText="1"/>
    </xf>
    <xf numFmtId="49" fontId="15" fillId="2" borderId="9" xfId="0" applyNumberFormat="1" applyFont="1" applyFill="1" applyBorder="1" applyAlignment="1">
      <alignment horizontal="center" vertical="center" wrapText="1"/>
    </xf>
    <xf numFmtId="49" fontId="16" fillId="2" borderId="1" xfId="0" applyNumberFormat="1" applyFont="1" applyFill="1" applyBorder="1" applyAlignment="1">
      <alignment horizontal="left" vertical="center" wrapText="1"/>
    </xf>
    <xf numFmtId="49" fontId="16" fillId="2" borderId="15" xfId="0" applyNumberFormat="1" applyFont="1" applyFill="1" applyBorder="1" applyAlignment="1">
      <alignment horizontal="left" vertical="center" wrapText="1"/>
    </xf>
    <xf numFmtId="49" fontId="13" fillId="4" borderId="9" xfId="0" applyNumberFormat="1"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49" fontId="13" fillId="4" borderId="15" xfId="0" applyNumberFormat="1" applyFont="1" applyFill="1" applyBorder="1" applyAlignment="1">
      <alignment horizontal="center" vertical="center" wrapText="1"/>
    </xf>
    <xf numFmtId="49" fontId="12" fillId="3" borderId="9" xfId="0" applyNumberFormat="1" applyFont="1" applyFill="1" applyBorder="1" applyAlignment="1">
      <alignment horizontal="center" vertical="top" wrapText="1"/>
    </xf>
    <xf numFmtId="49" fontId="12" fillId="3" borderId="1" xfId="0" applyNumberFormat="1" applyFont="1" applyFill="1" applyBorder="1" applyAlignment="1">
      <alignment horizontal="center" vertical="top" wrapText="1"/>
    </xf>
    <xf numFmtId="49" fontId="12" fillId="3" borderId="15" xfId="0" applyNumberFormat="1" applyFont="1" applyFill="1" applyBorder="1" applyAlignment="1">
      <alignment horizontal="center" vertical="top" wrapText="1"/>
    </xf>
    <xf numFmtId="49" fontId="15" fillId="3" borderId="27" xfId="0" applyNumberFormat="1" applyFont="1" applyFill="1" applyBorder="1" applyAlignment="1">
      <alignment horizontal="left" vertical="center" wrapText="1"/>
    </xf>
    <xf numFmtId="49" fontId="15" fillId="3" borderId="3" xfId="0" applyNumberFormat="1" applyFont="1" applyFill="1" applyBorder="1" applyAlignment="1">
      <alignment horizontal="left" vertical="center" wrapText="1"/>
    </xf>
    <xf numFmtId="49" fontId="15" fillId="3" borderId="28" xfId="0" applyNumberFormat="1" applyFont="1" applyFill="1" applyBorder="1" applyAlignment="1">
      <alignment horizontal="left" vertical="center" wrapText="1"/>
    </xf>
    <xf numFmtId="0" fontId="26" fillId="0" borderId="33" xfId="0" applyFont="1" applyFill="1" applyBorder="1" applyAlignment="1">
      <alignment horizontal="left"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44" fontId="9" fillId="3" borderId="2" xfId="1" applyFont="1" applyFill="1" applyBorder="1" applyAlignment="1">
      <alignment horizontal="center"/>
    </xf>
    <xf numFmtId="44" fontId="9" fillId="3" borderId="39" xfId="1" applyFont="1" applyFill="1" applyBorder="1" applyAlignment="1">
      <alignment horizontal="center"/>
    </xf>
    <xf numFmtId="49" fontId="13" fillId="4" borderId="17" xfId="0" applyNumberFormat="1" applyFont="1" applyFill="1" applyBorder="1" applyAlignment="1">
      <alignment horizontal="center" vertical="center" wrapText="1"/>
    </xf>
    <xf numFmtId="49" fontId="13" fillId="4" borderId="0" xfId="0" applyNumberFormat="1" applyFont="1" applyFill="1" applyBorder="1" applyAlignment="1">
      <alignment horizontal="center" vertical="center" wrapText="1"/>
    </xf>
    <xf numFmtId="49" fontId="13" fillId="4" borderId="10" xfId="0" applyNumberFormat="1" applyFont="1" applyFill="1" applyBorder="1" applyAlignment="1">
      <alignment horizontal="center" vertical="center" wrapText="1"/>
    </xf>
    <xf numFmtId="49" fontId="15" fillId="3" borderId="17" xfId="0" applyNumberFormat="1" applyFont="1" applyFill="1" applyBorder="1" applyAlignment="1">
      <alignment horizontal="left" vertical="top" wrapText="1"/>
    </xf>
    <xf numFmtId="49" fontId="15" fillId="3" borderId="0" xfId="0" applyNumberFormat="1" applyFont="1" applyFill="1" applyBorder="1" applyAlignment="1">
      <alignment horizontal="left" vertical="top" wrapText="1"/>
    </xf>
    <xf numFmtId="49" fontId="15" fillId="3" borderId="10" xfId="0" applyNumberFormat="1" applyFont="1" applyFill="1" applyBorder="1" applyAlignment="1">
      <alignment horizontal="left" vertical="top"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27" xfId="0" applyFont="1" applyFill="1" applyBorder="1" applyAlignment="1">
      <alignment horizontal="right"/>
    </xf>
    <xf numFmtId="0" fontId="9" fillId="3" borderId="3" xfId="0" applyFont="1" applyFill="1" applyBorder="1" applyAlignment="1">
      <alignment horizontal="right"/>
    </xf>
    <xf numFmtId="0" fontId="9" fillId="3" borderId="28" xfId="0" applyFont="1" applyFill="1" applyBorder="1" applyAlignment="1">
      <alignment horizontal="right"/>
    </xf>
    <xf numFmtId="44" fontId="9" fillId="3" borderId="9" xfId="0" applyNumberFormat="1" applyFont="1" applyFill="1" applyBorder="1" applyAlignment="1">
      <alignment horizontal="center"/>
    </xf>
    <xf numFmtId="44" fontId="9" fillId="3" borderId="15" xfId="0" applyNumberFormat="1" applyFont="1" applyFill="1" applyBorder="1" applyAlignment="1">
      <alignment horizont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3" xfId="0" applyFont="1" applyFill="1" applyBorder="1" applyAlignment="1">
      <alignment horizontal="center"/>
    </xf>
    <xf numFmtId="44" fontId="8" fillId="3" borderId="2" xfId="2" applyNumberFormat="1" applyFont="1" applyFill="1" applyBorder="1" applyAlignment="1">
      <alignment horizontal="center"/>
    </xf>
    <xf numFmtId="9" fontId="8" fillId="3" borderId="39" xfId="2" applyFont="1" applyFill="1" applyBorder="1" applyAlignment="1">
      <alignment horizontal="center"/>
    </xf>
    <xf numFmtId="0" fontId="8" fillId="3" borderId="1"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26"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3" borderId="21"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0" fillId="0" borderId="0" xfId="0" applyAlignment="1">
      <alignment horizontal="left" wrapText="1"/>
    </xf>
    <xf numFmtId="0" fontId="7" fillId="0" borderId="18" xfId="0" applyFont="1" applyBorder="1" applyAlignment="1">
      <alignment horizontal="left"/>
    </xf>
    <xf numFmtId="0" fontId="7" fillId="0" borderId="19" xfId="0" applyFont="1" applyBorder="1" applyAlignment="1">
      <alignment horizontal="left"/>
    </xf>
    <xf numFmtId="0" fontId="7" fillId="0" borderId="20" xfId="0" applyFont="1" applyBorder="1" applyAlignment="1">
      <alignment horizontal="left"/>
    </xf>
    <xf numFmtId="0" fontId="8" fillId="2" borderId="17" xfId="0" applyFont="1" applyFill="1" applyBorder="1" applyAlignment="1">
      <alignment horizontal="left"/>
    </xf>
    <xf numFmtId="0" fontId="8" fillId="2" borderId="0" xfId="0" applyFont="1" applyFill="1" applyBorder="1" applyAlignment="1">
      <alignment horizontal="left"/>
    </xf>
    <xf numFmtId="0" fontId="8" fillId="2" borderId="10" xfId="0" applyFont="1" applyFill="1" applyBorder="1" applyAlignment="1">
      <alignment horizontal="left"/>
    </xf>
    <xf numFmtId="0" fontId="8" fillId="2" borderId="26" xfId="0" applyFont="1" applyFill="1" applyBorder="1" applyAlignment="1">
      <alignment horizontal="left"/>
    </xf>
    <xf numFmtId="0" fontId="8" fillId="2" borderId="8" xfId="0" applyFont="1" applyFill="1" applyBorder="1" applyAlignment="1">
      <alignment horizontal="left"/>
    </xf>
    <xf numFmtId="0" fontId="8" fillId="2" borderId="25" xfId="0" applyFont="1" applyFill="1" applyBorder="1" applyAlignment="1">
      <alignment horizontal="left"/>
    </xf>
    <xf numFmtId="0" fontId="8" fillId="3" borderId="27"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7" fillId="3" borderId="23"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24" xfId="0" applyFont="1" applyFill="1" applyBorder="1" applyAlignment="1">
      <alignment horizontal="left" vertical="center" wrapText="1"/>
    </xf>
    <xf numFmtId="44" fontId="10" fillId="2" borderId="11" xfId="0" applyNumberFormat="1" applyFont="1" applyFill="1" applyBorder="1" applyAlignment="1">
      <alignment horizontal="center"/>
    </xf>
    <xf numFmtId="0" fontId="22" fillId="4" borderId="27" xfId="0" applyFont="1" applyFill="1" applyBorder="1" applyAlignment="1">
      <alignment horizontal="center"/>
    </xf>
    <xf numFmtId="0" fontId="22" fillId="4" borderId="3" xfId="0" applyFont="1" applyFill="1" applyBorder="1" applyAlignment="1">
      <alignment horizontal="center"/>
    </xf>
    <xf numFmtId="0" fontId="22" fillId="4" borderId="28" xfId="0" applyFont="1" applyFill="1" applyBorder="1" applyAlignment="1">
      <alignment horizontal="center"/>
    </xf>
  </cellXfs>
  <cellStyles count="3">
    <cellStyle name="Currency" xfId="1" builtinId="4"/>
    <cellStyle name="Normal" xfId="0" builtinId="0"/>
    <cellStyle name="Percent" xfId="2" builtinId="5"/>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0</xdr:col>
      <xdr:colOff>619125</xdr:colOff>
      <xdr:row>0</xdr:row>
      <xdr:rowOff>533400</xdr:rowOff>
    </xdr:to>
    <xdr:pic>
      <xdr:nvPicPr>
        <xdr:cNvPr id="2" name="Picture 1"/>
        <xdr:cNvPicPr/>
      </xdr:nvPicPr>
      <xdr:blipFill rotWithShape="1">
        <a:blip xmlns:r="http://schemas.openxmlformats.org/officeDocument/2006/relationships" r:embed="rId1" cstate="print"/>
        <a:srcRect l="801" t="16923" r="81090" b="53077"/>
        <a:stretch/>
      </xdr:blipFill>
      <xdr:spPr bwMode="auto">
        <a:xfrm>
          <a:off x="38100" y="47625"/>
          <a:ext cx="581025" cy="485775"/>
        </a:xfrm>
        <a:prstGeom prst="rect">
          <a:avLst/>
        </a:prstGeom>
        <a:blipFill dpi="0" rotWithShape="0">
          <a:blip xmlns:r="http://schemas.openxmlformats.org/officeDocument/2006/relationships" r:embed="rId2" cstate="print">
            <a:alphaModFix amt="0"/>
          </a:blip>
          <a:srcRect/>
          <a:tile tx="0" ty="0" sx="100000" sy="100000" flip="none" algn="tl"/>
        </a:blipFill>
        <a:ln>
          <a:noFill/>
        </a:ln>
        <a:extLst>
          <a:ext uri="{53640926-AAD7-44D8-BBD7-CCE9431645EC}">
            <a14:shadowObscured xmlns:a14="http://schemas.microsoft.com/office/drawing/2010/main" xmlns=""/>
          </a:ext>
        </a:extLst>
      </xdr:spPr>
    </xdr:pic>
    <xdr:clientData/>
  </xdr:twoCellAnchor>
  <xdr:twoCellAnchor>
    <xdr:from>
      <xdr:col>0</xdr:col>
      <xdr:colOff>664638</xdr:colOff>
      <xdr:row>0</xdr:row>
      <xdr:rowOff>95250</xdr:rowOff>
    </xdr:from>
    <xdr:to>
      <xdr:col>1</xdr:col>
      <xdr:colOff>9525</xdr:colOff>
      <xdr:row>0</xdr:row>
      <xdr:rowOff>523875</xdr:rowOff>
    </xdr:to>
    <xdr:pic>
      <xdr:nvPicPr>
        <xdr:cNvPr id="3" name="Picture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l="16600" t="16667" r="33426" b="36180"/>
        <a:stretch>
          <a:fillRect/>
        </a:stretch>
      </xdr:blipFill>
      <xdr:spPr bwMode="auto">
        <a:xfrm>
          <a:off x="664638" y="95250"/>
          <a:ext cx="545037" cy="428625"/>
        </a:xfrm>
        <a:prstGeom prst="rect">
          <a:avLst/>
        </a:prstGeom>
        <a:solidFill>
          <a:srgbClr val="7030A0"/>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xdr:row>
      <xdr:rowOff>114300</xdr:rowOff>
    </xdr:from>
    <xdr:to>
      <xdr:col>2</xdr:col>
      <xdr:colOff>0</xdr:colOff>
      <xdr:row>1</xdr:row>
      <xdr:rowOff>598932</xdr:rowOff>
    </xdr:to>
    <xdr:pic>
      <xdr:nvPicPr>
        <xdr:cNvPr id="2" name="Picture 1"/>
        <xdr:cNvPicPr/>
      </xdr:nvPicPr>
      <xdr:blipFill rotWithShape="1">
        <a:blip xmlns:r="http://schemas.openxmlformats.org/officeDocument/2006/relationships" r:embed="rId1" cstate="print"/>
        <a:srcRect l="801" t="16923" r="81090" b="53077"/>
        <a:stretch/>
      </xdr:blipFill>
      <xdr:spPr bwMode="auto">
        <a:xfrm>
          <a:off x="76200" y="114300"/>
          <a:ext cx="581025" cy="484632"/>
        </a:xfrm>
        <a:prstGeom prst="rect">
          <a:avLst/>
        </a:prstGeom>
        <a:blipFill dpi="0" rotWithShape="0">
          <a:blip xmlns:r="http://schemas.openxmlformats.org/officeDocument/2006/relationships" r:embed="rId2" cstate="print">
            <a:alphaModFix amt="0"/>
          </a:blip>
          <a:srcRect/>
          <a:tile tx="0" ty="0" sx="100000" sy="100000" flip="none" algn="tl"/>
        </a:blipFill>
        <a:ln>
          <a:noFill/>
        </a:ln>
        <a:extLst>
          <a:ext uri="{53640926-AAD7-44D8-BBD7-CCE9431645EC}">
            <a14:shadowObscured xmlns:a14="http://schemas.microsoft.com/office/drawing/2010/main" xmlns=""/>
          </a:ext>
        </a:extLst>
      </xdr:spPr>
    </xdr:pic>
    <xdr:clientData/>
  </xdr:twoCellAnchor>
  <xdr:twoCellAnchor>
    <xdr:from>
      <xdr:col>2</xdr:col>
      <xdr:colOff>9526</xdr:colOff>
      <xdr:row>1</xdr:row>
      <xdr:rowOff>161926</xdr:rowOff>
    </xdr:from>
    <xdr:to>
      <xdr:col>3</xdr:col>
      <xdr:colOff>95250</xdr:colOff>
      <xdr:row>1</xdr:row>
      <xdr:rowOff>559288</xdr:rowOff>
    </xdr:to>
    <xdr:pic>
      <xdr:nvPicPr>
        <xdr:cNvPr id="3" name="Picture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l="16600" t="16667" r="33426" b="36180"/>
        <a:stretch>
          <a:fillRect/>
        </a:stretch>
      </xdr:blipFill>
      <xdr:spPr bwMode="auto">
        <a:xfrm>
          <a:off x="857251" y="361951"/>
          <a:ext cx="447674" cy="397362"/>
        </a:xfrm>
        <a:prstGeom prst="rect">
          <a:avLst/>
        </a:prstGeom>
        <a:solidFill>
          <a:srgbClr val="7030A0"/>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1013100</xdr:colOff>
      <xdr:row>1</xdr:row>
      <xdr:rowOff>79376</xdr:rowOff>
    </xdr:from>
    <xdr:to>
      <xdr:col>1</xdr:col>
      <xdr:colOff>1877787</xdr:colOff>
      <xdr:row>1</xdr:row>
      <xdr:rowOff>609952</xdr:rowOff>
    </xdr:to>
    <xdr:pic>
      <xdr:nvPicPr>
        <xdr:cNvPr id="2"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l="16600" t="16667" r="33426" b="36180"/>
        <a:stretch>
          <a:fillRect/>
        </a:stretch>
      </xdr:blipFill>
      <xdr:spPr bwMode="auto">
        <a:xfrm>
          <a:off x="1203600" y="283483"/>
          <a:ext cx="864687" cy="530576"/>
        </a:xfrm>
        <a:prstGeom prst="rect">
          <a:avLst/>
        </a:prstGeom>
        <a:solidFill>
          <a:srgbClr val="7030A0"/>
        </a:solidFill>
      </xdr:spPr>
    </xdr:pic>
    <xdr:clientData/>
  </xdr:twoCellAnchor>
  <xdr:twoCellAnchor editAs="oneCell">
    <xdr:from>
      <xdr:col>1</xdr:col>
      <xdr:colOff>222249</xdr:colOff>
      <xdr:row>1</xdr:row>
      <xdr:rowOff>79375</xdr:rowOff>
    </xdr:from>
    <xdr:to>
      <xdr:col>1</xdr:col>
      <xdr:colOff>885825</xdr:colOff>
      <xdr:row>1</xdr:row>
      <xdr:rowOff>641350</xdr:rowOff>
    </xdr:to>
    <xdr:pic>
      <xdr:nvPicPr>
        <xdr:cNvPr id="3" name="Picture 2"/>
        <xdr:cNvPicPr/>
      </xdr:nvPicPr>
      <xdr:blipFill rotWithShape="1">
        <a:blip xmlns:r="http://schemas.openxmlformats.org/officeDocument/2006/relationships" r:embed="rId2" cstate="print"/>
        <a:srcRect l="801" t="16923" r="81090" b="53077"/>
        <a:stretch/>
      </xdr:blipFill>
      <xdr:spPr bwMode="auto">
        <a:xfrm>
          <a:off x="431799" y="288925"/>
          <a:ext cx="663576" cy="561975"/>
        </a:xfrm>
        <a:prstGeom prst="rect">
          <a:avLst/>
        </a:prstGeom>
        <a:blipFill dpi="0" rotWithShape="0">
          <a:blip xmlns:r="http://schemas.openxmlformats.org/officeDocument/2006/relationships" r:embed="rId3" cstate="print">
            <a:alphaModFix amt="0"/>
          </a:blip>
          <a:srcRect/>
          <a:tile tx="0" ty="0" sx="100000" sy="100000" flip="none" algn="tl"/>
        </a:blipFill>
        <a:ln>
          <a:noFill/>
        </a:ln>
        <a:extLst>
          <a:ext uri="{53640926-AAD7-44D8-BBD7-CCE9431645EC}">
            <a14:shadowObscured xmlns:a14="http://schemas.microsoft.com/office/drawing/2010/main" xmln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885825</xdr:colOff>
      <xdr:row>1</xdr:row>
      <xdr:rowOff>95250</xdr:rowOff>
    </xdr:from>
    <xdr:to>
      <xdr:col>1</xdr:col>
      <xdr:colOff>1790700</xdr:colOff>
      <xdr:row>1</xdr:row>
      <xdr:rowOff>650874</xdr:rowOff>
    </xdr:to>
    <xdr:pic>
      <xdr:nvPicPr>
        <xdr:cNvPr id="2"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l="16600" t="16667" r="33426" b="36180"/>
        <a:stretch>
          <a:fillRect/>
        </a:stretch>
      </xdr:blipFill>
      <xdr:spPr bwMode="auto">
        <a:xfrm>
          <a:off x="1495425" y="295275"/>
          <a:ext cx="904875" cy="555624"/>
        </a:xfrm>
        <a:prstGeom prst="rect">
          <a:avLst/>
        </a:prstGeom>
        <a:solidFill>
          <a:srgbClr val="7030A0"/>
        </a:solidFill>
      </xdr:spPr>
    </xdr:pic>
    <xdr:clientData/>
  </xdr:twoCellAnchor>
  <xdr:twoCellAnchor editAs="oneCell">
    <xdr:from>
      <xdr:col>1</xdr:col>
      <xdr:colOff>133350</xdr:colOff>
      <xdr:row>1</xdr:row>
      <xdr:rowOff>76200</xdr:rowOff>
    </xdr:from>
    <xdr:to>
      <xdr:col>1</xdr:col>
      <xdr:colOff>796926</xdr:colOff>
      <xdr:row>1</xdr:row>
      <xdr:rowOff>638175</xdr:rowOff>
    </xdr:to>
    <xdr:pic>
      <xdr:nvPicPr>
        <xdr:cNvPr id="3" name="Picture 2"/>
        <xdr:cNvPicPr/>
      </xdr:nvPicPr>
      <xdr:blipFill rotWithShape="1">
        <a:blip xmlns:r="http://schemas.openxmlformats.org/officeDocument/2006/relationships" r:embed="rId2" cstate="print"/>
        <a:srcRect l="801" t="16923" r="81090" b="53077"/>
        <a:stretch/>
      </xdr:blipFill>
      <xdr:spPr bwMode="auto">
        <a:xfrm>
          <a:off x="784225" y="282575"/>
          <a:ext cx="663576" cy="561975"/>
        </a:xfrm>
        <a:prstGeom prst="rect">
          <a:avLst/>
        </a:prstGeom>
        <a:blipFill dpi="0" rotWithShape="0">
          <a:blip xmlns:r="http://schemas.openxmlformats.org/officeDocument/2006/relationships" r:embed="rId3" cstate="print">
            <a:alphaModFix amt="0"/>
          </a:blip>
          <a:srcRect/>
          <a:tile tx="0" ty="0" sx="100000" sy="100000" flip="none" algn="tl"/>
        </a:blipFill>
        <a:ln>
          <a:noFill/>
        </a:ln>
        <a:extLst>
          <a:ext uri="{53640926-AAD7-44D8-BBD7-CCE9431645EC}">
            <a14:shadowObscured xmlns:a14="http://schemas.microsoft.com/office/drawing/2010/main" xmln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A1:K31"/>
  <sheetViews>
    <sheetView showGridLines="0" tabSelected="1" view="pageLayout" zoomScaleNormal="100" workbookViewId="0">
      <selection activeCell="F12" sqref="F12"/>
    </sheetView>
  </sheetViews>
  <sheetFormatPr defaultRowHeight="15"/>
  <cols>
    <col min="1" max="1" width="16.7109375" customWidth="1"/>
    <col min="2" max="10" width="8.7109375" customWidth="1"/>
    <col min="11" max="11" width="5.5703125" customWidth="1"/>
  </cols>
  <sheetData>
    <row r="1" spans="1:11" ht="45" customHeight="1">
      <c r="A1" s="150" t="s">
        <v>173</v>
      </c>
      <c r="B1" s="151"/>
      <c r="C1" s="151"/>
      <c r="D1" s="151"/>
      <c r="E1" s="151"/>
      <c r="F1" s="151"/>
      <c r="G1" s="151"/>
      <c r="H1" s="151"/>
      <c r="I1" s="151"/>
      <c r="J1" s="151"/>
      <c r="K1" s="152"/>
    </row>
    <row r="2" spans="1:11" ht="15" customHeight="1">
      <c r="A2" s="100"/>
      <c r="B2" s="101"/>
      <c r="C2" s="101"/>
      <c r="D2" s="101"/>
      <c r="E2" s="101"/>
      <c r="F2" s="101"/>
      <c r="G2" s="101"/>
      <c r="H2" s="101"/>
      <c r="I2" s="101"/>
      <c r="J2" s="101"/>
      <c r="K2" s="105"/>
    </row>
    <row r="3" spans="1:11" ht="90.75" customHeight="1">
      <c r="A3" s="153" t="s">
        <v>153</v>
      </c>
      <c r="B3" s="145"/>
      <c r="C3" s="145"/>
      <c r="D3" s="145"/>
      <c r="E3" s="145"/>
      <c r="F3" s="145"/>
      <c r="G3" s="145"/>
      <c r="H3" s="145"/>
      <c r="I3" s="145"/>
      <c r="J3" s="145"/>
      <c r="K3" s="146"/>
    </row>
    <row r="4" spans="1:11" ht="15" customHeight="1">
      <c r="A4" s="102"/>
      <c r="B4" s="103"/>
      <c r="C4" s="103"/>
      <c r="D4" s="103"/>
      <c r="E4" s="103"/>
      <c r="F4" s="103"/>
      <c r="G4" s="103"/>
      <c r="H4" s="103"/>
      <c r="I4" s="103"/>
      <c r="J4" s="103"/>
      <c r="K4" s="104"/>
    </row>
    <row r="5" spans="1:11" ht="53.25" customHeight="1">
      <c r="A5" s="118" t="s">
        <v>167</v>
      </c>
      <c r="B5" s="154" t="s">
        <v>164</v>
      </c>
      <c r="C5" s="155"/>
      <c r="D5" s="155"/>
      <c r="E5" s="155"/>
      <c r="F5" s="155"/>
      <c r="G5" s="155"/>
      <c r="H5" s="155"/>
      <c r="I5" s="155"/>
      <c r="J5" s="155"/>
      <c r="K5" s="156"/>
    </row>
    <row r="6" spans="1:11" ht="60" customHeight="1">
      <c r="A6" s="119" t="s">
        <v>168</v>
      </c>
      <c r="B6" s="144" t="s">
        <v>165</v>
      </c>
      <c r="C6" s="145"/>
      <c r="D6" s="145"/>
      <c r="E6" s="145"/>
      <c r="F6" s="145"/>
      <c r="G6" s="145"/>
      <c r="H6" s="145"/>
      <c r="I6" s="145"/>
      <c r="J6" s="145"/>
      <c r="K6" s="146"/>
    </row>
    <row r="7" spans="1:11" ht="60" customHeight="1">
      <c r="A7" s="118" t="s">
        <v>169</v>
      </c>
      <c r="B7" s="147" t="s">
        <v>163</v>
      </c>
      <c r="C7" s="148"/>
      <c r="D7" s="148"/>
      <c r="E7" s="148"/>
      <c r="F7" s="148"/>
      <c r="G7" s="148"/>
      <c r="H7" s="148"/>
      <c r="I7" s="148"/>
      <c r="J7" s="148"/>
      <c r="K7" s="149"/>
    </row>
    <row r="8" spans="1:11" ht="15" customHeight="1" thickBot="1">
      <c r="A8" s="106" t="s">
        <v>151</v>
      </c>
      <c r="B8" s="107"/>
      <c r="C8" s="107"/>
      <c r="D8" s="107"/>
      <c r="E8" s="107"/>
      <c r="F8" s="107"/>
      <c r="G8" s="107"/>
      <c r="H8" s="107"/>
      <c r="I8" s="107"/>
      <c r="J8" s="107"/>
      <c r="K8" s="108"/>
    </row>
    <row r="27" spans="1:11">
      <c r="A27" s="116"/>
      <c r="B27" s="116"/>
      <c r="C27" s="116"/>
      <c r="D27" s="116"/>
      <c r="E27" s="116"/>
      <c r="F27" s="116"/>
      <c r="G27" s="116"/>
      <c r="H27" s="116"/>
      <c r="I27" s="116"/>
      <c r="J27" s="116"/>
      <c r="K27" s="116"/>
    </row>
    <row r="28" spans="1:11" hidden="1">
      <c r="A28" s="116"/>
      <c r="B28" s="116"/>
      <c r="C28" s="116"/>
      <c r="D28" s="116"/>
      <c r="E28" s="116"/>
      <c r="F28" s="116"/>
      <c r="G28" s="116"/>
      <c r="H28" s="116"/>
      <c r="I28" s="116"/>
      <c r="J28" s="116"/>
      <c r="K28" s="116"/>
    </row>
    <row r="29" spans="1:11" hidden="1">
      <c r="A29" s="116"/>
      <c r="B29" s="116"/>
      <c r="C29" s="116"/>
      <c r="D29" s="116"/>
      <c r="E29" s="116"/>
      <c r="F29" s="116"/>
      <c r="G29" s="116"/>
      <c r="H29" s="116"/>
      <c r="I29" s="116"/>
      <c r="J29" s="116"/>
      <c r="K29" s="116"/>
    </row>
    <row r="30" spans="1:11" hidden="1">
      <c r="A30" s="116"/>
      <c r="B30" s="116"/>
      <c r="C30" s="116"/>
      <c r="D30" s="116"/>
      <c r="E30" s="116"/>
      <c r="F30" s="116"/>
      <c r="G30" s="116"/>
      <c r="H30" s="116"/>
      <c r="I30" s="116"/>
      <c r="J30" s="116"/>
      <c r="K30" s="116"/>
    </row>
    <row r="31" spans="1:11" ht="57.75" customHeight="1">
      <c r="A31" s="143" t="s">
        <v>156</v>
      </c>
      <c r="B31" s="143"/>
      <c r="C31" s="143"/>
      <c r="D31" s="143"/>
      <c r="E31" s="143"/>
      <c r="F31" s="143"/>
      <c r="G31" s="143"/>
      <c r="H31" s="143"/>
      <c r="I31" s="143"/>
      <c r="J31" s="143"/>
      <c r="K31" s="143"/>
    </row>
  </sheetData>
  <sheetProtection sheet="1" objects="1" scenarios="1"/>
  <mergeCells count="6">
    <mergeCell ref="A31:K31"/>
    <mergeCell ref="B6:K6"/>
    <mergeCell ref="B7:K7"/>
    <mergeCell ref="A1:K1"/>
    <mergeCell ref="A3:K3"/>
    <mergeCell ref="B5:K5"/>
  </mergeCells>
  <pageMargins left="0.25" right="0.25" top="0.75" bottom="0.75" header="0.3" footer="0.3"/>
  <pageSetup orientation="portrait" r:id="rId1"/>
  <headerFooter>
    <oddHeader xml:space="preserve">&amp;R&amp;8OMB Number: 1122-0029
Expiration Date: 07/31/2017
</oddHeader>
  </headerFooter>
  <drawing r:id="rId2"/>
</worksheet>
</file>

<file path=xl/worksheets/sheet2.xml><?xml version="1.0" encoding="utf-8"?>
<worksheet xmlns="http://schemas.openxmlformats.org/spreadsheetml/2006/main" xmlns:r="http://schemas.openxmlformats.org/officeDocument/2006/relationships">
  <sheetPr codeName="Sheet2">
    <pageSetUpPr fitToPage="1"/>
  </sheetPr>
  <dimension ref="B1:BY60"/>
  <sheetViews>
    <sheetView showGridLines="0" view="pageLayout" zoomScaleNormal="100" workbookViewId="0">
      <selection activeCell="B3" sqref="B3:L3"/>
    </sheetView>
  </sheetViews>
  <sheetFormatPr defaultRowHeight="15"/>
  <cols>
    <col min="1" max="1" width="2.85546875" customWidth="1"/>
    <col min="2" max="2" width="9.140625" customWidth="1"/>
    <col min="3" max="3" width="5.140625" customWidth="1"/>
    <col min="5" max="5" width="12.28515625" customWidth="1"/>
    <col min="6" max="6" width="10.140625" customWidth="1"/>
    <col min="8" max="8" width="12.7109375" customWidth="1"/>
    <col min="9" max="9" width="18.28515625" customWidth="1"/>
    <col min="10" max="10" width="20" customWidth="1"/>
    <col min="11" max="11" width="18.85546875" customWidth="1"/>
    <col min="12" max="12" width="14.28515625" style="110" customWidth="1"/>
    <col min="13" max="13" width="2.5703125" style="110" customWidth="1"/>
    <col min="14" max="14" width="9.140625" style="110" customWidth="1"/>
    <col min="15" max="15" width="9.140625" style="110" hidden="1" customWidth="1"/>
    <col min="16" max="16" width="26.5703125" style="110" hidden="1" customWidth="1"/>
    <col min="17" max="19" width="9.140625" style="110" customWidth="1"/>
    <col min="20" max="77" width="9.140625" style="110"/>
  </cols>
  <sheetData>
    <row r="1" spans="2:16" ht="15.75" thickBot="1"/>
    <row r="2" spans="2:16" ht="55.5" customHeight="1">
      <c r="B2" s="171" t="s">
        <v>170</v>
      </c>
      <c r="C2" s="172"/>
      <c r="D2" s="172"/>
      <c r="E2" s="172"/>
      <c r="F2" s="172"/>
      <c r="G2" s="172"/>
      <c r="H2" s="172"/>
      <c r="I2" s="172"/>
      <c r="J2" s="172"/>
      <c r="K2" s="172"/>
      <c r="L2" s="173"/>
      <c r="M2" s="122"/>
      <c r="O2" s="157" t="s">
        <v>13</v>
      </c>
      <c r="P2" s="157"/>
    </row>
    <row r="3" spans="2:16" ht="114" customHeight="1">
      <c r="B3" s="174" t="s">
        <v>154</v>
      </c>
      <c r="C3" s="148"/>
      <c r="D3" s="148"/>
      <c r="E3" s="148"/>
      <c r="F3" s="148"/>
      <c r="G3" s="148"/>
      <c r="H3" s="148"/>
      <c r="I3" s="148"/>
      <c r="J3" s="148"/>
      <c r="K3" s="148"/>
      <c r="L3" s="149"/>
      <c r="M3" s="121"/>
      <c r="O3" s="157" t="s">
        <v>15</v>
      </c>
      <c r="P3" s="157"/>
    </row>
    <row r="4" spans="2:16" ht="18.75">
      <c r="B4" s="158" t="s">
        <v>132</v>
      </c>
      <c r="C4" s="159"/>
      <c r="D4" s="160" t="s">
        <v>134</v>
      </c>
      <c r="E4" s="160"/>
      <c r="F4" s="159" t="s">
        <v>133</v>
      </c>
      <c r="G4" s="159"/>
      <c r="H4" s="159"/>
      <c r="I4" s="159"/>
      <c r="J4" s="159"/>
      <c r="K4" s="159"/>
      <c r="L4" s="161"/>
      <c r="M4" s="123"/>
      <c r="O4" s="109"/>
      <c r="P4" s="109" t="s">
        <v>134</v>
      </c>
    </row>
    <row r="5" spans="2:16" ht="18.75">
      <c r="B5" s="63"/>
      <c r="C5" s="64"/>
      <c r="D5" s="64"/>
      <c r="E5" s="64"/>
      <c r="F5" s="64"/>
      <c r="G5" s="64"/>
      <c r="H5" s="64"/>
      <c r="I5" s="64"/>
      <c r="J5" s="64"/>
      <c r="K5" s="64"/>
      <c r="L5" s="111"/>
      <c r="M5" s="124"/>
      <c r="O5" s="25" t="s">
        <v>17</v>
      </c>
      <c r="P5" s="25" t="s">
        <v>18</v>
      </c>
    </row>
    <row r="6" spans="2:16" ht="18.75">
      <c r="B6" s="162" t="s">
        <v>175</v>
      </c>
      <c r="C6" s="163"/>
      <c r="D6" s="163"/>
      <c r="E6" s="163"/>
      <c r="F6" s="163"/>
      <c r="G6" s="163"/>
      <c r="H6" s="163"/>
      <c r="I6" s="163"/>
      <c r="J6" s="163"/>
      <c r="K6" s="163"/>
      <c r="L6" s="164"/>
      <c r="M6" s="125"/>
      <c r="O6" s="25" t="s">
        <v>19</v>
      </c>
      <c r="P6" s="25" t="s">
        <v>20</v>
      </c>
    </row>
    <row r="7" spans="2:16" ht="18.75">
      <c r="B7" s="65"/>
      <c r="C7" s="42"/>
      <c r="D7" s="42"/>
      <c r="E7" s="42"/>
      <c r="F7" s="42"/>
      <c r="G7" s="42"/>
      <c r="H7" s="42"/>
      <c r="I7" s="42"/>
      <c r="J7" s="42"/>
      <c r="K7" s="42"/>
      <c r="L7" s="112"/>
      <c r="M7" s="126"/>
      <c r="O7" s="25" t="s">
        <v>21</v>
      </c>
      <c r="P7" s="25" t="s">
        <v>22</v>
      </c>
    </row>
    <row r="8" spans="2:16" ht="18.75">
      <c r="B8" s="165" t="s">
        <v>176</v>
      </c>
      <c r="C8" s="166"/>
      <c r="D8" s="166"/>
      <c r="E8" s="166"/>
      <c r="F8" s="166"/>
      <c r="G8" s="166"/>
      <c r="H8" s="166"/>
      <c r="I8" s="166"/>
      <c r="J8" s="166"/>
      <c r="K8" s="166"/>
      <c r="L8" s="167"/>
      <c r="M8" s="125"/>
      <c r="O8" s="25" t="s">
        <v>23</v>
      </c>
      <c r="P8" s="25" t="s">
        <v>24</v>
      </c>
    </row>
    <row r="9" spans="2:16" ht="15" customHeight="1" thickBot="1">
      <c r="B9" s="168" t="s">
        <v>151</v>
      </c>
      <c r="C9" s="169"/>
      <c r="D9" s="169"/>
      <c r="E9" s="169"/>
      <c r="F9" s="169"/>
      <c r="G9" s="169"/>
      <c r="H9" s="169"/>
      <c r="I9" s="169"/>
      <c r="J9" s="169"/>
      <c r="K9" s="169"/>
      <c r="L9" s="170"/>
      <c r="M9" s="127"/>
      <c r="O9" s="25" t="s">
        <v>25</v>
      </c>
      <c r="P9" s="25" t="s">
        <v>26</v>
      </c>
    </row>
    <row r="10" spans="2:16" ht="10.5" customHeight="1">
      <c r="O10" s="25" t="s">
        <v>27</v>
      </c>
      <c r="P10" s="25" t="s">
        <v>28</v>
      </c>
    </row>
    <row r="11" spans="2:16" ht="47.25" customHeight="1">
      <c r="B11" s="143" t="s">
        <v>157</v>
      </c>
      <c r="C11" s="143"/>
      <c r="D11" s="143"/>
      <c r="E11" s="143"/>
      <c r="F11" s="143"/>
      <c r="G11" s="143"/>
      <c r="H11" s="143"/>
      <c r="I11" s="143"/>
      <c r="J11" s="143"/>
      <c r="K11" s="143"/>
      <c r="L11" s="143"/>
      <c r="M11" s="120"/>
      <c r="O11" s="25" t="s">
        <v>29</v>
      </c>
      <c r="P11" s="25" t="s">
        <v>30</v>
      </c>
    </row>
    <row r="12" spans="2:16">
      <c r="O12" s="25" t="s">
        <v>31</v>
      </c>
      <c r="P12" s="25" t="s">
        <v>32</v>
      </c>
    </row>
    <row r="13" spans="2:16">
      <c r="O13" s="25" t="s">
        <v>33</v>
      </c>
      <c r="P13" s="25" t="s">
        <v>34</v>
      </c>
    </row>
    <row r="14" spans="2:16">
      <c r="O14" s="25" t="s">
        <v>35</v>
      </c>
      <c r="P14" s="25" t="s">
        <v>36</v>
      </c>
    </row>
    <row r="15" spans="2:16">
      <c r="O15" s="25" t="s">
        <v>37</v>
      </c>
      <c r="P15" s="25" t="s">
        <v>38</v>
      </c>
    </row>
    <row r="16" spans="2:16">
      <c r="O16" s="25" t="s">
        <v>39</v>
      </c>
      <c r="P16" s="25" t="s">
        <v>40</v>
      </c>
    </row>
    <row r="17" spans="15:16">
      <c r="O17" s="25" t="s">
        <v>41</v>
      </c>
      <c r="P17" s="25" t="s">
        <v>42</v>
      </c>
    </row>
    <row r="18" spans="15:16">
      <c r="O18" s="25" t="s">
        <v>43</v>
      </c>
      <c r="P18" s="25" t="s">
        <v>44</v>
      </c>
    </row>
    <row r="19" spans="15:16">
      <c r="O19" s="25" t="s">
        <v>45</v>
      </c>
      <c r="P19" s="25" t="s">
        <v>46</v>
      </c>
    </row>
    <row r="20" spans="15:16">
      <c r="O20" s="25" t="s">
        <v>47</v>
      </c>
      <c r="P20" s="25" t="s">
        <v>48</v>
      </c>
    </row>
    <row r="21" spans="15:16">
      <c r="O21" s="25" t="s">
        <v>49</v>
      </c>
      <c r="P21" s="25" t="s">
        <v>50</v>
      </c>
    </row>
    <row r="22" spans="15:16">
      <c r="O22" s="25" t="s">
        <v>144</v>
      </c>
      <c r="P22" s="25" t="s">
        <v>122</v>
      </c>
    </row>
    <row r="23" spans="15:16">
      <c r="O23" s="25" t="s">
        <v>51</v>
      </c>
      <c r="P23" s="25" t="s">
        <v>52</v>
      </c>
    </row>
    <row r="24" spans="15:16">
      <c r="O24" s="25" t="s">
        <v>53</v>
      </c>
      <c r="P24" s="25" t="s">
        <v>54</v>
      </c>
    </row>
    <row r="25" spans="15:16">
      <c r="O25" s="25" t="s">
        <v>55</v>
      </c>
      <c r="P25" s="25" t="s">
        <v>56</v>
      </c>
    </row>
    <row r="26" spans="15:16">
      <c r="O26" s="25" t="s">
        <v>57</v>
      </c>
      <c r="P26" s="25" t="s">
        <v>58</v>
      </c>
    </row>
    <row r="27" spans="15:16">
      <c r="O27" s="25" t="s">
        <v>59</v>
      </c>
      <c r="P27" s="25" t="s">
        <v>60</v>
      </c>
    </row>
    <row r="28" spans="15:16">
      <c r="O28" s="25" t="s">
        <v>61</v>
      </c>
      <c r="P28" s="25" t="s">
        <v>62</v>
      </c>
    </row>
    <row r="29" spans="15:16" ht="14.25" customHeight="1">
      <c r="O29" s="25" t="s">
        <v>63</v>
      </c>
      <c r="P29" s="25" t="s">
        <v>64</v>
      </c>
    </row>
    <row r="30" spans="15:16" hidden="1">
      <c r="O30" s="25" t="s">
        <v>65</v>
      </c>
      <c r="P30" s="25" t="s">
        <v>66</v>
      </c>
    </row>
    <row r="31" spans="15:16" hidden="1">
      <c r="O31" s="25" t="s">
        <v>67</v>
      </c>
      <c r="P31" s="25" t="s">
        <v>68</v>
      </c>
    </row>
    <row r="32" spans="15:16" ht="57.75" customHeight="1">
      <c r="O32" s="25" t="s">
        <v>69</v>
      </c>
      <c r="P32" s="25" t="s">
        <v>70</v>
      </c>
    </row>
    <row r="33" spans="15:16">
      <c r="O33" s="25" t="s">
        <v>71</v>
      </c>
      <c r="P33" s="25" t="s">
        <v>72</v>
      </c>
    </row>
    <row r="34" spans="15:16">
      <c r="O34" s="25" t="s">
        <v>145</v>
      </c>
      <c r="P34" s="25" t="s">
        <v>123</v>
      </c>
    </row>
    <row r="35" spans="15:16">
      <c r="O35" s="25" t="s">
        <v>147</v>
      </c>
      <c r="P35" s="25" t="s">
        <v>148</v>
      </c>
    </row>
    <row r="36" spans="15:16">
      <c r="O36" s="25" t="s">
        <v>73</v>
      </c>
      <c r="P36" s="25" t="s">
        <v>74</v>
      </c>
    </row>
    <row r="37" spans="15:16">
      <c r="O37" s="25" t="s">
        <v>75</v>
      </c>
      <c r="P37" s="25" t="s">
        <v>76</v>
      </c>
    </row>
    <row r="38" spans="15:16">
      <c r="O38" s="25" t="s">
        <v>77</v>
      </c>
      <c r="P38" s="25" t="s">
        <v>78</v>
      </c>
    </row>
    <row r="39" spans="15:16">
      <c r="O39" s="25" t="s">
        <v>149</v>
      </c>
      <c r="P39" s="25" t="s">
        <v>150</v>
      </c>
    </row>
    <row r="40" spans="15:16">
      <c r="O40" s="25" t="s">
        <v>146</v>
      </c>
      <c r="P40" s="25" t="s">
        <v>124</v>
      </c>
    </row>
    <row r="41" spans="15:16">
      <c r="O41" s="25" t="s">
        <v>79</v>
      </c>
      <c r="P41" s="25" t="s">
        <v>80</v>
      </c>
    </row>
    <row r="42" spans="15:16">
      <c r="O42" s="25" t="s">
        <v>81</v>
      </c>
      <c r="P42" s="25" t="s">
        <v>82</v>
      </c>
    </row>
    <row r="43" spans="15:16">
      <c r="O43" s="25" t="s">
        <v>83</v>
      </c>
      <c r="P43" s="25" t="s">
        <v>84</v>
      </c>
    </row>
    <row r="44" spans="15:16">
      <c r="O44" s="25" t="s">
        <v>85</v>
      </c>
      <c r="P44" s="25" t="s">
        <v>86</v>
      </c>
    </row>
    <row r="45" spans="15:16">
      <c r="O45" s="25" t="s">
        <v>87</v>
      </c>
      <c r="P45" s="25" t="s">
        <v>88</v>
      </c>
    </row>
    <row r="46" spans="15:16">
      <c r="O46" s="25" t="s">
        <v>89</v>
      </c>
      <c r="P46" s="25" t="s">
        <v>90</v>
      </c>
    </row>
    <row r="47" spans="15:16">
      <c r="O47" s="25" t="s">
        <v>91</v>
      </c>
      <c r="P47" s="25" t="s">
        <v>92</v>
      </c>
    </row>
    <row r="48" spans="15:16">
      <c r="O48" s="25" t="s">
        <v>95</v>
      </c>
      <c r="P48" s="25" t="s">
        <v>96</v>
      </c>
    </row>
    <row r="49" spans="15:16">
      <c r="O49" s="25" t="s">
        <v>97</v>
      </c>
      <c r="P49" s="25" t="s">
        <v>98</v>
      </c>
    </row>
    <row r="50" spans="15:16">
      <c r="O50" s="25" t="s">
        <v>99</v>
      </c>
      <c r="P50" s="25" t="s">
        <v>100</v>
      </c>
    </row>
    <row r="51" spans="15:16">
      <c r="O51" s="25" t="s">
        <v>101</v>
      </c>
      <c r="P51" s="25" t="s">
        <v>102</v>
      </c>
    </row>
    <row r="52" spans="15:16">
      <c r="O52" s="25" t="s">
        <v>103</v>
      </c>
      <c r="P52" s="25" t="s">
        <v>104</v>
      </c>
    </row>
    <row r="53" spans="15:16">
      <c r="O53" s="25" t="s">
        <v>105</v>
      </c>
      <c r="P53" s="25" t="s">
        <v>106</v>
      </c>
    </row>
    <row r="54" spans="15:16">
      <c r="O54" s="25" t="s">
        <v>107</v>
      </c>
      <c r="P54" s="25" t="s">
        <v>108</v>
      </c>
    </row>
    <row r="55" spans="15:16">
      <c r="O55" s="25" t="s">
        <v>109</v>
      </c>
      <c r="P55" s="25" t="s">
        <v>110</v>
      </c>
    </row>
    <row r="56" spans="15:16">
      <c r="O56" s="25" t="s">
        <v>111</v>
      </c>
      <c r="P56" s="25" t="s">
        <v>112</v>
      </c>
    </row>
    <row r="57" spans="15:16">
      <c r="O57" s="25" t="s">
        <v>113</v>
      </c>
      <c r="P57" s="25" t="s">
        <v>114</v>
      </c>
    </row>
    <row r="58" spans="15:16">
      <c r="O58" s="25" t="s">
        <v>115</v>
      </c>
      <c r="P58" s="25" t="s">
        <v>116</v>
      </c>
    </row>
    <row r="59" spans="15:16">
      <c r="O59" s="26" t="s">
        <v>117</v>
      </c>
      <c r="P59" s="26" t="s">
        <v>118</v>
      </c>
    </row>
    <row r="60" spans="15:16">
      <c r="O60" s="26" t="s">
        <v>119</v>
      </c>
      <c r="P60" s="26" t="s">
        <v>120</v>
      </c>
    </row>
  </sheetData>
  <sheetProtection sheet="1" objects="1" scenarios="1"/>
  <protectedRanges>
    <protectedRange sqref="B4:L8" name="Range1"/>
  </protectedRanges>
  <mergeCells count="11">
    <mergeCell ref="B11:L11"/>
    <mergeCell ref="O2:P2"/>
    <mergeCell ref="O3:P3"/>
    <mergeCell ref="B4:C4"/>
    <mergeCell ref="D4:E4"/>
    <mergeCell ref="F4:L4"/>
    <mergeCell ref="B6:L6"/>
    <mergeCell ref="B8:L8"/>
    <mergeCell ref="B9:L9"/>
    <mergeCell ref="B2:L2"/>
    <mergeCell ref="B3:L3"/>
  </mergeCells>
  <dataValidations count="1">
    <dataValidation type="list" allowBlank="1" showInputMessage="1" showErrorMessage="1" sqref="D4:E4">
      <formula1>$P$4:$P$60</formula1>
    </dataValidation>
  </dataValidations>
  <pageMargins left="0.25" right="0.25" top="0.75" bottom="0.75" header="0.3" footer="0.3"/>
  <pageSetup scale="92" fitToHeight="0" orientation="landscape" r:id="rId1"/>
  <headerFooter>
    <oddHeader>&amp;R&amp;8OMB Number: 1122-0029
Expiration Date: 07/31/2017</oddHeader>
  </headerFooter>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B1:AD59"/>
  <sheetViews>
    <sheetView showGridLines="0" zoomScaleNormal="100" workbookViewId="0">
      <selection activeCell="D34" sqref="D34"/>
    </sheetView>
  </sheetViews>
  <sheetFormatPr defaultRowHeight="15"/>
  <cols>
    <col min="1" max="1" width="2.85546875" customWidth="1"/>
    <col min="2" max="2" width="32.28515625" customWidth="1"/>
    <col min="3" max="3" width="32.7109375" customWidth="1"/>
    <col min="4" max="4" width="43.28515625" customWidth="1"/>
    <col min="5" max="5" width="37.85546875" customWidth="1"/>
    <col min="6" max="6" width="29.85546875" customWidth="1"/>
    <col min="7" max="7" width="20.140625" customWidth="1"/>
    <col min="8" max="8" width="18" customWidth="1"/>
    <col min="9" max="9" width="26" customWidth="1"/>
    <col min="10" max="10" width="41.5703125" customWidth="1"/>
    <col min="11" max="11" width="3" customWidth="1"/>
    <col min="12" max="12" width="0" hidden="1" customWidth="1"/>
    <col min="13" max="13" width="4.42578125" hidden="1" customWidth="1"/>
    <col min="14" max="14" width="30" hidden="1" customWidth="1"/>
    <col min="15" max="15" width="0" hidden="1" customWidth="1"/>
    <col min="16" max="16" width="28.5703125" hidden="1" customWidth="1"/>
    <col min="17" max="17" width="14.85546875" hidden="1" customWidth="1"/>
    <col min="18" max="19" width="0" hidden="1" customWidth="1"/>
    <col min="23" max="23" width="5.5703125" customWidth="1"/>
    <col min="24" max="24" width="2.5703125" customWidth="1"/>
    <col min="25" max="25" width="9.140625" customWidth="1"/>
    <col min="26" max="26" width="5.42578125" hidden="1" customWidth="1"/>
    <col min="27" max="27" width="31.140625" hidden="1" customWidth="1"/>
    <col min="28" max="28" width="9.140625" hidden="1" customWidth="1"/>
    <col min="29" max="29" width="19.140625" hidden="1" customWidth="1"/>
    <col min="30" max="30" width="31.28515625" hidden="1" customWidth="1"/>
    <col min="31" max="34" width="9.140625" customWidth="1"/>
  </cols>
  <sheetData>
    <row r="1" spans="2:30" ht="33" customHeight="1" thickBot="1">
      <c r="K1" s="185" t="s">
        <v>179</v>
      </c>
      <c r="L1" s="186"/>
      <c r="M1" s="186"/>
      <c r="N1" s="186"/>
      <c r="O1" s="186"/>
      <c r="P1" s="186"/>
      <c r="Q1" s="186"/>
      <c r="R1" s="186"/>
      <c r="S1" s="186"/>
      <c r="T1" s="186"/>
      <c r="U1" s="186"/>
      <c r="V1" s="186"/>
      <c r="W1" s="186"/>
    </row>
    <row r="2" spans="2:30" s="23" customFormat="1" ht="53.25" customHeight="1" thickBot="1">
      <c r="B2" s="221" t="s">
        <v>171</v>
      </c>
      <c r="C2" s="222"/>
      <c r="D2" s="222"/>
      <c r="E2" s="222"/>
      <c r="F2" s="222"/>
      <c r="G2" s="222"/>
      <c r="H2" s="222"/>
      <c r="I2" s="222"/>
      <c r="J2" s="222"/>
      <c r="K2" s="222"/>
      <c r="L2" s="222"/>
      <c r="M2" s="222"/>
      <c r="N2" s="222"/>
      <c r="O2" s="222"/>
      <c r="P2" s="222"/>
      <c r="Q2" s="222"/>
      <c r="R2" s="222"/>
      <c r="S2" s="222"/>
      <c r="T2" s="222"/>
      <c r="U2" s="222"/>
      <c r="V2" s="222"/>
      <c r="W2" s="223"/>
      <c r="Z2" s="204" t="s">
        <v>13</v>
      </c>
      <c r="AA2" s="204"/>
      <c r="AC2" s="204" t="s">
        <v>14</v>
      </c>
      <c r="AD2" s="204"/>
    </row>
    <row r="3" spans="2:30" ht="58.5" customHeight="1">
      <c r="B3" s="205" t="s">
        <v>140</v>
      </c>
      <c r="C3" s="206"/>
      <c r="D3" s="206"/>
      <c r="E3" s="206"/>
      <c r="F3" s="206"/>
      <c r="G3" s="206"/>
      <c r="H3" s="206"/>
      <c r="I3" s="206"/>
      <c r="J3" s="206"/>
      <c r="K3" s="206"/>
      <c r="L3" s="206"/>
      <c r="M3" s="206"/>
      <c r="N3" s="206"/>
      <c r="O3" s="206"/>
      <c r="P3" s="206"/>
      <c r="Q3" s="206"/>
      <c r="R3" s="206"/>
      <c r="S3" s="206"/>
      <c r="T3" s="206"/>
      <c r="U3" s="206"/>
      <c r="V3" s="206"/>
      <c r="W3" s="207"/>
      <c r="Z3" s="157" t="s">
        <v>15</v>
      </c>
      <c r="AA3" s="157"/>
      <c r="AC3" s="157" t="s">
        <v>121</v>
      </c>
      <c r="AD3" s="157"/>
    </row>
    <row r="4" spans="2:30" ht="22.5" customHeight="1">
      <c r="B4" s="211" t="s">
        <v>126</v>
      </c>
      <c r="C4" s="212"/>
      <c r="D4" s="212"/>
      <c r="E4" s="212"/>
      <c r="F4" s="212"/>
      <c r="G4" s="212"/>
      <c r="H4" s="212"/>
      <c r="I4" s="212"/>
      <c r="J4" s="212"/>
      <c r="K4" s="212"/>
      <c r="L4" s="212"/>
      <c r="M4" s="212"/>
      <c r="N4" s="212"/>
      <c r="O4" s="212"/>
      <c r="P4" s="212"/>
      <c r="Q4" s="212"/>
      <c r="R4" s="212"/>
      <c r="S4" s="212"/>
      <c r="T4" s="212"/>
      <c r="U4" s="212"/>
      <c r="V4" s="212"/>
      <c r="W4" s="213"/>
      <c r="Z4" s="33"/>
      <c r="AA4" s="33" t="s">
        <v>16</v>
      </c>
      <c r="AC4" s="25" t="s">
        <v>18</v>
      </c>
      <c r="AD4" s="28">
        <v>848842</v>
      </c>
    </row>
    <row r="5" spans="2:30" ht="22.5" customHeight="1">
      <c r="B5" s="214" t="s">
        <v>129</v>
      </c>
      <c r="C5" s="215"/>
      <c r="D5" s="215"/>
      <c r="E5" s="215"/>
      <c r="F5" s="215"/>
      <c r="G5" s="215"/>
      <c r="H5" s="215"/>
      <c r="I5" s="215"/>
      <c r="J5" s="215"/>
      <c r="K5" s="215"/>
      <c r="L5" s="215"/>
      <c r="M5" s="215"/>
      <c r="N5" s="215"/>
      <c r="O5" s="215"/>
      <c r="P5" s="215"/>
      <c r="Q5" s="215"/>
      <c r="R5" s="215"/>
      <c r="S5" s="215"/>
      <c r="T5" s="215"/>
      <c r="U5" s="215"/>
      <c r="V5" s="215"/>
      <c r="W5" s="216"/>
      <c r="Z5" s="25" t="s">
        <v>17</v>
      </c>
      <c r="AA5" s="25" t="s">
        <v>18</v>
      </c>
      <c r="AC5" s="25" t="s">
        <v>20</v>
      </c>
      <c r="AD5" s="28">
        <v>2236215</v>
      </c>
    </row>
    <row r="6" spans="2:30" ht="21.75" customHeight="1">
      <c r="B6" s="131"/>
      <c r="C6" s="187" t="s">
        <v>16</v>
      </c>
      <c r="D6" s="187"/>
      <c r="E6" s="187"/>
      <c r="F6" s="187"/>
      <c r="G6" s="187"/>
      <c r="H6" s="187"/>
      <c r="I6" s="187"/>
      <c r="J6" s="187"/>
      <c r="K6" s="187"/>
      <c r="L6" s="129"/>
      <c r="M6" s="129"/>
      <c r="N6" s="129"/>
      <c r="O6" s="129"/>
      <c r="P6" s="129"/>
      <c r="Q6" s="129"/>
      <c r="R6" s="129"/>
      <c r="S6" s="129"/>
      <c r="T6" s="129"/>
      <c r="U6" s="129"/>
      <c r="V6" s="129"/>
      <c r="W6" s="130"/>
      <c r="Z6" s="25" t="s">
        <v>19</v>
      </c>
      <c r="AA6" s="25" t="s">
        <v>20</v>
      </c>
      <c r="AC6" s="25" t="s">
        <v>22</v>
      </c>
      <c r="AD6" s="28">
        <v>1601748</v>
      </c>
    </row>
    <row r="7" spans="2:30" ht="22.5" customHeight="1">
      <c r="B7" s="211" t="s">
        <v>125</v>
      </c>
      <c r="C7" s="212"/>
      <c r="D7" s="212"/>
      <c r="E7" s="212"/>
      <c r="F7" s="212"/>
      <c r="G7" s="212"/>
      <c r="H7" s="212"/>
      <c r="I7" s="212"/>
      <c r="J7" s="212"/>
      <c r="K7" s="212"/>
      <c r="L7" s="212"/>
      <c r="M7" s="212"/>
      <c r="N7" s="212"/>
      <c r="O7" s="212"/>
      <c r="P7" s="212"/>
      <c r="Q7" s="212"/>
      <c r="R7" s="212"/>
      <c r="S7" s="212"/>
      <c r="T7" s="212"/>
      <c r="U7" s="212"/>
      <c r="V7" s="212"/>
      <c r="W7" s="213"/>
      <c r="Z7" s="25" t="s">
        <v>21</v>
      </c>
      <c r="AA7" s="25" t="s">
        <v>22</v>
      </c>
      <c r="AC7" s="25" t="s">
        <v>24</v>
      </c>
      <c r="AD7" s="28">
        <v>618522</v>
      </c>
    </row>
    <row r="8" spans="2:30" ht="22.5" customHeight="1">
      <c r="B8" s="217" t="s">
        <v>130</v>
      </c>
      <c r="C8" s="218"/>
      <c r="D8" s="218"/>
      <c r="E8" s="218"/>
      <c r="F8" s="218"/>
      <c r="G8" s="218"/>
      <c r="H8" s="218"/>
      <c r="I8" s="218"/>
      <c r="J8" s="218"/>
      <c r="K8" s="218"/>
      <c r="L8" s="218"/>
      <c r="M8" s="218"/>
      <c r="N8" s="218"/>
      <c r="O8" s="218"/>
      <c r="P8" s="218"/>
      <c r="Q8" s="218"/>
      <c r="R8" s="218"/>
      <c r="S8" s="218"/>
      <c r="T8" s="218"/>
      <c r="U8" s="218"/>
      <c r="V8" s="218"/>
      <c r="W8" s="219"/>
      <c r="Z8" s="25" t="s">
        <v>23</v>
      </c>
      <c r="AA8" s="25" t="s">
        <v>24</v>
      </c>
      <c r="AC8" s="25" t="s">
        <v>26</v>
      </c>
      <c r="AD8" s="28">
        <v>2843112</v>
      </c>
    </row>
    <row r="9" spans="2:30" ht="44.25" customHeight="1">
      <c r="B9" s="208" t="s">
        <v>128</v>
      </c>
      <c r="C9" s="29"/>
      <c r="D9" s="209" t="s">
        <v>166</v>
      </c>
      <c r="E9" s="209"/>
      <c r="F9" s="209"/>
      <c r="G9" s="209"/>
      <c r="H9" s="209"/>
      <c r="I9" s="209"/>
      <c r="J9" s="209"/>
      <c r="K9" s="209"/>
      <c r="L9" s="209"/>
      <c r="M9" s="209"/>
      <c r="N9" s="209"/>
      <c r="O9" s="209"/>
      <c r="P9" s="209"/>
      <c r="Q9" s="209"/>
      <c r="R9" s="209"/>
      <c r="S9" s="209"/>
      <c r="T9" s="209"/>
      <c r="U9" s="209"/>
      <c r="V9" s="209"/>
      <c r="W9" s="210"/>
      <c r="Z9" s="25" t="s">
        <v>25</v>
      </c>
      <c r="AA9" s="25" t="s">
        <v>26</v>
      </c>
      <c r="AC9" s="25" t="s">
        <v>28</v>
      </c>
      <c r="AD9" s="28">
        <v>13575557</v>
      </c>
    </row>
    <row r="10" spans="2:30" ht="44.25" customHeight="1">
      <c r="B10" s="208"/>
      <c r="C10" s="29"/>
      <c r="D10" s="209" t="s">
        <v>166</v>
      </c>
      <c r="E10" s="209"/>
      <c r="F10" s="209"/>
      <c r="G10" s="209"/>
      <c r="H10" s="209"/>
      <c r="I10" s="209"/>
      <c r="J10" s="209"/>
      <c r="K10" s="209"/>
      <c r="L10" s="209"/>
      <c r="M10" s="209"/>
      <c r="N10" s="209"/>
      <c r="O10" s="209"/>
      <c r="P10" s="209"/>
      <c r="Q10" s="209"/>
      <c r="R10" s="209"/>
      <c r="S10" s="209"/>
      <c r="T10" s="209"/>
      <c r="U10" s="209"/>
      <c r="V10" s="209"/>
      <c r="W10" s="210"/>
      <c r="Z10" s="25" t="s">
        <v>27</v>
      </c>
      <c r="AA10" s="25" t="s">
        <v>28</v>
      </c>
      <c r="AC10" s="25" t="s">
        <v>30</v>
      </c>
      <c r="AD10" s="28">
        <v>2383342</v>
      </c>
    </row>
    <row r="11" spans="2:30" ht="44.25" customHeight="1">
      <c r="B11" s="208"/>
      <c r="C11" s="29"/>
      <c r="D11" s="209" t="s">
        <v>166</v>
      </c>
      <c r="E11" s="209"/>
      <c r="F11" s="209"/>
      <c r="G11" s="209"/>
      <c r="H11" s="209"/>
      <c r="I11" s="209"/>
      <c r="J11" s="209"/>
      <c r="K11" s="209"/>
      <c r="L11" s="209"/>
      <c r="M11" s="209"/>
      <c r="N11" s="209"/>
      <c r="O11" s="209"/>
      <c r="P11" s="209"/>
      <c r="Q11" s="209"/>
      <c r="R11" s="209"/>
      <c r="S11" s="209"/>
      <c r="T11" s="209"/>
      <c r="U11" s="209"/>
      <c r="V11" s="209"/>
      <c r="W11" s="210"/>
      <c r="Z11" s="25" t="s">
        <v>29</v>
      </c>
      <c r="AA11" s="25" t="s">
        <v>30</v>
      </c>
      <c r="AC11" s="25" t="s">
        <v>32</v>
      </c>
      <c r="AD11" s="28">
        <v>1817273</v>
      </c>
    </row>
    <row r="12" spans="2:30" ht="44.25" customHeight="1">
      <c r="B12" s="208"/>
      <c r="C12" s="29"/>
      <c r="D12" s="209" t="s">
        <v>166</v>
      </c>
      <c r="E12" s="209"/>
      <c r="F12" s="209"/>
      <c r="G12" s="209"/>
      <c r="H12" s="209"/>
      <c r="I12" s="209"/>
      <c r="J12" s="209"/>
      <c r="K12" s="209"/>
      <c r="L12" s="209"/>
      <c r="M12" s="209"/>
      <c r="N12" s="209"/>
      <c r="O12" s="209"/>
      <c r="P12" s="209"/>
      <c r="Q12" s="209"/>
      <c r="R12" s="209"/>
      <c r="S12" s="209"/>
      <c r="T12" s="209"/>
      <c r="U12" s="209"/>
      <c r="V12" s="209"/>
      <c r="W12" s="210"/>
      <c r="Z12" s="25" t="s">
        <v>31</v>
      </c>
      <c r="AA12" s="25" t="s">
        <v>32</v>
      </c>
      <c r="AC12" s="25" t="s">
        <v>34</v>
      </c>
      <c r="AD12" s="28">
        <v>818823</v>
      </c>
    </row>
    <row r="13" spans="2:30" ht="21.75" customHeight="1">
      <c r="B13" s="226" t="s">
        <v>127</v>
      </c>
      <c r="C13" s="227"/>
      <c r="D13" s="227"/>
      <c r="E13" s="227"/>
      <c r="F13" s="227"/>
      <c r="G13" s="227"/>
      <c r="H13" s="227"/>
      <c r="I13" s="227"/>
      <c r="J13" s="227"/>
      <c r="K13" s="227"/>
      <c r="L13" s="227"/>
      <c r="M13" s="227"/>
      <c r="N13" s="227"/>
      <c r="O13" s="227"/>
      <c r="P13" s="227"/>
      <c r="Q13" s="227"/>
      <c r="R13" s="227"/>
      <c r="S13" s="227"/>
      <c r="T13" s="227"/>
      <c r="U13" s="227"/>
      <c r="V13" s="227"/>
      <c r="W13" s="228"/>
      <c r="Z13" s="25" t="s">
        <v>33</v>
      </c>
      <c r="AA13" s="25" t="s">
        <v>34</v>
      </c>
      <c r="AC13" s="25" t="s">
        <v>36</v>
      </c>
      <c r="AD13" s="28">
        <v>913366</v>
      </c>
    </row>
    <row r="14" spans="2:30" ht="84.75" customHeight="1" thickBot="1">
      <c r="B14" s="229" t="s">
        <v>143</v>
      </c>
      <c r="C14" s="230"/>
      <c r="D14" s="230"/>
      <c r="E14" s="230"/>
      <c r="F14" s="230"/>
      <c r="G14" s="230"/>
      <c r="H14" s="230"/>
      <c r="I14" s="230"/>
      <c r="J14" s="230"/>
      <c r="K14" s="230"/>
      <c r="L14" s="230"/>
      <c r="M14" s="230"/>
      <c r="N14" s="230"/>
      <c r="O14" s="230"/>
      <c r="P14" s="230"/>
      <c r="Q14" s="230"/>
      <c r="R14" s="230"/>
      <c r="S14" s="230"/>
      <c r="T14" s="230"/>
      <c r="U14" s="230"/>
      <c r="V14" s="230"/>
      <c r="W14" s="231"/>
      <c r="Z14" s="25" t="s">
        <v>35</v>
      </c>
      <c r="AA14" s="25" t="s">
        <v>36</v>
      </c>
      <c r="AC14" s="25" t="s">
        <v>38</v>
      </c>
      <c r="AD14" s="28">
        <v>7218642</v>
      </c>
    </row>
    <row r="15" spans="2:30" ht="63.75" customHeight="1">
      <c r="B15" s="30"/>
      <c r="C15" s="12" t="s">
        <v>11</v>
      </c>
      <c r="D15" s="13" t="s">
        <v>181</v>
      </c>
      <c r="E15" s="13" t="s">
        <v>180</v>
      </c>
      <c r="F15" s="240" t="s">
        <v>182</v>
      </c>
      <c r="G15" s="241"/>
      <c r="H15" s="245" t="s">
        <v>139</v>
      </c>
      <c r="I15" s="240"/>
      <c r="J15" s="232" t="s">
        <v>141</v>
      </c>
      <c r="K15" s="233"/>
      <c r="L15" s="233"/>
      <c r="M15" s="233"/>
      <c r="N15" s="233"/>
      <c r="O15" s="233"/>
      <c r="P15" s="233"/>
      <c r="Q15" s="233"/>
      <c r="R15" s="233"/>
      <c r="S15" s="233"/>
      <c r="T15" s="233"/>
      <c r="U15" s="233"/>
      <c r="V15" s="233"/>
      <c r="W15" s="234"/>
      <c r="Z15" s="25" t="s">
        <v>37</v>
      </c>
      <c r="AA15" s="25" t="s">
        <v>38</v>
      </c>
      <c r="AC15" s="25" t="s">
        <v>40</v>
      </c>
      <c r="AD15" s="28">
        <v>3982348</v>
      </c>
    </row>
    <row r="16" spans="2:30" ht="22.5" customHeight="1">
      <c r="B16" s="31" t="s">
        <v>0</v>
      </c>
      <c r="C16" s="14" t="e">
        <f>VLOOKUP(C6,AC4:AD58,2,FALSE)</f>
        <v>#N/A</v>
      </c>
      <c r="D16" s="134" t="s">
        <v>7</v>
      </c>
      <c r="E16" s="136" t="s">
        <v>7</v>
      </c>
      <c r="F16" s="181" t="s">
        <v>7</v>
      </c>
      <c r="G16" s="242"/>
      <c r="H16" s="181" t="s">
        <v>7</v>
      </c>
      <c r="I16" s="182"/>
      <c r="J16" s="235"/>
      <c r="K16" s="236"/>
      <c r="L16" s="236"/>
      <c r="M16" s="236"/>
      <c r="N16" s="236"/>
      <c r="O16" s="236"/>
      <c r="P16" s="236"/>
      <c r="Q16" s="236"/>
      <c r="R16" s="236"/>
      <c r="S16" s="236"/>
      <c r="T16" s="236"/>
      <c r="U16" s="236"/>
      <c r="V16" s="236"/>
      <c r="W16" s="237"/>
      <c r="Z16" s="25" t="s">
        <v>39</v>
      </c>
      <c r="AA16" s="25" t="s">
        <v>40</v>
      </c>
      <c r="AC16" s="25" t="s">
        <v>42</v>
      </c>
      <c r="AD16" s="28">
        <v>654288</v>
      </c>
    </row>
    <row r="17" spans="2:30" ht="21.75" customHeight="1">
      <c r="B17" s="31" t="s">
        <v>1</v>
      </c>
      <c r="C17" s="17" t="e">
        <f>C16*0.05</f>
        <v>#N/A</v>
      </c>
      <c r="D17" s="135">
        <v>0</v>
      </c>
      <c r="E17" s="132" t="e">
        <f>C17*D17</f>
        <v>#N/A</v>
      </c>
      <c r="F17" s="243" t="e">
        <f>C17-E17</f>
        <v>#N/A</v>
      </c>
      <c r="G17" s="244"/>
      <c r="H17" s="183" t="s">
        <v>7</v>
      </c>
      <c r="I17" s="184"/>
      <c r="J17" s="238" t="e">
        <f>C17-E17</f>
        <v>#N/A</v>
      </c>
      <c r="K17" s="197"/>
      <c r="L17" s="197"/>
      <c r="M17" s="197"/>
      <c r="N17" s="197"/>
      <c r="O17" s="197"/>
      <c r="P17" s="197"/>
      <c r="Q17" s="197"/>
      <c r="R17" s="197"/>
      <c r="S17" s="197"/>
      <c r="T17" s="197"/>
      <c r="U17" s="197"/>
      <c r="V17" s="197"/>
      <c r="W17" s="239"/>
      <c r="Z17" s="25" t="s">
        <v>41</v>
      </c>
      <c r="AA17" s="25" t="s">
        <v>42</v>
      </c>
      <c r="AC17" s="25" t="s">
        <v>44</v>
      </c>
      <c r="AD17" s="28">
        <v>1075272</v>
      </c>
    </row>
    <row r="18" spans="2:30" ht="21">
      <c r="B18" s="31" t="s">
        <v>2</v>
      </c>
      <c r="C18" s="17" t="e">
        <f>C16*0.3</f>
        <v>#N/A</v>
      </c>
      <c r="D18" s="135">
        <v>0</v>
      </c>
      <c r="E18" s="137" t="e">
        <f>C18*D18</f>
        <v>#N/A</v>
      </c>
      <c r="F18" s="193" t="e">
        <f>C18-E18</f>
        <v>#N/A</v>
      </c>
      <c r="G18" s="194"/>
      <c r="H18" s="195">
        <v>0</v>
      </c>
      <c r="I18" s="196"/>
      <c r="J18" s="175" t="e">
        <f>F18-H18</f>
        <v>#N/A</v>
      </c>
      <c r="K18" s="176"/>
      <c r="L18" s="176"/>
      <c r="M18" s="176"/>
      <c r="N18" s="176"/>
      <c r="O18" s="176"/>
      <c r="P18" s="176"/>
      <c r="Q18" s="176"/>
      <c r="R18" s="176"/>
      <c r="S18" s="176"/>
      <c r="T18" s="176"/>
      <c r="U18" s="176"/>
      <c r="V18" s="176"/>
      <c r="W18" s="177"/>
      <c r="Z18" s="25" t="s">
        <v>43</v>
      </c>
      <c r="AA18" s="25" t="s">
        <v>44</v>
      </c>
      <c r="AC18" s="25" t="s">
        <v>46</v>
      </c>
      <c r="AD18" s="28">
        <v>1646106</v>
      </c>
    </row>
    <row r="19" spans="2:30" ht="21">
      <c r="B19" s="31" t="s">
        <v>3</v>
      </c>
      <c r="C19" s="17" t="e">
        <f>C16*0.25</f>
        <v>#N/A</v>
      </c>
      <c r="D19" s="135">
        <v>0</v>
      </c>
      <c r="E19" s="137" t="e">
        <f t="shared" ref="E19:E21" si="0">C19*D19</f>
        <v>#N/A</v>
      </c>
      <c r="F19" s="193" t="e">
        <f t="shared" ref="F19:F21" si="1">C19-E19</f>
        <v>#N/A</v>
      </c>
      <c r="G19" s="194"/>
      <c r="H19" s="195">
        <v>0</v>
      </c>
      <c r="I19" s="196"/>
      <c r="J19" s="175" t="e">
        <f t="shared" ref="J19:J21" si="2">F19-H19</f>
        <v>#N/A</v>
      </c>
      <c r="K19" s="176"/>
      <c r="L19" s="176"/>
      <c r="M19" s="176"/>
      <c r="N19" s="176"/>
      <c r="O19" s="176"/>
      <c r="P19" s="176"/>
      <c r="Q19" s="176"/>
      <c r="R19" s="176"/>
      <c r="S19" s="176"/>
      <c r="T19" s="176"/>
      <c r="U19" s="176"/>
      <c r="V19" s="176"/>
      <c r="W19" s="177"/>
      <c r="Z19" s="25" t="s">
        <v>45</v>
      </c>
      <c r="AA19" s="25" t="s">
        <v>46</v>
      </c>
      <c r="AC19" s="25" t="s">
        <v>48</v>
      </c>
      <c r="AD19" s="28">
        <v>1145708</v>
      </c>
    </row>
    <row r="20" spans="2:30" ht="21">
      <c r="B20" s="31" t="s">
        <v>4</v>
      </c>
      <c r="C20" s="17" t="e">
        <f>C16*0.25</f>
        <v>#N/A</v>
      </c>
      <c r="D20" s="135">
        <v>0</v>
      </c>
      <c r="E20" s="137" t="e">
        <f t="shared" si="0"/>
        <v>#N/A</v>
      </c>
      <c r="F20" s="193" t="e">
        <f t="shared" si="1"/>
        <v>#N/A</v>
      </c>
      <c r="G20" s="194"/>
      <c r="H20" s="195">
        <v>0</v>
      </c>
      <c r="I20" s="196"/>
      <c r="J20" s="175" t="e">
        <f t="shared" si="2"/>
        <v>#N/A</v>
      </c>
      <c r="K20" s="176"/>
      <c r="L20" s="176"/>
      <c r="M20" s="176"/>
      <c r="N20" s="176"/>
      <c r="O20" s="176"/>
      <c r="P20" s="176"/>
      <c r="Q20" s="176"/>
      <c r="R20" s="176"/>
      <c r="S20" s="176"/>
      <c r="T20" s="176"/>
      <c r="U20" s="176"/>
      <c r="V20" s="176"/>
      <c r="W20" s="177"/>
      <c r="Z20" s="25" t="s">
        <v>47</v>
      </c>
      <c r="AA20" s="25" t="s">
        <v>48</v>
      </c>
      <c r="AC20" s="25" t="s">
        <v>50</v>
      </c>
      <c r="AD20" s="28">
        <v>4960602</v>
      </c>
    </row>
    <row r="21" spans="2:30" ht="21">
      <c r="B21" s="31" t="s">
        <v>5</v>
      </c>
      <c r="C21" s="17" t="e">
        <f>C16*0.15</f>
        <v>#N/A</v>
      </c>
      <c r="D21" s="135">
        <v>0</v>
      </c>
      <c r="E21" s="137" t="e">
        <f t="shared" si="0"/>
        <v>#N/A</v>
      </c>
      <c r="F21" s="193" t="e">
        <f t="shared" si="1"/>
        <v>#N/A</v>
      </c>
      <c r="G21" s="194"/>
      <c r="H21" s="195">
        <v>0</v>
      </c>
      <c r="I21" s="196"/>
      <c r="J21" s="175" t="e">
        <f t="shared" si="2"/>
        <v>#N/A</v>
      </c>
      <c r="K21" s="176"/>
      <c r="L21" s="176"/>
      <c r="M21" s="176"/>
      <c r="N21" s="176"/>
      <c r="O21" s="176"/>
      <c r="P21" s="176"/>
      <c r="Q21" s="176"/>
      <c r="R21" s="176"/>
      <c r="S21" s="176"/>
      <c r="T21" s="176"/>
      <c r="U21" s="176"/>
      <c r="V21" s="176"/>
      <c r="W21" s="177"/>
      <c r="Z21" s="25" t="s">
        <v>49</v>
      </c>
      <c r="AA21" s="25" t="s">
        <v>50</v>
      </c>
      <c r="AC21" s="25" t="s">
        <v>122</v>
      </c>
      <c r="AD21" s="28">
        <v>2824250</v>
      </c>
    </row>
    <row r="22" spans="2:30" ht="21">
      <c r="B22" s="32" t="s">
        <v>6</v>
      </c>
      <c r="C22" s="20" t="e">
        <f>SUM(C17:C21)</f>
        <v>#N/A</v>
      </c>
      <c r="D22" s="133" t="s">
        <v>7</v>
      </c>
      <c r="E22" s="138" t="e">
        <f>SUM(E17:E21)</f>
        <v>#N/A</v>
      </c>
      <c r="F22" s="224" t="e">
        <f>SUM(F17:G21)</f>
        <v>#N/A</v>
      </c>
      <c r="G22" s="225"/>
      <c r="H22" s="197">
        <f>SUM(H18:I21)</f>
        <v>0</v>
      </c>
      <c r="I22" s="198"/>
      <c r="J22" s="175" t="e">
        <f>SUM(J17:W21)</f>
        <v>#N/A</v>
      </c>
      <c r="K22" s="176"/>
      <c r="L22" s="176"/>
      <c r="M22" s="176"/>
      <c r="N22" s="176"/>
      <c r="O22" s="176"/>
      <c r="P22" s="176"/>
      <c r="Q22" s="176"/>
      <c r="R22" s="176"/>
      <c r="S22" s="176"/>
      <c r="T22" s="176"/>
      <c r="U22" s="176"/>
      <c r="V22" s="176"/>
      <c r="W22" s="177"/>
      <c r="Z22" s="25" t="s">
        <v>144</v>
      </c>
      <c r="AA22" s="25" t="s">
        <v>122</v>
      </c>
      <c r="AC22" s="25" t="s">
        <v>52</v>
      </c>
      <c r="AD22" s="28">
        <v>1579604</v>
      </c>
    </row>
    <row r="23" spans="2:30" ht="92.25" customHeight="1">
      <c r="B23" s="69" t="s">
        <v>142</v>
      </c>
      <c r="C23" s="70" t="e">
        <f>ROUNDUP((C16)*0.0475,2)</f>
        <v>#N/A</v>
      </c>
      <c r="D23" s="178" t="e">
        <f>IF(C23=H22,"PREA Reallocation equals State Determination: Distribution of PREA Reallocation.", "PREA Reallocation does not equal State Determination: Distribution of PREA Reallocation. Please recalculate.")</f>
        <v>#N/A</v>
      </c>
      <c r="E23" s="179"/>
      <c r="F23" s="179"/>
      <c r="G23" s="179"/>
      <c r="H23" s="179"/>
      <c r="I23" s="179"/>
      <c r="J23" s="179"/>
      <c r="K23" s="179"/>
      <c r="L23" s="179"/>
      <c r="M23" s="179"/>
      <c r="N23" s="179"/>
      <c r="O23" s="179"/>
      <c r="P23" s="179"/>
      <c r="Q23" s="179"/>
      <c r="R23" s="179"/>
      <c r="S23" s="179"/>
      <c r="T23" s="179"/>
      <c r="U23" s="179"/>
      <c r="V23" s="179"/>
      <c r="W23" s="180"/>
      <c r="Z23" s="25" t="s">
        <v>51</v>
      </c>
      <c r="AA23" s="25" t="s">
        <v>52</v>
      </c>
      <c r="AC23" s="25" t="s">
        <v>54</v>
      </c>
      <c r="AD23" s="28">
        <v>2087807</v>
      </c>
    </row>
    <row r="24" spans="2:30" ht="18.75">
      <c r="B24" s="190" t="s">
        <v>138</v>
      </c>
      <c r="C24" s="191"/>
      <c r="D24" s="191"/>
      <c r="E24" s="191"/>
      <c r="F24" s="191"/>
      <c r="G24" s="191"/>
      <c r="H24" s="191"/>
      <c r="I24" s="191"/>
      <c r="J24" s="191"/>
      <c r="K24" s="191"/>
      <c r="L24" s="191"/>
      <c r="M24" s="191"/>
      <c r="N24" s="191"/>
      <c r="O24" s="191"/>
      <c r="P24" s="191"/>
      <c r="Q24" s="191"/>
      <c r="R24" s="191"/>
      <c r="S24" s="191"/>
      <c r="T24" s="191"/>
      <c r="U24" s="191"/>
      <c r="V24" s="191"/>
      <c r="W24" s="192"/>
      <c r="Z24" s="25" t="s">
        <v>53</v>
      </c>
      <c r="AA24" s="25" t="s">
        <v>54</v>
      </c>
      <c r="AC24" s="25" t="s">
        <v>56</v>
      </c>
      <c r="AD24" s="28">
        <v>2165721</v>
      </c>
    </row>
    <row r="25" spans="2:30" ht="21.75" customHeight="1">
      <c r="B25" s="34" t="s">
        <v>136</v>
      </c>
      <c r="C25" s="61" t="s">
        <v>16</v>
      </c>
      <c r="D25" s="62" t="s">
        <v>137</v>
      </c>
      <c r="E25" s="35"/>
      <c r="F25" s="35"/>
      <c r="G25" s="36"/>
      <c r="H25" s="36"/>
      <c r="I25" s="35"/>
      <c r="J25" s="35"/>
      <c r="K25" s="35"/>
      <c r="L25" s="35"/>
      <c r="M25" s="37"/>
      <c r="N25" s="37"/>
      <c r="O25" s="35"/>
      <c r="P25" s="37"/>
      <c r="Q25" s="38"/>
      <c r="R25" s="35"/>
      <c r="S25" s="35"/>
      <c r="T25" s="35"/>
      <c r="U25" s="35"/>
      <c r="V25" s="35"/>
      <c r="W25" s="39"/>
      <c r="Z25" s="25" t="s">
        <v>55</v>
      </c>
      <c r="AA25" s="25" t="s">
        <v>56</v>
      </c>
      <c r="AC25" s="25" t="s">
        <v>58</v>
      </c>
      <c r="AD25" s="28">
        <v>2865521</v>
      </c>
    </row>
    <row r="26" spans="2:30" ht="21.75" customHeight="1">
      <c r="B26" s="40"/>
      <c r="C26" s="41"/>
      <c r="D26" s="41"/>
      <c r="E26" s="60"/>
      <c r="F26" s="60"/>
      <c r="G26" s="60"/>
      <c r="H26" s="60"/>
      <c r="I26" s="60"/>
      <c r="J26" s="60"/>
      <c r="K26" s="42"/>
      <c r="L26" s="42"/>
      <c r="M26" s="43" t="s">
        <v>63</v>
      </c>
      <c r="N26" s="43" t="s">
        <v>64</v>
      </c>
      <c r="O26" s="42"/>
      <c r="P26" s="43" t="s">
        <v>66</v>
      </c>
      <c r="Q26" s="44">
        <v>600000</v>
      </c>
      <c r="R26" s="42"/>
      <c r="S26" s="42"/>
      <c r="T26" s="42"/>
      <c r="U26" s="42"/>
      <c r="V26" s="42"/>
      <c r="W26" s="45"/>
      <c r="Z26" s="25" t="s">
        <v>57</v>
      </c>
      <c r="AA26" s="25" t="s">
        <v>58</v>
      </c>
      <c r="AC26" s="25" t="s">
        <v>60</v>
      </c>
      <c r="AD26" s="28">
        <v>2606903</v>
      </c>
    </row>
    <row r="27" spans="2:30" ht="18.75">
      <c r="B27" s="202" t="s">
        <v>159</v>
      </c>
      <c r="C27" s="203"/>
      <c r="D27" s="203"/>
      <c r="E27" s="46"/>
      <c r="F27" s="46"/>
      <c r="G27" s="47"/>
      <c r="H27" s="47"/>
      <c r="I27" s="42"/>
      <c r="J27" s="42"/>
      <c r="K27" s="42"/>
      <c r="L27" s="42"/>
      <c r="M27" s="48" t="s">
        <v>65</v>
      </c>
      <c r="N27" s="48" t="s">
        <v>66</v>
      </c>
      <c r="O27" s="42"/>
      <c r="P27" s="48" t="s">
        <v>68</v>
      </c>
      <c r="Q27" s="49">
        <v>600000</v>
      </c>
      <c r="R27" s="42"/>
      <c r="S27" s="42"/>
      <c r="T27" s="42"/>
      <c r="U27" s="42"/>
      <c r="V27" s="42"/>
      <c r="W27" s="45"/>
      <c r="Z27" s="25" t="s">
        <v>59</v>
      </c>
      <c r="AA27" s="25" t="s">
        <v>60</v>
      </c>
      <c r="AC27" s="25" t="s">
        <v>62</v>
      </c>
      <c r="AD27" s="28">
        <v>1049630</v>
      </c>
    </row>
    <row r="28" spans="2:30" ht="21.75" customHeight="1">
      <c r="B28" s="50"/>
      <c r="C28" s="51"/>
      <c r="D28" s="52"/>
      <c r="E28" s="52"/>
      <c r="F28" s="52"/>
      <c r="G28" s="52"/>
      <c r="H28" s="52"/>
      <c r="I28" s="42"/>
      <c r="J28" s="42"/>
      <c r="K28" s="42"/>
      <c r="L28" s="42"/>
      <c r="M28" s="53" t="s">
        <v>67</v>
      </c>
      <c r="N28" s="53" t="s">
        <v>68</v>
      </c>
      <c r="O28" s="42"/>
      <c r="P28" s="53" t="s">
        <v>70</v>
      </c>
      <c r="Q28" s="54">
        <v>600000</v>
      </c>
      <c r="R28" s="42"/>
      <c r="S28" s="42"/>
      <c r="T28" s="42"/>
      <c r="U28" s="42"/>
      <c r="V28" s="42"/>
      <c r="W28" s="45"/>
      <c r="Z28" s="25" t="s">
        <v>61</v>
      </c>
      <c r="AA28" s="25" t="s">
        <v>62</v>
      </c>
      <c r="AC28" s="25" t="s">
        <v>64</v>
      </c>
      <c r="AD28" s="28">
        <v>3949668</v>
      </c>
    </row>
    <row r="29" spans="2:30" ht="21.75" customHeight="1">
      <c r="B29" s="199" t="s">
        <v>160</v>
      </c>
      <c r="C29" s="200"/>
      <c r="D29" s="200"/>
      <c r="E29" s="200"/>
      <c r="F29" s="200"/>
      <c r="G29" s="200"/>
      <c r="H29" s="200"/>
      <c r="I29" s="200"/>
      <c r="J29" s="200"/>
      <c r="K29" s="200"/>
      <c r="L29" s="200"/>
      <c r="M29" s="200"/>
      <c r="N29" s="200"/>
      <c r="O29" s="200"/>
      <c r="P29" s="200"/>
      <c r="Q29" s="200"/>
      <c r="R29" s="200"/>
      <c r="S29" s="200"/>
      <c r="T29" s="200"/>
      <c r="U29" s="200"/>
      <c r="V29" s="200"/>
      <c r="W29" s="201"/>
      <c r="Z29" s="25" t="s">
        <v>63</v>
      </c>
      <c r="AA29" s="25" t="s">
        <v>64</v>
      </c>
      <c r="AC29" s="25" t="s">
        <v>66</v>
      </c>
      <c r="AD29" s="28">
        <v>2434798</v>
      </c>
    </row>
    <row r="30" spans="2:30" ht="21.75" customHeight="1" thickBot="1">
      <c r="B30" s="188" t="s">
        <v>151</v>
      </c>
      <c r="C30" s="189"/>
      <c r="D30" s="189"/>
      <c r="E30" s="189"/>
      <c r="F30" s="189"/>
      <c r="G30" s="189"/>
      <c r="H30" s="55"/>
      <c r="I30" s="56"/>
      <c r="J30" s="56"/>
      <c r="K30" s="56"/>
      <c r="L30" s="56"/>
      <c r="M30" s="57" t="s">
        <v>71</v>
      </c>
      <c r="N30" s="57" t="s">
        <v>72</v>
      </c>
      <c r="O30" s="56"/>
      <c r="P30" s="57" t="s">
        <v>123</v>
      </c>
      <c r="Q30" s="58">
        <v>600000</v>
      </c>
      <c r="R30" s="56"/>
      <c r="S30" s="56"/>
      <c r="T30" s="56"/>
      <c r="U30" s="56"/>
      <c r="V30" s="56"/>
      <c r="W30" s="59"/>
      <c r="Z30" s="25" t="s">
        <v>65</v>
      </c>
      <c r="AA30" s="25" t="s">
        <v>66</v>
      </c>
      <c r="AC30" s="25" t="s">
        <v>68</v>
      </c>
      <c r="AD30" s="28">
        <v>2645952</v>
      </c>
    </row>
    <row r="31" spans="2:30" ht="32.25" customHeight="1">
      <c r="B31" s="220" t="s">
        <v>174</v>
      </c>
      <c r="C31" s="220"/>
      <c r="D31" s="220"/>
      <c r="E31" s="220"/>
      <c r="F31" s="220"/>
      <c r="G31" s="220"/>
      <c r="H31" s="220"/>
      <c r="I31" s="220"/>
      <c r="J31" s="220"/>
      <c r="K31" s="220"/>
      <c r="L31" s="220"/>
      <c r="M31" s="220"/>
      <c r="N31" s="220"/>
      <c r="O31" s="220"/>
      <c r="P31" s="220"/>
      <c r="Q31" s="220"/>
      <c r="R31" s="220"/>
      <c r="S31" s="220"/>
      <c r="T31" s="220"/>
      <c r="U31" s="220"/>
      <c r="V31" s="220"/>
      <c r="W31" s="220"/>
      <c r="Z31" s="25" t="s">
        <v>69</v>
      </c>
      <c r="AA31" s="25" t="s">
        <v>70</v>
      </c>
      <c r="AC31" s="25" t="s">
        <v>72</v>
      </c>
      <c r="AD31" s="28">
        <v>1612523</v>
      </c>
    </row>
    <row r="32" spans="2:30" ht="21" customHeight="1">
      <c r="B32" s="117"/>
      <c r="C32" s="4"/>
      <c r="D32" s="4"/>
      <c r="E32" s="4"/>
      <c r="F32" s="4"/>
      <c r="G32" s="4"/>
      <c r="H32" s="4"/>
      <c r="M32" s="25" t="s">
        <v>77</v>
      </c>
      <c r="N32" s="25" t="s">
        <v>78</v>
      </c>
      <c r="P32" s="25" t="s">
        <v>124</v>
      </c>
      <c r="Q32" s="28">
        <v>600000</v>
      </c>
      <c r="Z32" s="25" t="s">
        <v>71</v>
      </c>
      <c r="AA32" s="25" t="s">
        <v>72</v>
      </c>
      <c r="AC32" s="25" t="s">
        <v>123</v>
      </c>
      <c r="AD32" s="28">
        <v>943633</v>
      </c>
    </row>
    <row r="33" spans="2:30">
      <c r="B33" s="11"/>
      <c r="C33" s="11"/>
      <c r="D33" s="139"/>
      <c r="E33" s="11"/>
      <c r="F33" s="11"/>
      <c r="G33" s="11"/>
      <c r="H33" s="11"/>
      <c r="M33" s="25" t="s">
        <v>79</v>
      </c>
      <c r="N33" s="25" t="s">
        <v>80</v>
      </c>
      <c r="P33" s="25" t="s">
        <v>82</v>
      </c>
      <c r="Q33" s="28">
        <v>600000</v>
      </c>
      <c r="Z33" s="25" t="s">
        <v>145</v>
      </c>
      <c r="AA33" s="25" t="s">
        <v>123</v>
      </c>
      <c r="AC33" s="25" t="s">
        <v>148</v>
      </c>
      <c r="AD33" s="28">
        <v>3933568</v>
      </c>
    </row>
    <row r="34" spans="2:30">
      <c r="B34" s="5"/>
      <c r="C34" s="5"/>
      <c r="D34" s="140"/>
      <c r="E34" s="140"/>
      <c r="F34" s="140"/>
      <c r="G34" s="141"/>
      <c r="H34" s="142"/>
      <c r="M34" s="25" t="s">
        <v>81</v>
      </c>
      <c r="N34" s="25" t="s">
        <v>82</v>
      </c>
      <c r="P34" s="25" t="s">
        <v>84</v>
      </c>
      <c r="Q34" s="28">
        <v>600000</v>
      </c>
      <c r="Z34" s="25" t="s">
        <v>147</v>
      </c>
      <c r="AA34" s="25" t="s">
        <v>148</v>
      </c>
      <c r="AC34" s="25" t="s">
        <v>74</v>
      </c>
      <c r="AD34" s="28">
        <v>844869</v>
      </c>
    </row>
    <row r="35" spans="2:30">
      <c r="B35" s="5"/>
      <c r="C35" s="7"/>
      <c r="D35" s="142"/>
      <c r="E35" s="142"/>
      <c r="F35" s="142"/>
      <c r="G35" s="142"/>
      <c r="H35" s="141"/>
      <c r="M35" s="25" t="s">
        <v>83</v>
      </c>
      <c r="N35" s="25" t="s">
        <v>84</v>
      </c>
      <c r="P35" s="25" t="s">
        <v>86</v>
      </c>
      <c r="Q35" s="28">
        <v>600000</v>
      </c>
      <c r="Z35" s="25" t="s">
        <v>73</v>
      </c>
      <c r="AA35" s="25" t="s">
        <v>74</v>
      </c>
      <c r="AC35" s="25" t="s">
        <v>76</v>
      </c>
      <c r="AD35" s="28">
        <v>1232493</v>
      </c>
    </row>
    <row r="36" spans="2:30">
      <c r="B36" s="5"/>
      <c r="C36" s="9"/>
      <c r="D36" s="142"/>
      <c r="E36" s="142"/>
      <c r="F36" s="142"/>
      <c r="G36" s="141"/>
      <c r="H36" s="141"/>
      <c r="M36" s="25" t="s">
        <v>85</v>
      </c>
      <c r="N36" s="25" t="s">
        <v>86</v>
      </c>
      <c r="P36" s="25" t="s">
        <v>88</v>
      </c>
      <c r="Q36" s="28">
        <v>600000</v>
      </c>
      <c r="Z36" s="25" t="s">
        <v>75</v>
      </c>
      <c r="AA36" s="25" t="s">
        <v>76</v>
      </c>
      <c r="AC36" s="25" t="s">
        <v>78</v>
      </c>
      <c r="AD36" s="28">
        <v>1047991</v>
      </c>
    </row>
    <row r="37" spans="2:30">
      <c r="B37" s="5"/>
      <c r="C37" s="9"/>
      <c r="D37" s="142"/>
      <c r="E37" s="142"/>
      <c r="F37" s="142"/>
      <c r="G37" s="141"/>
      <c r="H37" s="141"/>
      <c r="M37" s="25" t="s">
        <v>87</v>
      </c>
      <c r="N37" s="25" t="s">
        <v>88</v>
      </c>
      <c r="P37" s="25" t="s">
        <v>90</v>
      </c>
      <c r="Q37" s="28">
        <v>600000</v>
      </c>
      <c r="Z37" s="25" t="s">
        <v>77</v>
      </c>
      <c r="AA37" s="25" t="s">
        <v>78</v>
      </c>
      <c r="AC37" s="25" t="s">
        <v>150</v>
      </c>
      <c r="AD37" s="28">
        <v>1305870</v>
      </c>
    </row>
    <row r="38" spans="2:30">
      <c r="B38" s="5"/>
      <c r="C38" s="9"/>
      <c r="D38" s="142"/>
      <c r="E38" s="142"/>
      <c r="F38" s="142"/>
      <c r="G38" s="141"/>
      <c r="H38" s="141"/>
      <c r="M38" s="25" t="s">
        <v>89</v>
      </c>
      <c r="N38" s="25" t="s">
        <v>90</v>
      </c>
      <c r="P38" s="25" t="s">
        <v>92</v>
      </c>
      <c r="Q38" s="28">
        <v>600000</v>
      </c>
      <c r="Z38" s="25" t="s">
        <v>149</v>
      </c>
      <c r="AA38" s="25" t="s">
        <v>150</v>
      </c>
      <c r="AC38" s="25" t="s">
        <v>124</v>
      </c>
      <c r="AD38" s="28">
        <v>3612426</v>
      </c>
    </row>
    <row r="39" spans="2:30">
      <c r="B39" s="5"/>
      <c r="C39" s="9"/>
      <c r="D39" s="142"/>
      <c r="E39" s="142"/>
      <c r="F39" s="142"/>
      <c r="G39" s="141"/>
      <c r="H39" s="141"/>
      <c r="M39" s="25" t="s">
        <v>91</v>
      </c>
      <c r="N39" s="25" t="s">
        <v>92</v>
      </c>
      <c r="P39" s="25" t="s">
        <v>94</v>
      </c>
      <c r="Q39" s="28">
        <v>600000</v>
      </c>
      <c r="Z39" s="25" t="s">
        <v>146</v>
      </c>
      <c r="AA39" s="25" t="s">
        <v>124</v>
      </c>
      <c r="AC39" s="25" t="s">
        <v>80</v>
      </c>
      <c r="AD39" s="28">
        <v>1544461</v>
      </c>
    </row>
    <row r="40" spans="2:30">
      <c r="B40" s="5"/>
      <c r="C40" s="9"/>
      <c r="D40" s="142"/>
      <c r="E40" s="142"/>
      <c r="F40" s="142"/>
      <c r="G40" s="141"/>
      <c r="H40" s="141"/>
      <c r="M40" s="25" t="s">
        <v>93</v>
      </c>
      <c r="N40" s="25" t="s">
        <v>94</v>
      </c>
      <c r="P40" s="25" t="s">
        <v>96</v>
      </c>
      <c r="Q40" s="28">
        <v>600000</v>
      </c>
      <c r="Z40" s="25" t="s">
        <v>79</v>
      </c>
      <c r="AA40" s="25" t="s">
        <v>80</v>
      </c>
      <c r="AC40" s="25" t="s">
        <v>82</v>
      </c>
      <c r="AD40" s="28">
        <v>7251906</v>
      </c>
    </row>
    <row r="41" spans="2:30">
      <c r="B41" s="4"/>
      <c r="C41" s="4"/>
      <c r="D41" s="141"/>
      <c r="E41" s="141"/>
      <c r="F41" s="141"/>
      <c r="G41" s="141"/>
      <c r="H41" s="141"/>
      <c r="M41" s="25" t="s">
        <v>95</v>
      </c>
      <c r="N41" s="25" t="s">
        <v>96</v>
      </c>
      <c r="P41" s="25" t="s">
        <v>98</v>
      </c>
      <c r="Q41" s="28">
        <v>600000</v>
      </c>
      <c r="Z41" s="25" t="s">
        <v>81</v>
      </c>
      <c r="AA41" s="25" t="s">
        <v>82</v>
      </c>
      <c r="AC41" s="25" t="s">
        <v>84</v>
      </c>
      <c r="AD41" s="28">
        <v>4516718</v>
      </c>
    </row>
    <row r="42" spans="2:30">
      <c r="B42" s="4"/>
      <c r="C42" s="4"/>
      <c r="D42" s="141"/>
      <c r="E42" s="141"/>
      <c r="F42" s="141"/>
      <c r="G42" s="141"/>
      <c r="H42" s="141"/>
      <c r="M42" s="25" t="s">
        <v>97</v>
      </c>
      <c r="N42" s="25" t="s">
        <v>98</v>
      </c>
      <c r="P42" s="25" t="s">
        <v>100</v>
      </c>
      <c r="Q42" s="28">
        <v>600000</v>
      </c>
      <c r="Z42" s="25" t="s">
        <v>83</v>
      </c>
      <c r="AA42" s="25" t="s">
        <v>84</v>
      </c>
      <c r="AC42" s="25" t="s">
        <v>86</v>
      </c>
      <c r="AD42" s="28">
        <v>1903417</v>
      </c>
    </row>
    <row r="43" spans="2:30">
      <c r="D43" s="110"/>
      <c r="E43" s="110"/>
      <c r="F43" s="110"/>
      <c r="G43" s="110"/>
      <c r="H43" s="110"/>
      <c r="M43" s="25" t="s">
        <v>99</v>
      </c>
      <c r="N43" s="25" t="s">
        <v>100</v>
      </c>
      <c r="P43" s="25" t="s">
        <v>102</v>
      </c>
      <c r="Q43" s="28">
        <v>600000</v>
      </c>
      <c r="Z43" s="25" t="s">
        <v>85</v>
      </c>
      <c r="AA43" s="25" t="s">
        <v>86</v>
      </c>
      <c r="AC43" s="25" t="s">
        <v>88</v>
      </c>
      <c r="AD43" s="28">
        <v>1930327</v>
      </c>
    </row>
    <row r="44" spans="2:30">
      <c r="D44" s="110"/>
      <c r="E44" s="110"/>
      <c r="F44" s="110"/>
      <c r="G44" s="110"/>
      <c r="H44" s="110"/>
      <c r="M44" s="25" t="s">
        <v>101</v>
      </c>
      <c r="N44" s="25" t="s">
        <v>102</v>
      </c>
      <c r="P44" s="25" t="s">
        <v>104</v>
      </c>
      <c r="Q44" s="28">
        <v>600000</v>
      </c>
      <c r="Z44" s="25" t="s">
        <v>87</v>
      </c>
      <c r="AA44" s="25" t="s">
        <v>88</v>
      </c>
      <c r="AC44" s="25" t="s">
        <v>90</v>
      </c>
      <c r="AD44" s="28">
        <v>4923931</v>
      </c>
    </row>
    <row r="45" spans="2:30">
      <c r="M45" s="25" t="s">
        <v>103</v>
      </c>
      <c r="N45" s="25" t="s">
        <v>104</v>
      </c>
      <c r="P45" s="25" t="s">
        <v>106</v>
      </c>
      <c r="Q45" s="28">
        <v>600000</v>
      </c>
      <c r="Z45" s="25" t="s">
        <v>89</v>
      </c>
      <c r="AA45" s="25" t="s">
        <v>90</v>
      </c>
      <c r="AC45" s="25" t="s">
        <v>92</v>
      </c>
      <c r="AD45" s="28">
        <v>1823706</v>
      </c>
    </row>
    <row r="46" spans="2:30">
      <c r="M46" s="25" t="s">
        <v>105</v>
      </c>
      <c r="N46" s="25" t="s">
        <v>106</v>
      </c>
      <c r="P46" s="25" t="s">
        <v>108</v>
      </c>
      <c r="Q46" s="28">
        <v>600000</v>
      </c>
      <c r="Z46" s="25" t="s">
        <v>91</v>
      </c>
      <c r="AA46" s="25" t="s">
        <v>92</v>
      </c>
      <c r="AC46" s="25" t="s">
        <v>96</v>
      </c>
      <c r="AD46" s="28">
        <v>955936</v>
      </c>
    </row>
    <row r="47" spans="2:30">
      <c r="M47" s="25" t="s">
        <v>107</v>
      </c>
      <c r="N47" s="25" t="s">
        <v>108</v>
      </c>
      <c r="P47" s="25" t="s">
        <v>110</v>
      </c>
      <c r="Q47" s="28">
        <v>600000</v>
      </c>
      <c r="Z47" s="25" t="s">
        <v>95</v>
      </c>
      <c r="AA47" s="25" t="s">
        <v>96</v>
      </c>
      <c r="AC47" s="25" t="s">
        <v>98</v>
      </c>
      <c r="AD47" s="28">
        <v>2216283</v>
      </c>
    </row>
    <row r="48" spans="2:30">
      <c r="M48" s="25" t="s">
        <v>109</v>
      </c>
      <c r="N48" s="25" t="s">
        <v>110</v>
      </c>
      <c r="P48" s="25" t="s">
        <v>112</v>
      </c>
      <c r="Q48" s="28">
        <v>600000</v>
      </c>
      <c r="Z48" s="25" t="s">
        <v>97</v>
      </c>
      <c r="AA48" s="25" t="s">
        <v>98</v>
      </c>
      <c r="AC48" s="25" t="s">
        <v>100</v>
      </c>
      <c r="AD48" s="28">
        <v>885991</v>
      </c>
    </row>
    <row r="49" spans="13:30">
      <c r="M49" s="25" t="s">
        <v>111</v>
      </c>
      <c r="N49" s="25" t="s">
        <v>112</v>
      </c>
      <c r="P49" s="25" t="s">
        <v>114</v>
      </c>
      <c r="Q49" s="28">
        <v>600000</v>
      </c>
      <c r="Z49" s="25" t="s">
        <v>99</v>
      </c>
      <c r="AA49" s="25" t="s">
        <v>100</v>
      </c>
      <c r="AC49" s="25" t="s">
        <v>102</v>
      </c>
      <c r="AD49" s="28">
        <v>2798888</v>
      </c>
    </row>
    <row r="50" spans="13:30">
      <c r="M50" s="25" t="s">
        <v>113</v>
      </c>
      <c r="N50" s="25" t="s">
        <v>114</v>
      </c>
      <c r="P50" s="25" t="s">
        <v>116</v>
      </c>
      <c r="Q50" s="28">
        <v>600000</v>
      </c>
      <c r="Z50" s="25" t="s">
        <v>101</v>
      </c>
      <c r="AA50" s="25" t="s">
        <v>102</v>
      </c>
      <c r="AC50" s="25" t="s">
        <v>104</v>
      </c>
      <c r="AD50" s="28">
        <v>9552713</v>
      </c>
    </row>
    <row r="51" spans="13:30">
      <c r="M51" s="25" t="s">
        <v>115</v>
      </c>
      <c r="N51" s="25" t="s">
        <v>116</v>
      </c>
      <c r="P51" s="26" t="s">
        <v>118</v>
      </c>
      <c r="Q51" s="28">
        <v>600000</v>
      </c>
      <c r="Z51" s="25" t="s">
        <v>103</v>
      </c>
      <c r="AA51" s="25" t="s">
        <v>104</v>
      </c>
      <c r="AC51" s="25" t="s">
        <v>106</v>
      </c>
      <c r="AD51" s="28">
        <v>1581945</v>
      </c>
    </row>
    <row r="52" spans="13:30">
      <c r="M52" s="26" t="s">
        <v>117</v>
      </c>
      <c r="N52" s="26" t="s">
        <v>118</v>
      </c>
      <c r="P52" s="27" t="s">
        <v>120</v>
      </c>
      <c r="Q52" s="28">
        <v>600000</v>
      </c>
      <c r="Z52" s="25" t="s">
        <v>105</v>
      </c>
      <c r="AA52" s="25" t="s">
        <v>106</v>
      </c>
      <c r="AC52" s="25" t="s">
        <v>108</v>
      </c>
      <c r="AD52" s="28">
        <v>3396147</v>
      </c>
    </row>
    <row r="53" spans="13:30">
      <c r="M53" s="27" t="s">
        <v>119</v>
      </c>
      <c r="N53" s="27" t="s">
        <v>120</v>
      </c>
      <c r="Z53" s="25" t="s">
        <v>107</v>
      </c>
      <c r="AA53" s="25" t="s">
        <v>108</v>
      </c>
      <c r="AC53" s="25" t="s">
        <v>110</v>
      </c>
      <c r="AD53" s="28">
        <v>635453</v>
      </c>
    </row>
    <row r="54" spans="13:30">
      <c r="Z54" s="25" t="s">
        <v>109</v>
      </c>
      <c r="AA54" s="25" t="s">
        <v>110</v>
      </c>
      <c r="AC54" s="25" t="s">
        <v>112</v>
      </c>
      <c r="AD54" s="28">
        <v>812114</v>
      </c>
    </row>
    <row r="55" spans="13:30">
      <c r="Z55" s="25" t="s">
        <v>111</v>
      </c>
      <c r="AA55" s="25" t="s">
        <v>112</v>
      </c>
      <c r="AC55" s="26" t="s">
        <v>114</v>
      </c>
      <c r="AD55" s="28">
        <v>2959821</v>
      </c>
    </row>
    <row r="56" spans="13:30">
      <c r="Z56" s="26" t="s">
        <v>113</v>
      </c>
      <c r="AA56" s="26" t="s">
        <v>114</v>
      </c>
      <c r="AC56" s="27" t="s">
        <v>116</v>
      </c>
      <c r="AD56" s="28">
        <v>2543908</v>
      </c>
    </row>
    <row r="57" spans="13:30">
      <c r="Z57" s="27" t="s">
        <v>115</v>
      </c>
      <c r="AA57" s="27" t="s">
        <v>116</v>
      </c>
      <c r="AC57" s="27" t="s">
        <v>118</v>
      </c>
      <c r="AD57" s="28">
        <v>1227682</v>
      </c>
    </row>
    <row r="58" spans="13:30">
      <c r="Z58" s="27" t="s">
        <v>117</v>
      </c>
      <c r="AA58" s="27" t="s">
        <v>118</v>
      </c>
      <c r="AC58" s="27" t="s">
        <v>120</v>
      </c>
      <c r="AD58" s="28">
        <v>797230</v>
      </c>
    </row>
    <row r="59" spans="13:30">
      <c r="Z59" s="27" t="s">
        <v>119</v>
      </c>
      <c r="AA59" s="27" t="s">
        <v>120</v>
      </c>
    </row>
  </sheetData>
  <sheetProtection sheet="1" objects="1" scenarios="1" formatCells="0" formatColumns="0" formatRows="0" insertColumns="0" insertRows="0" insertHyperlinks="0" deleteColumns="0" deleteRows="0" sort="0" autoFilter="0" pivotTables="0"/>
  <protectedRanges>
    <protectedRange sqref="C6" name="Range1"/>
    <protectedRange sqref="B9:W12" name="Range2"/>
    <protectedRange sqref="D17:D21" name="Range3"/>
    <protectedRange sqref="H18:I21" name="Range4"/>
    <protectedRange sqref="B25:W29" name="Range5"/>
  </protectedRanges>
  <mergeCells count="49">
    <mergeCell ref="B31:W31"/>
    <mergeCell ref="B2:W2"/>
    <mergeCell ref="Z2:AA2"/>
    <mergeCell ref="F22:G22"/>
    <mergeCell ref="H19:I19"/>
    <mergeCell ref="H20:I20"/>
    <mergeCell ref="B13:W13"/>
    <mergeCell ref="B14:W14"/>
    <mergeCell ref="J15:W15"/>
    <mergeCell ref="J16:W16"/>
    <mergeCell ref="J17:W17"/>
    <mergeCell ref="F15:G15"/>
    <mergeCell ref="F16:G16"/>
    <mergeCell ref="F17:G17"/>
    <mergeCell ref="H15:I15"/>
    <mergeCell ref="F21:G21"/>
    <mergeCell ref="AC2:AD2"/>
    <mergeCell ref="B3:W3"/>
    <mergeCell ref="Z3:AA3"/>
    <mergeCell ref="AC3:AD3"/>
    <mergeCell ref="B9:B12"/>
    <mergeCell ref="D9:W9"/>
    <mergeCell ref="D10:W10"/>
    <mergeCell ref="D11:W11"/>
    <mergeCell ref="D12:W12"/>
    <mergeCell ref="B4:W4"/>
    <mergeCell ref="B5:W5"/>
    <mergeCell ref="B7:W7"/>
    <mergeCell ref="B8:W8"/>
    <mergeCell ref="B30:G30"/>
    <mergeCell ref="B24:W24"/>
    <mergeCell ref="F18:G18"/>
    <mergeCell ref="F19:G19"/>
    <mergeCell ref="H21:I21"/>
    <mergeCell ref="H22:I22"/>
    <mergeCell ref="B29:W29"/>
    <mergeCell ref="B27:D27"/>
    <mergeCell ref="F20:G20"/>
    <mergeCell ref="J19:W19"/>
    <mergeCell ref="J20:W20"/>
    <mergeCell ref="J21:W21"/>
    <mergeCell ref="H18:I18"/>
    <mergeCell ref="J22:W22"/>
    <mergeCell ref="J18:W18"/>
    <mergeCell ref="D23:W23"/>
    <mergeCell ref="H16:I16"/>
    <mergeCell ref="H17:I17"/>
    <mergeCell ref="K1:W1"/>
    <mergeCell ref="C6:K6"/>
  </mergeCells>
  <conditionalFormatting sqref="D22">
    <cfRule type="cellIs" dxfId="8" priority="21" operator="equal">
      <formula>#REF!</formula>
    </cfRule>
  </conditionalFormatting>
  <conditionalFormatting sqref="B24 B25:D25">
    <cfRule type="containsText" dxfId="7" priority="19" operator="containsText" text="PREA Penalty column does not match State Determination of Distribution of PREA Penalty Per Set-Aside column. Please recalculate.">
      <formula>NOT(ISERROR(SEARCH("PREA Penalty column does not match State Determination of Distribution of PREA Penalty Per Set-Aside column. Please recalculate.",B24)))</formula>
    </cfRule>
  </conditionalFormatting>
  <conditionalFormatting sqref="D22">
    <cfRule type="containsText" dxfId="6" priority="15" operator="containsText" text="PREA Penalty does not equal PREA Reallocation. Please recalculate.">
      <formula>NOT(ISERROR(SEARCH("PREA Penalty does not equal PREA Reallocation. Please recalculate.",D22)))</formula>
    </cfRule>
  </conditionalFormatting>
  <conditionalFormatting sqref="D22">
    <cfRule type="cellIs" dxfId="5" priority="11" operator="equal">
      <formula>$C$23</formula>
    </cfRule>
  </conditionalFormatting>
  <conditionalFormatting sqref="D23">
    <cfRule type="containsText" dxfId="4" priority="6" operator="containsText" text="PREA Reallocation equals State Determination: Distribution of PREA Reallocation. Please proceed to STEP 4.">
      <formula>NOT(ISERROR(SEARCH("PREA Reallocation equals State Determination: Distribution of PREA Reallocation. Please proceed to STEP 4.",D23)))</formula>
    </cfRule>
    <cfRule type="containsText" dxfId="3" priority="7" operator="containsText" text="PREA Reallocation does not equal State Determination: Distribution of PREA Reallocation. Please recalculate.">
      <formula>NOT(ISERROR(SEARCH("PREA Reallocation does not equal State Determination: Distribution of PREA Reallocation. Please recalculate.",D23)))</formula>
    </cfRule>
  </conditionalFormatting>
  <conditionalFormatting sqref="D23">
    <cfRule type="containsText" dxfId="2" priority="5" operator="containsText" text="PREA Reallocation equals State Determination: Distribution of PREA Reallocation.">
      <formula>NOT(ISERROR(SEARCH("PREA Reallocation equals State Determination: Distribution of PREA Reallocation.",D23)))</formula>
    </cfRule>
  </conditionalFormatting>
  <conditionalFormatting sqref="C23">
    <cfRule type="cellIs" dxfId="1" priority="2" operator="equal">
      <formula>$H$22</formula>
    </cfRule>
  </conditionalFormatting>
  <conditionalFormatting sqref="H22:I22">
    <cfRule type="cellIs" dxfId="0" priority="1" operator="equal">
      <formula>$C$23</formula>
    </cfRule>
  </conditionalFormatting>
  <dataValidations count="1">
    <dataValidation type="list" allowBlank="1" showInputMessage="1" showErrorMessage="1" sqref="C25 C6 L6:S6">
      <formula1>$AA$4:$AA$59</formula1>
    </dataValidation>
  </dataValidations>
  <pageMargins left="0.25" right="0.25" top="0.5" bottom="0.75" header="0.3" footer="0.3"/>
  <pageSetup paperSize="5" scale="51" fitToWidth="0" orientation="landscape" r:id="rId1"/>
  <drawing r:id="rId2"/>
  <legacyDrawing r:id="rId3"/>
</worksheet>
</file>

<file path=xl/worksheets/sheet4.xml><?xml version="1.0" encoding="utf-8"?>
<worksheet xmlns="http://schemas.openxmlformats.org/spreadsheetml/2006/main" xmlns:r="http://schemas.openxmlformats.org/officeDocument/2006/relationships">
  <sheetPr codeName="Sheet4">
    <pageSetUpPr fitToPage="1"/>
  </sheetPr>
  <dimension ref="B1:O83"/>
  <sheetViews>
    <sheetView showGridLines="0" view="pageLayout" zoomScaleNormal="110" workbookViewId="0">
      <selection activeCell="B28" sqref="B28:I28"/>
    </sheetView>
  </sheetViews>
  <sheetFormatPr defaultRowHeight="15"/>
  <cols>
    <col min="1" max="1" width="3.140625" customWidth="1"/>
    <col min="2" max="2" width="29.5703125" customWidth="1"/>
    <col min="3" max="3" width="24.5703125" customWidth="1"/>
    <col min="4" max="4" width="25.28515625" customWidth="1"/>
    <col min="5" max="5" width="27.28515625" customWidth="1"/>
    <col min="6" max="6" width="26.140625" customWidth="1"/>
    <col min="7" max="7" width="25.7109375" customWidth="1"/>
    <col min="8" max="8" width="32" customWidth="1"/>
    <col min="9" max="9" width="0" hidden="1" customWidth="1"/>
    <col min="10" max="10" width="4.5703125" customWidth="1"/>
    <col min="11" max="11" width="5.42578125" customWidth="1"/>
    <col min="12" max="12" width="26.5703125" customWidth="1"/>
    <col min="13" max="13" width="1.42578125" customWidth="1"/>
    <col min="14" max="14" width="26.140625" customWidth="1"/>
    <col min="15" max="15" width="29.42578125" customWidth="1"/>
    <col min="16" max="16" width="9.140625" customWidth="1"/>
  </cols>
  <sheetData>
    <row r="1" spans="2:15" ht="15.75" thickBot="1"/>
    <row r="2" spans="2:15" ht="56.25" customHeight="1" thickBot="1">
      <c r="B2" s="252" t="s">
        <v>172</v>
      </c>
      <c r="C2" s="253"/>
      <c r="D2" s="253"/>
      <c r="E2" s="253"/>
      <c r="F2" s="253"/>
      <c r="G2" s="253"/>
      <c r="H2" s="254"/>
      <c r="K2" s="204" t="s">
        <v>13</v>
      </c>
      <c r="L2" s="204"/>
      <c r="N2" s="204" t="s">
        <v>14</v>
      </c>
      <c r="O2" s="204"/>
    </row>
    <row r="3" spans="2:15" ht="83.25" customHeight="1">
      <c r="B3" s="255" t="s">
        <v>155</v>
      </c>
      <c r="C3" s="256"/>
      <c r="D3" s="256"/>
      <c r="E3" s="256"/>
      <c r="F3" s="256"/>
      <c r="G3" s="256"/>
      <c r="H3" s="257"/>
      <c r="K3" s="157" t="s">
        <v>15</v>
      </c>
      <c r="L3" s="157"/>
      <c r="N3" s="157" t="s">
        <v>121</v>
      </c>
      <c r="O3" s="157"/>
    </row>
    <row r="4" spans="2:15" ht="15" customHeight="1">
      <c r="B4" s="71"/>
      <c r="C4" s="72"/>
      <c r="D4" s="72"/>
      <c r="E4" s="72"/>
      <c r="F4" s="72"/>
      <c r="G4" s="72"/>
      <c r="H4" s="73"/>
      <c r="K4" s="24"/>
      <c r="L4" s="24" t="s">
        <v>134</v>
      </c>
      <c r="N4" s="25" t="s">
        <v>18</v>
      </c>
      <c r="O4" s="28">
        <v>848842</v>
      </c>
    </row>
    <row r="5" spans="2:15" ht="23.25" customHeight="1">
      <c r="B5" s="249" t="s">
        <v>126</v>
      </c>
      <c r="C5" s="250"/>
      <c r="D5" s="250"/>
      <c r="E5" s="250"/>
      <c r="F5" s="250"/>
      <c r="G5" s="250"/>
      <c r="H5" s="251"/>
      <c r="K5" s="25" t="s">
        <v>17</v>
      </c>
      <c r="L5" s="25" t="s">
        <v>18</v>
      </c>
      <c r="N5" s="25" t="s">
        <v>20</v>
      </c>
      <c r="O5" s="28">
        <v>2236215</v>
      </c>
    </row>
    <row r="6" spans="2:15" ht="23.25" customHeight="1">
      <c r="B6" s="268" t="s">
        <v>131</v>
      </c>
      <c r="C6" s="269"/>
      <c r="D6" s="269"/>
      <c r="E6" s="269"/>
      <c r="F6" s="269"/>
      <c r="G6" s="269"/>
      <c r="H6" s="270"/>
      <c r="K6" s="25" t="s">
        <v>19</v>
      </c>
      <c r="L6" s="25" t="s">
        <v>20</v>
      </c>
      <c r="N6" s="25" t="s">
        <v>22</v>
      </c>
      <c r="O6" s="28">
        <v>1601748</v>
      </c>
    </row>
    <row r="7" spans="2:15" ht="23.25" customHeight="1">
      <c r="B7" s="271" t="s">
        <v>134</v>
      </c>
      <c r="C7" s="272"/>
      <c r="D7" s="272"/>
      <c r="E7" s="272"/>
      <c r="F7" s="272"/>
      <c r="G7" s="272"/>
      <c r="H7" s="273"/>
      <c r="K7" s="25" t="s">
        <v>21</v>
      </c>
      <c r="L7" s="25" t="s">
        <v>22</v>
      </c>
      <c r="N7" s="25" t="s">
        <v>24</v>
      </c>
      <c r="O7" s="28">
        <v>618522</v>
      </c>
    </row>
    <row r="8" spans="2:15" ht="15" customHeight="1">
      <c r="B8" s="74"/>
      <c r="C8" s="75"/>
      <c r="D8" s="75"/>
      <c r="E8" s="75"/>
      <c r="F8" s="75"/>
      <c r="G8" s="75"/>
      <c r="H8" s="76"/>
      <c r="K8" s="25" t="s">
        <v>23</v>
      </c>
      <c r="L8" s="25" t="s">
        <v>24</v>
      </c>
      <c r="N8" s="25" t="s">
        <v>26</v>
      </c>
      <c r="O8" s="28">
        <v>2843112</v>
      </c>
    </row>
    <row r="9" spans="2:15" ht="18.75" customHeight="1">
      <c r="B9" s="246" t="s">
        <v>125</v>
      </c>
      <c r="C9" s="247"/>
      <c r="D9" s="247"/>
      <c r="E9" s="247"/>
      <c r="F9" s="247"/>
      <c r="G9" s="247"/>
      <c r="H9" s="248"/>
      <c r="K9" s="25" t="s">
        <v>25</v>
      </c>
      <c r="L9" s="25" t="s">
        <v>26</v>
      </c>
      <c r="N9" s="25" t="s">
        <v>28</v>
      </c>
      <c r="O9" s="28">
        <v>13575557</v>
      </c>
    </row>
    <row r="10" spans="2:15" ht="107.25" customHeight="1" thickBot="1">
      <c r="B10" s="274" t="s">
        <v>152</v>
      </c>
      <c r="C10" s="275"/>
      <c r="D10" s="275"/>
      <c r="E10" s="275"/>
      <c r="F10" s="275"/>
      <c r="G10" s="275"/>
      <c r="H10" s="276"/>
      <c r="K10" s="25" t="s">
        <v>27</v>
      </c>
      <c r="L10" s="25" t="s">
        <v>28</v>
      </c>
      <c r="N10" s="25" t="s">
        <v>30</v>
      </c>
      <c r="O10" s="28">
        <v>2383342</v>
      </c>
    </row>
    <row r="11" spans="2:15" ht="63">
      <c r="B11" s="31"/>
      <c r="C11" s="77"/>
      <c r="D11" s="113" t="s">
        <v>8</v>
      </c>
      <c r="E11" s="114" t="s">
        <v>177</v>
      </c>
      <c r="F11" s="114" t="s">
        <v>9</v>
      </c>
      <c r="G11" s="115" t="s">
        <v>10</v>
      </c>
      <c r="H11" s="78" t="s">
        <v>12</v>
      </c>
      <c r="K11" s="25" t="s">
        <v>29</v>
      </c>
      <c r="L11" s="25" t="s">
        <v>30</v>
      </c>
      <c r="N11" s="25" t="s">
        <v>32</v>
      </c>
      <c r="O11" s="28">
        <v>1817273</v>
      </c>
    </row>
    <row r="12" spans="2:15" ht="21">
      <c r="B12" s="31" t="s">
        <v>0</v>
      </c>
      <c r="C12" s="14" t="e">
        <f>VLOOKUP(B7,N4:O59,2,FALSE)</f>
        <v>#N/A</v>
      </c>
      <c r="D12" s="79" t="s">
        <v>7</v>
      </c>
      <c r="E12" s="15" t="s">
        <v>7</v>
      </c>
      <c r="F12" s="15" t="s">
        <v>7</v>
      </c>
      <c r="G12" s="16" t="s">
        <v>7</v>
      </c>
      <c r="H12" s="80" t="s">
        <v>7</v>
      </c>
      <c r="K12" s="25" t="s">
        <v>31</v>
      </c>
      <c r="L12" s="25" t="s">
        <v>32</v>
      </c>
      <c r="N12" s="25" t="s">
        <v>34</v>
      </c>
      <c r="O12" s="28">
        <v>818823</v>
      </c>
    </row>
    <row r="13" spans="2:15" ht="21">
      <c r="B13" s="31" t="s">
        <v>1</v>
      </c>
      <c r="C13" s="17" t="e">
        <f>C12*0.05</f>
        <v>#N/A</v>
      </c>
      <c r="D13" s="79" t="s">
        <v>7</v>
      </c>
      <c r="E13" s="18" t="e">
        <f>C13</f>
        <v>#N/A</v>
      </c>
      <c r="F13" s="81">
        <v>0</v>
      </c>
      <c r="G13" s="19" t="e">
        <f>E13*F13</f>
        <v>#N/A</v>
      </c>
      <c r="H13" s="82" t="e">
        <f>E13-G13</f>
        <v>#N/A</v>
      </c>
      <c r="K13" s="25" t="s">
        <v>33</v>
      </c>
      <c r="L13" s="25" t="s">
        <v>34</v>
      </c>
      <c r="N13" s="25" t="s">
        <v>36</v>
      </c>
      <c r="O13" s="28">
        <v>913366</v>
      </c>
    </row>
    <row r="14" spans="2:15" ht="21">
      <c r="B14" s="31" t="s">
        <v>2</v>
      </c>
      <c r="C14" s="17" t="e">
        <f>C12*0.3</f>
        <v>#N/A</v>
      </c>
      <c r="D14" s="17" t="e">
        <f>C14*0.05</f>
        <v>#N/A</v>
      </c>
      <c r="E14" s="18" t="e">
        <f>C14-D14</f>
        <v>#N/A</v>
      </c>
      <c r="F14" s="81">
        <v>0</v>
      </c>
      <c r="G14" s="19" t="e">
        <f>E14*F14</f>
        <v>#N/A</v>
      </c>
      <c r="H14" s="82" t="e">
        <f>E14-G14</f>
        <v>#N/A</v>
      </c>
      <c r="K14" s="25" t="s">
        <v>35</v>
      </c>
      <c r="L14" s="25" t="s">
        <v>36</v>
      </c>
      <c r="N14" s="25" t="s">
        <v>38</v>
      </c>
      <c r="O14" s="28">
        <v>7218642</v>
      </c>
    </row>
    <row r="15" spans="2:15" ht="21">
      <c r="B15" s="31" t="s">
        <v>3</v>
      </c>
      <c r="C15" s="17" t="e">
        <f>C12*0.25</f>
        <v>#N/A</v>
      </c>
      <c r="D15" s="17" t="e">
        <f>C15*0.05</f>
        <v>#N/A</v>
      </c>
      <c r="E15" s="18" t="e">
        <f>C15-D15</f>
        <v>#N/A</v>
      </c>
      <c r="F15" s="81">
        <v>0</v>
      </c>
      <c r="G15" s="19" t="e">
        <f t="shared" ref="G15:G17" si="0">E15*F15</f>
        <v>#N/A</v>
      </c>
      <c r="H15" s="82" t="e">
        <f>E15-G15</f>
        <v>#N/A</v>
      </c>
      <c r="K15" s="25" t="s">
        <v>37</v>
      </c>
      <c r="L15" s="25" t="s">
        <v>38</v>
      </c>
      <c r="N15" s="25" t="s">
        <v>40</v>
      </c>
      <c r="O15" s="28">
        <v>3982348</v>
      </c>
    </row>
    <row r="16" spans="2:15" ht="21">
      <c r="B16" s="31" t="s">
        <v>4</v>
      </c>
      <c r="C16" s="17" t="e">
        <f>C12*0.25</f>
        <v>#N/A</v>
      </c>
      <c r="D16" s="17" t="e">
        <f>C16*0.05</f>
        <v>#N/A</v>
      </c>
      <c r="E16" s="18" t="e">
        <f>C16-D16</f>
        <v>#N/A</v>
      </c>
      <c r="F16" s="81">
        <v>0</v>
      </c>
      <c r="G16" s="19" t="e">
        <f t="shared" si="0"/>
        <v>#N/A</v>
      </c>
      <c r="H16" s="82" t="e">
        <f>E16-G16</f>
        <v>#N/A</v>
      </c>
      <c r="K16" s="25" t="s">
        <v>39</v>
      </c>
      <c r="L16" s="25" t="s">
        <v>40</v>
      </c>
      <c r="N16" s="25" t="s">
        <v>42</v>
      </c>
      <c r="O16" s="28">
        <v>654288</v>
      </c>
    </row>
    <row r="17" spans="2:15" ht="21">
      <c r="B17" s="31" t="s">
        <v>5</v>
      </c>
      <c r="C17" s="17" t="e">
        <f>C12*0.15</f>
        <v>#N/A</v>
      </c>
      <c r="D17" s="17" t="e">
        <f>C17*0.05</f>
        <v>#N/A</v>
      </c>
      <c r="E17" s="18" t="e">
        <f>C17-D17</f>
        <v>#N/A</v>
      </c>
      <c r="F17" s="81">
        <v>0</v>
      </c>
      <c r="G17" s="19" t="e">
        <f t="shared" si="0"/>
        <v>#N/A</v>
      </c>
      <c r="H17" s="82" t="e">
        <f>E17-G17</f>
        <v>#N/A</v>
      </c>
      <c r="K17" s="25" t="s">
        <v>41</v>
      </c>
      <c r="L17" s="25" t="s">
        <v>42</v>
      </c>
      <c r="N17" s="25" t="s">
        <v>44</v>
      </c>
      <c r="O17" s="28">
        <v>1075272</v>
      </c>
    </row>
    <row r="18" spans="2:15" ht="21.75" thickBot="1">
      <c r="B18" s="32" t="s">
        <v>6</v>
      </c>
      <c r="C18" s="20" t="e">
        <f>SUM(C13:C17)</f>
        <v>#N/A</v>
      </c>
      <c r="D18" s="20" t="e">
        <f>SUM(D14:D17)</f>
        <v>#N/A</v>
      </c>
      <c r="E18" s="21" t="e">
        <f>ROUND(SUM(E13:E17),0)</f>
        <v>#N/A</v>
      </c>
      <c r="F18" s="68" t="s">
        <v>7</v>
      </c>
      <c r="G18" s="22" t="e">
        <f>SUM(G13:G17)</f>
        <v>#N/A</v>
      </c>
      <c r="H18" s="83" t="e">
        <f>ROUND(SUM(H13:H17),0)</f>
        <v>#N/A</v>
      </c>
      <c r="K18" s="25" t="s">
        <v>43</v>
      </c>
      <c r="L18" s="25" t="s">
        <v>44</v>
      </c>
      <c r="N18" s="25" t="s">
        <v>46</v>
      </c>
      <c r="O18" s="28">
        <v>1646106</v>
      </c>
    </row>
    <row r="19" spans="2:15" ht="21">
      <c r="B19" s="84"/>
      <c r="C19" s="85"/>
      <c r="D19" s="85"/>
      <c r="E19" s="128"/>
      <c r="F19" s="87"/>
      <c r="G19" s="86"/>
      <c r="H19" s="88"/>
      <c r="K19" s="25" t="s">
        <v>45</v>
      </c>
      <c r="L19" s="25" t="s">
        <v>46</v>
      </c>
      <c r="N19" s="25" t="s">
        <v>48</v>
      </c>
      <c r="O19" s="28">
        <v>1145708</v>
      </c>
    </row>
    <row r="20" spans="2:15" ht="21">
      <c r="B20" s="278" t="s">
        <v>127</v>
      </c>
      <c r="C20" s="279"/>
      <c r="D20" s="279"/>
      <c r="E20" s="279"/>
      <c r="F20" s="279"/>
      <c r="G20" s="279"/>
      <c r="H20" s="280"/>
      <c r="K20" s="25" t="s">
        <v>47</v>
      </c>
      <c r="L20" s="25" t="s">
        <v>48</v>
      </c>
      <c r="N20" s="25" t="s">
        <v>50</v>
      </c>
      <c r="O20" s="28">
        <v>4960602</v>
      </c>
    </row>
    <row r="21" spans="2:15" ht="21">
      <c r="B21" s="89" t="s">
        <v>132</v>
      </c>
      <c r="C21" s="277" t="s">
        <v>134</v>
      </c>
      <c r="D21" s="277"/>
      <c r="E21" s="90" t="s">
        <v>135</v>
      </c>
      <c r="F21" s="67"/>
      <c r="G21" s="66"/>
      <c r="H21" s="91"/>
      <c r="K21" s="25" t="s">
        <v>49</v>
      </c>
      <c r="L21" s="25" t="s">
        <v>50</v>
      </c>
      <c r="N21" s="25" t="s">
        <v>122</v>
      </c>
      <c r="O21" s="28">
        <v>2824250</v>
      </c>
    </row>
    <row r="22" spans="2:15" ht="21">
      <c r="B22" s="92"/>
      <c r="C22" s="93"/>
      <c r="D22" s="93"/>
      <c r="E22" s="94"/>
      <c r="F22" s="95"/>
      <c r="G22" s="94"/>
      <c r="H22" s="96"/>
      <c r="K22" s="25" t="s">
        <v>144</v>
      </c>
      <c r="L22" s="25" t="s">
        <v>122</v>
      </c>
      <c r="N22" s="25" t="s">
        <v>52</v>
      </c>
      <c r="O22" s="28">
        <v>1579604</v>
      </c>
    </row>
    <row r="23" spans="2:15" ht="21">
      <c r="B23" s="262" t="s">
        <v>161</v>
      </c>
      <c r="C23" s="263"/>
      <c r="D23" s="263"/>
      <c r="E23" s="263"/>
      <c r="F23" s="263"/>
      <c r="G23" s="263"/>
      <c r="H23" s="264"/>
      <c r="K23" s="25" t="s">
        <v>51</v>
      </c>
      <c r="L23" s="25" t="s">
        <v>52</v>
      </c>
      <c r="N23" s="25" t="s">
        <v>54</v>
      </c>
      <c r="O23" s="28">
        <v>2087807</v>
      </c>
    </row>
    <row r="24" spans="2:15" ht="21">
      <c r="B24" s="97"/>
      <c r="C24" s="98"/>
      <c r="D24" s="98"/>
      <c r="E24" s="98"/>
      <c r="F24" s="98"/>
      <c r="G24" s="98"/>
      <c r="H24" s="99"/>
      <c r="K24" s="25" t="s">
        <v>53</v>
      </c>
      <c r="L24" s="25" t="s">
        <v>54</v>
      </c>
      <c r="N24" s="25" t="s">
        <v>56</v>
      </c>
      <c r="O24" s="28">
        <v>2165721</v>
      </c>
    </row>
    <row r="25" spans="2:15" ht="21">
      <c r="B25" s="265" t="s">
        <v>162</v>
      </c>
      <c r="C25" s="266"/>
      <c r="D25" s="266"/>
      <c r="E25" s="266"/>
      <c r="F25" s="266"/>
      <c r="G25" s="266"/>
      <c r="H25" s="267"/>
      <c r="K25" s="25" t="s">
        <v>55</v>
      </c>
      <c r="L25" s="25" t="s">
        <v>56</v>
      </c>
      <c r="N25" s="25" t="s">
        <v>58</v>
      </c>
      <c r="O25" s="28">
        <v>2865521</v>
      </c>
    </row>
    <row r="26" spans="2:15" ht="21.75" thickBot="1">
      <c r="B26" s="259" t="s">
        <v>178</v>
      </c>
      <c r="C26" s="260"/>
      <c r="D26" s="260"/>
      <c r="E26" s="260"/>
      <c r="F26" s="260"/>
      <c r="G26" s="260"/>
      <c r="H26" s="261"/>
      <c r="K26" s="25" t="s">
        <v>57</v>
      </c>
      <c r="L26" s="25" t="s">
        <v>58</v>
      </c>
      <c r="N26" s="25" t="s">
        <v>60</v>
      </c>
      <c r="O26" s="28">
        <v>2606903</v>
      </c>
    </row>
    <row r="27" spans="2:15">
      <c r="B27" s="1"/>
      <c r="C27" s="2"/>
      <c r="D27" s="3"/>
      <c r="E27" s="2"/>
      <c r="F27" s="2"/>
      <c r="K27" s="25" t="s">
        <v>59</v>
      </c>
      <c r="L27" s="25" t="s">
        <v>60</v>
      </c>
      <c r="N27" s="25" t="s">
        <v>62</v>
      </c>
      <c r="O27" s="28">
        <v>1049630</v>
      </c>
    </row>
    <row r="28" spans="2:15" ht="66" customHeight="1">
      <c r="B28" s="258" t="s">
        <v>158</v>
      </c>
      <c r="C28" s="258"/>
      <c r="D28" s="258"/>
      <c r="E28" s="258"/>
      <c r="F28" s="258"/>
      <c r="G28" s="258"/>
      <c r="H28" s="258"/>
      <c r="I28" s="258"/>
      <c r="K28" s="25" t="s">
        <v>61</v>
      </c>
      <c r="L28" s="25" t="s">
        <v>62</v>
      </c>
      <c r="N28" s="25" t="s">
        <v>64</v>
      </c>
      <c r="O28" s="28">
        <v>3949668</v>
      </c>
    </row>
    <row r="29" spans="2:15">
      <c r="B29" s="1"/>
      <c r="C29" s="2"/>
      <c r="D29" s="3"/>
      <c r="E29" s="2"/>
      <c r="F29" s="2"/>
      <c r="K29" s="25" t="s">
        <v>63</v>
      </c>
      <c r="L29" s="25" t="s">
        <v>64</v>
      </c>
      <c r="N29" s="25" t="s">
        <v>66</v>
      </c>
      <c r="O29" s="28">
        <v>2434798</v>
      </c>
    </row>
    <row r="30" spans="2:15">
      <c r="B30" s="4"/>
      <c r="C30" s="4"/>
      <c r="D30" s="4"/>
      <c r="E30" s="4"/>
      <c r="F30" s="4"/>
      <c r="K30" s="25" t="s">
        <v>65</v>
      </c>
      <c r="L30" s="25" t="s">
        <v>66</v>
      </c>
      <c r="N30" s="25" t="s">
        <v>68</v>
      </c>
      <c r="O30" s="28">
        <v>2645952</v>
      </c>
    </row>
    <row r="31" spans="2:15">
      <c r="B31" s="11"/>
      <c r="C31" s="11"/>
      <c r="D31" s="11"/>
      <c r="E31" s="11"/>
      <c r="F31" s="11"/>
      <c r="K31" s="25" t="s">
        <v>67</v>
      </c>
      <c r="L31" s="25" t="s">
        <v>68</v>
      </c>
      <c r="N31" s="25" t="s">
        <v>70</v>
      </c>
      <c r="O31" s="28">
        <v>617321</v>
      </c>
    </row>
    <row r="32" spans="2:15">
      <c r="B32" s="5"/>
      <c r="C32" s="5"/>
      <c r="D32" s="6"/>
      <c r="E32" s="6"/>
      <c r="F32" s="5"/>
      <c r="K32" s="25" t="s">
        <v>69</v>
      </c>
      <c r="L32" s="25" t="s">
        <v>70</v>
      </c>
      <c r="N32" s="25" t="s">
        <v>72</v>
      </c>
      <c r="O32" s="28">
        <v>1612523</v>
      </c>
    </row>
    <row r="33" spans="2:15">
      <c r="B33" s="5"/>
      <c r="C33" s="7"/>
      <c r="D33" s="8"/>
      <c r="E33" s="5"/>
      <c r="F33" s="5"/>
      <c r="K33" s="25" t="s">
        <v>71</v>
      </c>
      <c r="L33" s="25" t="s">
        <v>72</v>
      </c>
      <c r="N33" s="25" t="s">
        <v>123</v>
      </c>
      <c r="O33" s="28">
        <v>943633</v>
      </c>
    </row>
    <row r="34" spans="2:15">
      <c r="B34" s="5"/>
      <c r="C34" s="9"/>
      <c r="D34" s="10"/>
      <c r="E34" s="9"/>
      <c r="F34" s="5"/>
      <c r="K34" s="25" t="s">
        <v>145</v>
      </c>
      <c r="L34" s="25" t="s">
        <v>123</v>
      </c>
      <c r="N34" s="25" t="s">
        <v>148</v>
      </c>
      <c r="O34" s="28">
        <v>3933568</v>
      </c>
    </row>
    <row r="35" spans="2:15">
      <c r="B35" s="5"/>
      <c r="C35" s="9"/>
      <c r="D35" s="10"/>
      <c r="E35" s="9"/>
      <c r="F35" s="5"/>
      <c r="K35" s="25" t="s">
        <v>147</v>
      </c>
      <c r="L35" s="25" t="s">
        <v>148</v>
      </c>
      <c r="N35" s="25" t="s">
        <v>74</v>
      </c>
      <c r="O35" s="28">
        <v>844869</v>
      </c>
    </row>
    <row r="36" spans="2:15">
      <c r="B36" s="5"/>
      <c r="C36" s="9"/>
      <c r="D36" s="10"/>
      <c r="E36" s="9"/>
      <c r="F36" s="5"/>
      <c r="K36" s="25" t="s">
        <v>73</v>
      </c>
      <c r="L36" s="25" t="s">
        <v>74</v>
      </c>
      <c r="N36" s="25" t="s">
        <v>76</v>
      </c>
      <c r="O36" s="28">
        <v>1232493</v>
      </c>
    </row>
    <row r="37" spans="2:15">
      <c r="B37" s="5"/>
      <c r="C37" s="9"/>
      <c r="D37" s="10"/>
      <c r="E37" s="9"/>
      <c r="F37" s="5"/>
      <c r="K37" s="25" t="s">
        <v>75</v>
      </c>
      <c r="L37" s="25" t="s">
        <v>76</v>
      </c>
      <c r="N37" s="25" t="s">
        <v>78</v>
      </c>
      <c r="O37" s="28">
        <v>1047991</v>
      </c>
    </row>
    <row r="38" spans="2:15">
      <c r="B38" s="5"/>
      <c r="C38" s="9"/>
      <c r="D38" s="10"/>
      <c r="E38" s="9"/>
      <c r="F38" s="5"/>
      <c r="K38" s="25" t="s">
        <v>77</v>
      </c>
      <c r="L38" s="25" t="s">
        <v>78</v>
      </c>
      <c r="N38" s="25" t="s">
        <v>150</v>
      </c>
      <c r="O38" s="28">
        <v>1305870</v>
      </c>
    </row>
    <row r="39" spans="2:15">
      <c r="B39" s="4"/>
      <c r="C39" s="4"/>
      <c r="D39" s="4"/>
      <c r="E39" s="4"/>
      <c r="F39" s="4"/>
      <c r="K39" s="25" t="s">
        <v>149</v>
      </c>
      <c r="L39" s="25" t="s">
        <v>150</v>
      </c>
      <c r="N39" s="25" t="s">
        <v>124</v>
      </c>
      <c r="O39" s="28">
        <v>3612426</v>
      </c>
    </row>
    <row r="40" spans="2:15">
      <c r="B40" s="4"/>
      <c r="C40" s="4"/>
      <c r="D40" s="4"/>
      <c r="E40" s="4"/>
      <c r="F40" s="4"/>
      <c r="K40" s="25" t="s">
        <v>146</v>
      </c>
      <c r="L40" s="25" t="s">
        <v>124</v>
      </c>
      <c r="N40" s="25" t="s">
        <v>80</v>
      </c>
      <c r="O40" s="28">
        <v>1544461</v>
      </c>
    </row>
    <row r="41" spans="2:15">
      <c r="K41" s="25" t="s">
        <v>79</v>
      </c>
      <c r="L41" s="25" t="s">
        <v>80</v>
      </c>
      <c r="N41" s="25" t="s">
        <v>82</v>
      </c>
      <c r="O41" s="28">
        <v>7251906</v>
      </c>
    </row>
    <row r="42" spans="2:15">
      <c r="K42" s="25" t="s">
        <v>81</v>
      </c>
      <c r="L42" s="25" t="s">
        <v>82</v>
      </c>
      <c r="N42" s="25" t="s">
        <v>84</v>
      </c>
      <c r="O42" s="28">
        <v>4516718</v>
      </c>
    </row>
    <row r="43" spans="2:15">
      <c r="K43" s="25" t="s">
        <v>83</v>
      </c>
      <c r="L43" s="25" t="s">
        <v>84</v>
      </c>
      <c r="N43" s="25" t="s">
        <v>86</v>
      </c>
      <c r="O43" s="28">
        <v>1903417</v>
      </c>
    </row>
    <row r="44" spans="2:15">
      <c r="K44" s="25" t="s">
        <v>85</v>
      </c>
      <c r="L44" s="25" t="s">
        <v>86</v>
      </c>
      <c r="N44" s="25" t="s">
        <v>88</v>
      </c>
      <c r="O44" s="28">
        <v>1930327</v>
      </c>
    </row>
    <row r="45" spans="2:15">
      <c r="K45" s="25" t="s">
        <v>87</v>
      </c>
      <c r="L45" s="25" t="s">
        <v>88</v>
      </c>
      <c r="N45" s="25" t="s">
        <v>90</v>
      </c>
      <c r="O45" s="28">
        <v>4923931</v>
      </c>
    </row>
    <row r="46" spans="2:15">
      <c r="K46" s="25" t="s">
        <v>89</v>
      </c>
      <c r="L46" s="25" t="s">
        <v>90</v>
      </c>
      <c r="N46" s="25" t="s">
        <v>92</v>
      </c>
      <c r="O46" s="28">
        <v>1823706</v>
      </c>
    </row>
    <row r="47" spans="2:15">
      <c r="K47" s="25" t="s">
        <v>91</v>
      </c>
      <c r="L47" s="25" t="s">
        <v>92</v>
      </c>
      <c r="N47" s="25" t="s">
        <v>96</v>
      </c>
      <c r="O47" s="28">
        <v>955936</v>
      </c>
    </row>
    <row r="48" spans="2:15">
      <c r="K48" s="25" t="s">
        <v>95</v>
      </c>
      <c r="L48" s="25" t="s">
        <v>96</v>
      </c>
      <c r="N48" s="25" t="s">
        <v>98</v>
      </c>
      <c r="O48" s="28">
        <v>2216283</v>
      </c>
    </row>
    <row r="49" spans="11:15">
      <c r="K49" s="25" t="s">
        <v>97</v>
      </c>
      <c r="L49" s="25" t="s">
        <v>98</v>
      </c>
      <c r="N49" s="25" t="s">
        <v>100</v>
      </c>
      <c r="O49" s="28">
        <v>885991</v>
      </c>
    </row>
    <row r="50" spans="11:15">
      <c r="K50" s="25" t="s">
        <v>99</v>
      </c>
      <c r="L50" s="25" t="s">
        <v>100</v>
      </c>
      <c r="N50" s="25" t="s">
        <v>102</v>
      </c>
      <c r="O50" s="28">
        <v>2798888</v>
      </c>
    </row>
    <row r="51" spans="11:15">
      <c r="K51" s="25" t="s">
        <v>101</v>
      </c>
      <c r="L51" s="25" t="s">
        <v>102</v>
      </c>
      <c r="N51" s="25" t="s">
        <v>104</v>
      </c>
      <c r="O51" s="28">
        <v>9552713</v>
      </c>
    </row>
    <row r="52" spans="11:15">
      <c r="K52" s="25" t="s">
        <v>103</v>
      </c>
      <c r="L52" s="25" t="s">
        <v>104</v>
      </c>
      <c r="N52" s="25" t="s">
        <v>106</v>
      </c>
      <c r="O52" s="28">
        <v>1581945</v>
      </c>
    </row>
    <row r="53" spans="11:15">
      <c r="K53" s="25" t="s">
        <v>105</v>
      </c>
      <c r="L53" s="25" t="s">
        <v>106</v>
      </c>
      <c r="N53" s="25" t="s">
        <v>108</v>
      </c>
      <c r="O53" s="28">
        <v>3396147</v>
      </c>
    </row>
    <row r="54" spans="11:15">
      <c r="K54" s="25" t="s">
        <v>107</v>
      </c>
      <c r="L54" s="25" t="s">
        <v>108</v>
      </c>
      <c r="N54" s="25" t="s">
        <v>110</v>
      </c>
      <c r="O54" s="28">
        <v>635453</v>
      </c>
    </row>
    <row r="55" spans="11:15">
      <c r="K55" s="25" t="s">
        <v>109</v>
      </c>
      <c r="L55" s="25" t="s">
        <v>110</v>
      </c>
      <c r="N55" s="25" t="s">
        <v>112</v>
      </c>
      <c r="O55" s="28">
        <v>812114</v>
      </c>
    </row>
    <row r="56" spans="11:15">
      <c r="K56" s="25" t="s">
        <v>111</v>
      </c>
      <c r="L56" s="25" t="s">
        <v>112</v>
      </c>
      <c r="N56" s="26" t="s">
        <v>114</v>
      </c>
      <c r="O56" s="28">
        <v>2959821</v>
      </c>
    </row>
    <row r="57" spans="11:15">
      <c r="K57" s="26" t="s">
        <v>113</v>
      </c>
      <c r="L57" s="26" t="s">
        <v>114</v>
      </c>
      <c r="N57" s="27" t="s">
        <v>116</v>
      </c>
      <c r="O57" s="28">
        <v>2543908</v>
      </c>
    </row>
    <row r="58" spans="11:15">
      <c r="K58" s="27" t="s">
        <v>115</v>
      </c>
      <c r="L58" s="27" t="s">
        <v>116</v>
      </c>
      <c r="N58" s="27" t="s">
        <v>118</v>
      </c>
      <c r="O58" s="28">
        <v>1227682</v>
      </c>
    </row>
    <row r="59" spans="11:15">
      <c r="K59" s="27" t="s">
        <v>117</v>
      </c>
      <c r="L59" s="27" t="s">
        <v>118</v>
      </c>
      <c r="N59" s="27" t="s">
        <v>120</v>
      </c>
      <c r="O59" s="28">
        <v>797230</v>
      </c>
    </row>
    <row r="60" spans="11:15">
      <c r="K60" s="27" t="s">
        <v>119</v>
      </c>
      <c r="L60" s="27" t="s">
        <v>120</v>
      </c>
    </row>
    <row r="83" ht="69" customHeight="1"/>
  </sheetData>
  <sheetProtection sheet="1" objects="1" scenarios="1"/>
  <protectedRanges>
    <protectedRange sqref="B21:H25" name="Range5"/>
    <protectedRange sqref="B5:H7" name="Range3"/>
    <protectedRange sqref="F11:F18" name="Range4"/>
  </protectedRanges>
  <mergeCells count="17">
    <mergeCell ref="B28:I28"/>
    <mergeCell ref="B26:H26"/>
    <mergeCell ref="B23:H23"/>
    <mergeCell ref="B25:H25"/>
    <mergeCell ref="B6:H6"/>
    <mergeCell ref="B7:H7"/>
    <mergeCell ref="B10:H10"/>
    <mergeCell ref="C21:D21"/>
    <mergeCell ref="B20:H20"/>
    <mergeCell ref="K2:L2"/>
    <mergeCell ref="K3:L3"/>
    <mergeCell ref="N2:O2"/>
    <mergeCell ref="N3:O3"/>
    <mergeCell ref="B9:H9"/>
    <mergeCell ref="B5:H5"/>
    <mergeCell ref="B2:H2"/>
    <mergeCell ref="B3:H3"/>
  </mergeCells>
  <dataValidations count="1">
    <dataValidation type="list" allowBlank="1" showInputMessage="1" showErrorMessage="1" sqref="C21:D21 B7:H7">
      <formula1>$L$4:$L$60</formula1>
    </dataValidation>
  </dataValidations>
  <pageMargins left="0.7" right="0.7" top="0.75" bottom="0.75" header="0.3" footer="0.3"/>
  <pageSetup scale="39" orientation="landscape" r:id="rId1"/>
  <headerFooter>
    <oddHeader>&amp;R&amp;8OMB Number: 1122-0029
Expiration Date: 07/31/2017</oddHeader>
  </headerFooter>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Instructions</vt:lpstr>
      <vt:lpstr>Option 1</vt:lpstr>
      <vt:lpstr>Option 2</vt:lpstr>
      <vt:lpstr>Option 3</vt:lpstr>
      <vt:lpstr>_option_1</vt:lpstr>
      <vt:lpstr>Admin_Costs</vt:lpstr>
      <vt:lpstr>Please_select_a_state.</vt:lpstr>
      <vt:lpstr>PREA_Reallocation</vt:lpstr>
      <vt:lpstr>'Option 1'!Print_Area</vt:lpstr>
      <vt:lpstr>'Option 2'!Print_Area</vt:lpstr>
      <vt:lpstr>'Option 3'!Print_Area</vt:lpstr>
      <vt:lpstr>Signature</vt:lpstr>
      <vt:lpstr>STOP_funding_will_be_used_to_accomplish</vt:lpstr>
    </vt:vector>
  </TitlesOfParts>
  <Company>USDOJ</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Neville, Somelea (OVW)</dc:creator>
  <cp:lastModifiedBy>swalton</cp:lastModifiedBy>
  <cp:lastPrinted>2014-08-20T20:12:44Z</cp:lastPrinted>
  <dcterms:created xsi:type="dcterms:W3CDTF">2014-01-24T20:59:01Z</dcterms:created>
  <dcterms:modified xsi:type="dcterms:W3CDTF">2015-11-13T15:16:56Z</dcterms:modified>
</cp:coreProperties>
</file>