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emlacy\Downloads\"/>
    </mc:Choice>
  </mc:AlternateContent>
  <xr:revisionPtr revIDLastSave="0" documentId="13_ncr:1_{049EF643-3157-4E2B-BC63-A0F3702E0FEA}" xr6:coauthVersionLast="47" xr6:coauthVersionMax="47" xr10:uidLastSave="{00000000-0000-0000-0000-000000000000}"/>
  <bookViews>
    <workbookView xWindow="6675" yWindow="0" windowWidth="20175" windowHeight="15585" xr2:uid="{00000000-000D-0000-FFFF-FFFF00000000}"/>
  </bookViews>
  <sheets>
    <sheet name="Budget" sheetId="1" r:id="rId1"/>
    <sheet name="Sheet1" sheetId="2" r:id="rId2"/>
  </sheets>
  <definedNames>
    <definedName name="_xlnm.Print_Area" localSheetId="0">Budget!$A$1:$E$150</definedName>
    <definedName name="_xlnm.Print_Titles" localSheetId="0">Budget!$1:$1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6" i="1" l="1"/>
  <c r="C26" i="1"/>
  <c r="C130" i="1" l="1"/>
  <c r="C121" i="1"/>
  <c r="C105" i="1"/>
  <c r="C104" i="1"/>
  <c r="C103" i="1"/>
  <c r="C102" i="1"/>
  <c r="E95" i="1"/>
  <c r="C58" i="1"/>
  <c r="E40" i="1"/>
  <c r="C29" i="1"/>
  <c r="C28" i="1"/>
  <c r="C27" i="1"/>
  <c r="C23" i="1"/>
  <c r="C22" i="1"/>
  <c r="C21" i="1"/>
  <c r="C20" i="1"/>
  <c r="C9" i="1"/>
  <c r="C8" i="1"/>
  <c r="C131" i="1" l="1"/>
  <c r="C149" i="1" s="1"/>
  <c r="D87" i="1"/>
  <c r="C141" i="1"/>
  <c r="C80" i="1" l="1"/>
  <c r="C145" i="1" s="1"/>
  <c r="C122" i="1"/>
  <c r="C147" i="1" s="1"/>
  <c r="C106" i="1"/>
  <c r="C50" i="1"/>
  <c r="C142" i="1" s="1"/>
  <c r="C24" i="1"/>
  <c r="C30" i="1"/>
  <c r="C59" i="1"/>
  <c r="C143" i="1" s="1"/>
  <c r="C31" i="1" l="1"/>
  <c r="C140" i="1" s="1"/>
  <c r="E98" i="1"/>
  <c r="C116" i="1" s="1"/>
  <c r="C146" i="1" s="1"/>
  <c r="C10" i="1" l="1"/>
  <c r="C139" i="1" s="1"/>
  <c r="C148" i="1" s="1"/>
  <c r="C150" i="1" s="1"/>
</calcChain>
</file>

<file path=xl/sharedStrings.xml><?xml version="1.0" encoding="utf-8"?>
<sst xmlns="http://schemas.openxmlformats.org/spreadsheetml/2006/main" count="146" uniqueCount="105">
  <si>
    <t>Financial Assistance for Victims (FAV) Program Sample Budget</t>
  </si>
  <si>
    <t>Purpose: The Sample Budget Narrative may be used to assist applicants with preparing the budget and narrative. Applicants may use this form or the format of their choice (plain sheets, Excel document, the applicant’s own form, or a variation of this form). However, all required information (including the budget narrative) must be provided. Any category of expense not applicable to the applicant’s project may be deleted.</t>
  </si>
  <si>
    <t>Note: At least 85% of the budget for this award must be allocated for direct financial assistance for victims. 
The following budget is an example intended to assist applicants in preparing their budgets. The sample expenses may not fit the purposes or activities of this particular grant program.</t>
  </si>
  <si>
    <t>A. Personnel - List each position by title and employee name, if available. Show the annual salary rate and the percentage of time devoted to the project. Compensation paid for employees engaged in grant activities must be consistent with that paid for similar work within the applicant organization.</t>
  </si>
  <si>
    <t>Name/Position</t>
  </si>
  <si>
    <t>Computation</t>
  </si>
  <si>
    <t xml:space="preserve"> Cost</t>
  </si>
  <si>
    <t>Program Coordinator</t>
  </si>
  <si>
    <t>$75,000 x 2% x 2 years</t>
  </si>
  <si>
    <t>Advocate</t>
  </si>
  <si>
    <t>$60,000 x 5% x 2 years</t>
  </si>
  <si>
    <t>Total Personnel</t>
  </si>
  <si>
    <t xml:space="preserve">Sample Narrative: </t>
  </si>
  <si>
    <t xml:space="preserve">The Program Coordinator will dedicate 2% of their time to the project by ensuring compliance with program requirements, and serving as the central point of contact for all project activities.  </t>
  </si>
  <si>
    <t xml:space="preserve">The Advocate will dedicate 5% of their time to the project by coordinating services and managing flexible financial assistance activities. </t>
  </si>
  <si>
    <t>B. Fringe Benefits - Fringe benefits must be based on actual known costs or an established formula. Fringe benefits are for the personnel listed in budget category (A) and only for the percentage of time devoted to the project. Fringe benefits on overtime hours are limited to FICA, Worker’s Compensation, and Unemployment Compensation.</t>
  </si>
  <si>
    <t>Item</t>
  </si>
  <si>
    <t xml:space="preserve"> Computation</t>
  </si>
  <si>
    <t>Employer's FICA</t>
  </si>
  <si>
    <t>$3,000 x 7.65%</t>
  </si>
  <si>
    <t xml:space="preserve">Health Insurance </t>
  </si>
  <si>
    <t>$4,800/year x 2% x 2 years</t>
  </si>
  <si>
    <t>Worker's Compensation</t>
  </si>
  <si>
    <t>$3,000 x 1.00%</t>
  </si>
  <si>
    <t>Unemployment Compensation</t>
  </si>
  <si>
    <t>$3,000 x .5%</t>
  </si>
  <si>
    <t>Total</t>
  </si>
  <si>
    <t>$6,000 x 7.65%</t>
  </si>
  <si>
    <t>$4,800/year x 5% x 2 years</t>
  </si>
  <si>
    <t>$6,000 x 1.00%</t>
  </si>
  <si>
    <t>$6,000 x 0.50%</t>
  </si>
  <si>
    <t>Total Fringe Benefits</t>
  </si>
  <si>
    <t xml:space="preserve">We request fringe benefits for the Program Coordinator and Advocate. Each employee’s share of Health Insurance cost is prorated based on their projected time on the project. </t>
  </si>
  <si>
    <t>C. Travel - Project staff travel expenses should be itemized by purpose (e.g., training, field interviews, advisory group meeting, etc.) and include the basis of computation (e.g., six people to 3-day training at $X airfare, $X lodging, $X per diem). For training projects, travel and meals for trainees should be listed separately. Show the number of trainees and unit costs involved. Identify the location of travel, if known. Indicate source of travel policies applied; either the applicant’s policy or Federal Travel Regulations.
Note: Including travel in the budget is optional for the FAV grant program.</t>
  </si>
  <si>
    <t>Purpose of Travel</t>
  </si>
  <si>
    <t>Location</t>
  </si>
  <si>
    <t>Cost</t>
  </si>
  <si>
    <t>Total Travel</t>
  </si>
  <si>
    <t>Sample Narrative:</t>
  </si>
  <si>
    <t xml:space="preserve">D. Equipment – List tangible personal property with a useful life of more than one year that needs to be purchased to support the project. It is important to follow the applicant’s own capitalization policy for equipment classification. For high-cost items and information technology systems, applicants are advised to follow their internal Procurement policies and procedures for large purchases and ensure they comply with the Procurement Standards in 2 CFR Part 200.318-327. Rented or leased equipment items should be listed in the “Procurement Contracts” category. Describe in the narrative how the equipment is necessary for the success of the project. </t>
  </si>
  <si>
    <t>Total Equipment</t>
  </si>
  <si>
    <t>E. Supplies – List items by type (office supplies, postage, training materials, copying paper, and other expendable items such as books, thumb drives, and flash drives) and show the basis for computation. Generally, supplies include any expendable or consumable materials that are used during the project period that are not equipment.</t>
  </si>
  <si>
    <t>Supply Items</t>
  </si>
  <si>
    <t>Program Supplies</t>
  </si>
  <si>
    <t>$20/month x 24 months</t>
  </si>
  <si>
    <t>Supplies Total</t>
  </si>
  <si>
    <t xml:space="preserve">Program Supplies are estimated at a cost of $20/month, based on historical data. The program supplies, such as educational handouts and program brochures, will be used for direct program activities. </t>
  </si>
  <si>
    <t>F. Construction – As a rule, construction costs are not allowable. In some cases, minor repairs or renovations may be allowable. Consult with OVW before budgeting funds in this category.</t>
  </si>
  <si>
    <t>Purpose</t>
  </si>
  <si>
    <t>Description of Work</t>
  </si>
  <si>
    <t>Total Construction</t>
  </si>
  <si>
    <t>G. Subawards (Subgrants) - Describe project activities for which subrecipients/MOU partners will receive compensation under the award, including services for clients. Include any compensation for partner/subrecipient travel in this section as well.</t>
  </si>
  <si>
    <t>Subrecipient Name</t>
  </si>
  <si>
    <t xml:space="preserve"> Subaward Total</t>
  </si>
  <si>
    <t>Total Subawards</t>
  </si>
  <si>
    <t>H. Procurement Contracts – Applicants should follow their documented procurement procedures that comply with the procurement standards in the Uniform Guidance at 2 C.F.R. §§ 200.317-200.327 or the Federal Acquisition Regulation.</t>
  </si>
  <si>
    <t>Consultant Fees: For each consultant enter the name, if known, service to be provided, hourly or daily fee (8-hour day), and estimated time on the project. The actual rate for each consultant should be evaluated on a case-by-case basis, consistent with fair market value, and equal to the individual’s experience, education, and compensation they receive for providing similar services in the marketplace. Consultant fees over $650 per day (for an 8-hour day) or $81.25 per hour require additional justification and prior approval from OVW.</t>
  </si>
  <si>
    <t>Name of Consultant</t>
  </si>
  <si>
    <t>Service Provided</t>
  </si>
  <si>
    <t xml:space="preserve">Computation </t>
  </si>
  <si>
    <t>Subtotal Consultant</t>
  </si>
  <si>
    <t>Consultant Travel: List all expenses to be paid from the grant to the individual consultant in addition to their fees (i.e., travel, meals, lodging etc.).</t>
  </si>
  <si>
    <t>Subtotal Consultant Travel</t>
  </si>
  <si>
    <t xml:space="preserve">Total Consultant  </t>
  </si>
  <si>
    <t>Contracts: Provide a clear description of the product or services that will be acquired through the contract, along with an estimated cost. All procurement transactions must be conducted in a manner that ensures full and open competition and adheres to the standards in 2 C.F.R. §§ 200.317-200.327. A separate justification must be provided for sole source (non-competitive) contracts in excess of $250,000.</t>
  </si>
  <si>
    <t>Accountant - Tax Law Expert</t>
  </si>
  <si>
    <t>$60/hr x 2 hours x 2 years</t>
  </si>
  <si>
    <t>Telephonic Interpretation</t>
  </si>
  <si>
    <t>$3.95/minute x 100 minutes x 2 years </t>
  </si>
  <si>
    <t>Written Translation</t>
  </si>
  <si>
    <t>$25/page x 8/pages x 2 years </t>
  </si>
  <si>
    <t>ASL Language Interpreter</t>
  </si>
  <si>
    <t>$95/hour x 5 hours x 2 years </t>
  </si>
  <si>
    <t>Total Contracts</t>
  </si>
  <si>
    <t xml:space="preserve">The Account-Tax law Expert will be compensated at a rate of $60/hour, consistent with the accountant’s normal rate for providing this service in the marketplace. As flexible financial assistance can impact a client's tax situation, the program will contract with a tax law expert to provide individual sessions to clients on an as-needed basis to provide guidance when tax-filing/ tax-related concerns arise. A total of 2 hours a year is estimated.  </t>
  </si>
  <si>
    <t xml:space="preserve">Funds for Language Line Solutions (LLS) for telephonic interpreting at a rate of $3.95 per minute are budgeted. In recent years, we have used LLS between 90 and 120 minutes per year, so we are estimating 100 minutes per year for budgetary purposes.  </t>
  </si>
  <si>
    <t xml:space="preserve">Written translations in our service area cost approximately $25 per page. We plan to have the following documents translated into Spanish during the project period: program information flyer (1 page), intake form (2 pages), confidentiality policy (1 page), release of information (1 pages), appeal form (1 page), non-discrimination notice (1 pages), safety plan (1 page).  </t>
  </si>
  <si>
    <t xml:space="preserve">Qualified sign language interpreters charge approximately $95 per hour, and we anticipate using interpreters approximately 5 hours per year, based on past use.  </t>
  </si>
  <si>
    <t>Total Procurement Contracts</t>
  </si>
  <si>
    <t xml:space="preserve">I. Other Costs – Provide examples of costs you may cover for clients, based on your past experience. These could be expsnese you have covered before or costs you anticipate needing to cover in similar situations.
Note: At least 85% of the budget for this award must be allocated for direct financial assistance for victims. </t>
  </si>
  <si>
    <t>Flexible Financial Assistance</t>
  </si>
  <si>
    <t>$67,152.25/year x  2 years </t>
  </si>
  <si>
    <t>Other Costs Total</t>
  </si>
  <si>
    <t xml:space="preserve">Flexible financial assistance provides approximately $67,152.25 per year to provide support victims in achieving safety, stability, and healing by paying for necessities that are not easily supplied by traditional service providers and with the flexibility to fulfill self-identified needs quickly. These funds are reserved for victim-identified priorities, ensuring support is directed to what each survivor determines is most urgent for their safety, stability, and recovery. Allowable uses include but are not limited to direct cash assistance, gift cards, debt relief, furniture, vital documents, school supplies, employment training, clothing, medical debt, moving and storage costs, wellness expenses, security cameras, supplies for children, temporary hotel stays, transportation, and minor repairs for nonprogram owned housing units or buildings. More specific determinations will be made based on the specific survivor and their needs. </t>
  </si>
  <si>
    <t>J. Indirect Costs – Indirect costs are allowed if the applicant has a federally approved indirect cost rate. A copy of the rate approval (a fully executed, negotiated agreement) must be submitted with the application. If the applicant does not have an approved rate, they may request one from their cognizant federal agency or choose to charge a de minimis rate of 15% of modified total direct costs (MTDC) in accordance with 2 C.F.R. 200.414(f). If the applicant's accounting system allows for it, costs may be allocated in the direct cost categories.</t>
  </si>
  <si>
    <t>Description</t>
  </si>
  <si>
    <t>26% of Direct Salaries (Excluding Fringe Benefits)</t>
  </si>
  <si>
    <t>$9,000 x 26%</t>
  </si>
  <si>
    <t>Total Indirect Costs</t>
  </si>
  <si>
    <t>Indirect costs are allowed if the applicant has a federally approved indirect cost rate. A copy of the rate approval (a fully executed, negotiated agreement) must be submitted with the application. Applicants that do not have a current negotiated (including provisional) indirect cost rate may elect to charge a de minimis rate of 15% of modified total direct costs. If the applicant's accounting system allows for it, costs may be allocated in the direct cost categories.</t>
  </si>
  <si>
    <t>Budget Summary – Upon completion of the budget worksheet, transfer the totals for each category to the spaces below. Compute the total direct costs and the total project costs. Indicate the amount of federal funds requested and the amount of non-federal funds that will support the project.</t>
  </si>
  <si>
    <t>Budget Category</t>
  </si>
  <si>
    <t>Amount</t>
  </si>
  <si>
    <t>A. Personnel</t>
  </si>
  <si>
    <t>B. Fringe Benefits</t>
  </si>
  <si>
    <t>C. Travel</t>
  </si>
  <si>
    <t>D. Equipment</t>
  </si>
  <si>
    <t>E. Supplies</t>
  </si>
  <si>
    <t>F. Construction</t>
  </si>
  <si>
    <t>G. Subawards</t>
  </si>
  <si>
    <t>H. Procurement Contracts</t>
  </si>
  <si>
    <t>I. Other Costs</t>
  </si>
  <si>
    <t>Total Direct Cost</t>
  </si>
  <si>
    <t xml:space="preserve">J. Indirect Cost </t>
  </si>
  <si>
    <t>TOTAL PROJECT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</si>
</sst>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_(&quot;$&quot;* #,##0_);_(&quot;$&quot;* \(#,##0\);_(&quot;$&quot;* &quot;-&quot;??_);_(@_)"/>
    <numFmt numFmtId="165" formatCode="&quot;$&quot;#,##0"/>
  </numFmts>
  <fonts count="8" x14ac:knownFonts="1">
    <font>
      <sz val="10"/>
      <name val="Arial"/>
    </font>
    <font>
      <sz val="10"/>
      <name val="Arial"/>
      <family val="2"/>
    </font>
    <font>
      <sz val="8"/>
      <name val="Arial"/>
      <family val="2"/>
    </font>
    <font>
      <b/>
      <sz val="10"/>
      <name val="Arial"/>
      <family val="2"/>
    </font>
    <font>
      <b/>
      <sz val="12"/>
      <name val="Arial"/>
      <family val="2"/>
    </font>
    <font>
      <sz val="10"/>
      <name val="Arial"/>
      <family val="2"/>
    </font>
    <font>
      <b/>
      <sz val="16"/>
      <name val="Arial"/>
      <family val="2"/>
    </font>
    <font>
      <sz val="12"/>
      <name val="Calibri"/>
      <family val="2"/>
      <scheme val="minor"/>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18">
    <xf numFmtId="0" fontId="0" fillId="0" borderId="0" xfId="0"/>
    <xf numFmtId="164" fontId="3" fillId="0" borderId="0" xfId="1" applyNumberFormat="1" applyFont="1" applyFill="1" applyBorder="1" applyAlignment="1">
      <alignment vertical="center"/>
    </xf>
    <xf numFmtId="0" fontId="1" fillId="0" borderId="3" xfId="0" applyFont="1" applyBorder="1" applyAlignment="1">
      <alignment vertical="center"/>
    </xf>
    <xf numFmtId="0" fontId="3" fillId="0" borderId="0" xfId="0" applyFont="1" applyAlignment="1">
      <alignment vertical="center"/>
    </xf>
    <xf numFmtId="0" fontId="3" fillId="0" borderId="3" xfId="0" applyFont="1" applyBorder="1" applyAlignment="1">
      <alignment horizontal="center" vertical="center"/>
    </xf>
    <xf numFmtId="164" fontId="3" fillId="0" borderId="3" xfId="1" applyNumberFormat="1" applyFont="1" applyFill="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164" fontId="1" fillId="0" borderId="3" xfId="1" applyNumberFormat="1" applyFont="1" applyFill="1" applyBorder="1" applyAlignment="1">
      <alignment vertical="center"/>
    </xf>
    <xf numFmtId="164" fontId="3" fillId="0" borderId="0" xfId="1" applyNumberFormat="1" applyFont="1" applyFill="1" applyBorder="1" applyAlignment="1">
      <alignment horizontal="right" vertical="center"/>
    </xf>
    <xf numFmtId="0" fontId="0" fillId="0" borderId="0" xfId="0" applyAlignment="1">
      <alignment vertical="center"/>
    </xf>
    <xf numFmtId="164" fontId="0" fillId="0" borderId="0" xfId="1" applyNumberFormat="1" applyFont="1" applyFill="1" applyAlignment="1">
      <alignment vertical="center"/>
    </xf>
    <xf numFmtId="164" fontId="0" fillId="0" borderId="0" xfId="1" applyNumberFormat="1" applyFont="1" applyFill="1" applyAlignment="1">
      <alignment horizontal="left" vertical="center" wrapText="1"/>
    </xf>
    <xf numFmtId="164" fontId="0" fillId="0" borderId="0" xfId="1" applyNumberFormat="1" applyFont="1" applyFill="1" applyAlignment="1">
      <alignment horizontal="left" vertical="center"/>
    </xf>
    <xf numFmtId="0" fontId="0" fillId="0" borderId="0" xfId="0" applyAlignment="1">
      <alignment horizontal="left" vertical="center"/>
    </xf>
    <xf numFmtId="42" fontId="0" fillId="0" borderId="0" xfId="0" applyNumberFormat="1" applyAlignment="1">
      <alignment vertical="center"/>
    </xf>
    <xf numFmtId="164" fontId="3" fillId="0" borderId="0" xfId="1" applyNumberFormat="1" applyFont="1" applyFill="1" applyAlignment="1">
      <alignment vertical="center"/>
    </xf>
    <xf numFmtId="164" fontId="3" fillId="0" borderId="0" xfId="1" applyNumberFormat="1" applyFont="1" applyFill="1" applyBorder="1" applyAlignment="1">
      <alignment horizontal="center" vertical="center"/>
    </xf>
    <xf numFmtId="164" fontId="0" fillId="0" borderId="0" xfId="1" applyNumberFormat="1" applyFont="1" applyFill="1" applyAlignment="1">
      <alignment horizontal="center" vertical="center"/>
    </xf>
    <xf numFmtId="0" fontId="0" fillId="0" borderId="0" xfId="0" applyAlignment="1">
      <alignment horizontal="center" vertical="center"/>
    </xf>
    <xf numFmtId="164" fontId="0" fillId="0" borderId="0" xfId="1" applyNumberFormat="1" applyFont="1" applyFill="1" applyBorder="1" applyAlignment="1">
      <alignment vertical="center"/>
    </xf>
    <xf numFmtId="164" fontId="0" fillId="0" borderId="3" xfId="1" applyNumberFormat="1" applyFont="1" applyFill="1" applyBorder="1" applyAlignment="1">
      <alignment vertical="center"/>
    </xf>
    <xf numFmtId="0" fontId="0" fillId="0" borderId="1" xfId="0" applyBorder="1" applyAlignment="1">
      <alignment vertical="center"/>
    </xf>
    <xf numFmtId="164" fontId="3" fillId="0" borderId="3" xfId="1" applyNumberFormat="1" applyFont="1" applyFill="1" applyBorder="1" applyAlignment="1">
      <alignment vertical="center"/>
    </xf>
    <xf numFmtId="164" fontId="1" fillId="0" borderId="0" xfId="1" applyNumberFormat="1" applyFont="1" applyFill="1" applyAlignment="1">
      <alignment horizontal="left" vertical="center" wrapText="1"/>
    </xf>
    <xf numFmtId="164" fontId="3" fillId="0" borderId="0" xfId="1" applyNumberFormat="1" applyFont="1" applyFill="1" applyAlignment="1">
      <alignment horizontal="left" vertical="center" wrapText="1"/>
    </xf>
    <xf numFmtId="0" fontId="3" fillId="0" borderId="3" xfId="0" applyFont="1" applyBorder="1" applyAlignment="1">
      <alignment vertical="center"/>
    </xf>
    <xf numFmtId="0" fontId="0" fillId="0" borderId="3" xfId="0" applyBorder="1" applyAlignment="1">
      <alignment vertical="center"/>
    </xf>
    <xf numFmtId="0" fontId="1" fillId="0" borderId="3" xfId="0" applyFont="1" applyBorder="1" applyAlignment="1">
      <alignment vertical="center" wrapText="1"/>
    </xf>
    <xf numFmtId="164" fontId="0" fillId="0" borderId="0" xfId="1" applyNumberFormat="1" applyFont="1" applyFill="1" applyAlignment="1">
      <alignment vertical="center" wrapText="1"/>
    </xf>
    <xf numFmtId="164" fontId="3" fillId="0" borderId="0" xfId="1" applyNumberFormat="1" applyFont="1" applyFill="1" applyAlignment="1">
      <alignment vertical="center" wrapText="1"/>
    </xf>
    <xf numFmtId="164" fontId="0" fillId="0" borderId="3" xfId="1" applyNumberFormat="1" applyFont="1" applyFill="1" applyBorder="1" applyAlignment="1">
      <alignment horizontal="right" vertical="center"/>
    </xf>
    <xf numFmtId="164" fontId="1" fillId="0" borderId="3" xfId="1" applyNumberFormat="1" applyFont="1" applyFill="1" applyBorder="1" applyAlignment="1">
      <alignment vertical="center" wrapText="1"/>
    </xf>
    <xf numFmtId="0" fontId="3" fillId="0" borderId="0" xfId="0" applyFont="1" applyAlignment="1">
      <alignment horizontal="right" vertical="center" wrapText="1"/>
    </xf>
    <xf numFmtId="164" fontId="3" fillId="0" borderId="0" xfId="1" applyNumberFormat="1" applyFont="1" applyFill="1" applyBorder="1" applyAlignment="1">
      <alignment horizontal="right" vertical="center" wrapText="1"/>
    </xf>
    <xf numFmtId="0" fontId="3" fillId="0" borderId="0" xfId="0" applyFont="1" applyAlignment="1">
      <alignment vertical="center" wrapText="1"/>
    </xf>
    <xf numFmtId="164" fontId="1" fillId="0" borderId="0" xfId="1" applyNumberFormat="1" applyFont="1" applyFill="1" applyAlignment="1">
      <alignment vertical="center" wrapText="1"/>
    </xf>
    <xf numFmtId="0" fontId="3" fillId="0" borderId="3" xfId="0" applyFont="1" applyBorder="1" applyAlignment="1">
      <alignment horizontal="center" vertical="center" wrapText="1"/>
    </xf>
    <xf numFmtId="164" fontId="3" fillId="0" borderId="3" xfId="1" applyNumberFormat="1" applyFont="1" applyFill="1" applyBorder="1" applyAlignment="1">
      <alignment horizontal="center" vertical="center" wrapText="1"/>
    </xf>
    <xf numFmtId="0" fontId="3" fillId="0" borderId="3" xfId="0" applyFont="1" applyBorder="1" applyAlignment="1">
      <alignment vertical="center" wrapText="1"/>
    </xf>
    <xf numFmtId="164" fontId="3" fillId="0" borderId="3" xfId="1" applyNumberFormat="1" applyFont="1" applyFill="1" applyBorder="1" applyAlignment="1">
      <alignment vertical="center" wrapText="1"/>
    </xf>
    <xf numFmtId="164" fontId="3" fillId="0" borderId="0" xfId="1" applyNumberFormat="1" applyFont="1" applyFill="1" applyBorder="1" applyAlignment="1">
      <alignment vertical="center" wrapText="1"/>
    </xf>
    <xf numFmtId="0" fontId="1" fillId="0" borderId="3" xfId="0" applyFont="1" applyBorder="1" applyAlignment="1">
      <alignment horizontal="left" vertical="center"/>
    </xf>
    <xf numFmtId="0" fontId="5" fillId="0" borderId="0" xfId="0" applyFont="1" applyAlignment="1">
      <alignment horizontal="center" vertical="center"/>
    </xf>
    <xf numFmtId="164" fontId="0" fillId="0" borderId="0" xfId="1" applyNumberFormat="1" applyFont="1" applyFill="1" applyAlignment="1">
      <alignment horizontal="center" vertical="center" wrapText="1"/>
    </xf>
    <xf numFmtId="0" fontId="3" fillId="0" borderId="3" xfId="0" applyFont="1" applyBorder="1" applyAlignment="1">
      <alignment horizontal="left" vertical="center" wrapText="1"/>
    </xf>
    <xf numFmtId="0" fontId="1" fillId="0" borderId="3" xfId="0" applyFont="1" applyBorder="1" applyAlignment="1">
      <alignment horizontal="left" vertical="center" wrapText="1"/>
    </xf>
    <xf numFmtId="3" fontId="1" fillId="0" borderId="3" xfId="0" applyNumberFormat="1" applyFont="1" applyBorder="1" applyAlignment="1">
      <alignment horizontal="left" vertical="center" wrapText="1"/>
    </xf>
    <xf numFmtId="164" fontId="1" fillId="0" borderId="0" xfId="1" applyNumberFormat="1" applyFont="1" applyFill="1" applyAlignment="1">
      <alignment vertical="center"/>
    </xf>
    <xf numFmtId="0" fontId="1" fillId="0" borderId="0" xfId="0" applyFont="1" applyAlignment="1">
      <alignment vertical="center"/>
    </xf>
    <xf numFmtId="0" fontId="3" fillId="0" borderId="0" xfId="0" applyFont="1" applyAlignment="1">
      <alignment horizontal="center" vertical="center" wrapText="1"/>
    </xf>
    <xf numFmtId="164" fontId="3" fillId="0" borderId="0" xfId="1" applyNumberFormat="1" applyFont="1" applyFill="1" applyAlignment="1">
      <alignment horizontal="center" vertical="center" wrapText="1"/>
    </xf>
    <xf numFmtId="164" fontId="3" fillId="0" borderId="0" xfId="1" applyNumberFormat="1" applyFont="1" applyFill="1" applyBorder="1" applyAlignment="1">
      <alignment horizontal="left" vertical="center" wrapText="1"/>
    </xf>
    <xf numFmtId="42" fontId="3" fillId="0" borderId="3" xfId="0" applyNumberFormat="1" applyFont="1" applyBorder="1" applyAlignment="1">
      <alignment horizontal="center" vertical="center"/>
    </xf>
    <xf numFmtId="42" fontId="1" fillId="0" borderId="3" xfId="0" applyNumberFormat="1" applyFont="1" applyBorder="1" applyAlignment="1">
      <alignment vertical="center"/>
    </xf>
    <xf numFmtId="164" fontId="0" fillId="0" borderId="0" xfId="1" applyNumberFormat="1" applyFont="1" applyFill="1" applyBorder="1" applyAlignment="1">
      <alignment vertical="center" wrapText="1"/>
    </xf>
    <xf numFmtId="164" fontId="1" fillId="0" borderId="0" xfId="1" applyNumberFormat="1" applyFont="1" applyFill="1" applyBorder="1" applyAlignment="1">
      <alignment vertical="center" wrapText="1"/>
    </xf>
    <xf numFmtId="164" fontId="1" fillId="0" borderId="3" xfId="1" applyNumberFormat="1" applyFont="1" applyFill="1" applyBorder="1" applyAlignment="1">
      <alignment horizontal="left" vertical="center"/>
    </xf>
    <xf numFmtId="42" fontId="0" fillId="0" borderId="3" xfId="0" applyNumberFormat="1" applyBorder="1" applyAlignment="1">
      <alignment vertical="center"/>
    </xf>
    <xf numFmtId="164" fontId="3" fillId="0" borderId="3" xfId="1" applyNumberFormat="1" applyFont="1" applyFill="1" applyBorder="1" applyAlignment="1">
      <alignment horizontal="left" vertical="center" wrapText="1"/>
    </xf>
    <xf numFmtId="164" fontId="0" fillId="0" borderId="0" xfId="1" applyNumberFormat="1" applyFont="1" applyFill="1" applyBorder="1" applyAlignment="1">
      <alignment horizontal="left" vertical="center" wrapText="1"/>
    </xf>
    <xf numFmtId="164" fontId="1" fillId="0" borderId="0" xfId="1" applyNumberFormat="1" applyFont="1" applyFill="1" applyBorder="1" applyAlignment="1">
      <alignment horizontal="left" vertical="center" wrapText="1"/>
    </xf>
    <xf numFmtId="164" fontId="3" fillId="0" borderId="0" xfId="1" applyNumberFormat="1" applyFont="1" applyFill="1" applyBorder="1" applyAlignment="1">
      <alignment horizontal="center" vertical="center" wrapText="1"/>
    </xf>
    <xf numFmtId="164" fontId="3" fillId="0" borderId="3" xfId="1" applyNumberFormat="1" applyFont="1" applyFill="1" applyBorder="1" applyAlignment="1">
      <alignment horizontal="right" vertical="center"/>
    </xf>
    <xf numFmtId="0" fontId="3" fillId="0" borderId="0" xfId="0" applyFont="1" applyAlignment="1">
      <alignment horizontal="center" vertical="center"/>
    </xf>
    <xf numFmtId="0" fontId="1" fillId="0" borderId="0" xfId="0" applyFont="1" applyAlignment="1">
      <alignment horizontal="left" vertical="center"/>
    </xf>
    <xf numFmtId="164" fontId="1" fillId="0" borderId="0" xfId="1" applyNumberFormat="1" applyFont="1" applyFill="1" applyAlignment="1">
      <alignment horizontal="center" vertical="center"/>
    </xf>
    <xf numFmtId="165" fontId="1" fillId="0" borderId="3" xfId="0" applyNumberFormat="1" applyFont="1" applyBorder="1" applyAlignment="1">
      <alignment horizontal="left" vertical="center"/>
    </xf>
    <xf numFmtId="0" fontId="3" fillId="0" borderId="3" xfId="0" applyFont="1" applyBorder="1" applyAlignment="1">
      <alignment horizontal="left" vertical="center"/>
    </xf>
    <xf numFmtId="0" fontId="4" fillId="0" borderId="3" xfId="0" applyFont="1" applyBorder="1" applyAlignment="1">
      <alignment vertical="center"/>
    </xf>
    <xf numFmtId="44" fontId="0" fillId="0" borderId="0" xfId="1" applyFont="1" applyFill="1" applyAlignment="1">
      <alignment vertical="center"/>
    </xf>
    <xf numFmtId="164" fontId="3" fillId="0" borderId="3" xfId="1" applyNumberFormat="1" applyFont="1" applyFill="1" applyBorder="1" applyAlignment="1">
      <alignment horizontal="left" vertical="center"/>
    </xf>
    <xf numFmtId="164" fontId="0" fillId="0" borderId="3" xfId="1" applyNumberFormat="1" applyFont="1" applyFill="1" applyBorder="1" applyAlignment="1">
      <alignment horizontal="left" vertical="center" wrapText="1"/>
    </xf>
    <xf numFmtId="0" fontId="3" fillId="0" borderId="8" xfId="0" applyFont="1" applyBorder="1" applyAlignment="1">
      <alignment horizontal="center" vertical="center"/>
    </xf>
    <xf numFmtId="164" fontId="3" fillId="0" borderId="8" xfId="1" applyNumberFormat="1" applyFont="1" applyFill="1" applyBorder="1" applyAlignment="1">
      <alignment horizontal="center" vertical="center"/>
    </xf>
    <xf numFmtId="0" fontId="3" fillId="0" borderId="8" xfId="0" applyFont="1" applyBorder="1" applyAlignment="1">
      <alignment horizontal="center" vertical="center" wrapText="1"/>
    </xf>
    <xf numFmtId="164" fontId="3" fillId="0" borderId="8" xfId="1" applyNumberFormat="1" applyFont="1" applyFill="1" applyBorder="1" applyAlignment="1">
      <alignment horizontal="center" vertical="center" wrapText="1"/>
    </xf>
    <xf numFmtId="0" fontId="0" fillId="0" borderId="8" xfId="0" applyBorder="1" applyAlignment="1">
      <alignment horizontal="center" vertical="center"/>
    </xf>
    <xf numFmtId="164" fontId="4" fillId="0" borderId="3" xfId="1" applyNumberFormat="1" applyFont="1" applyFill="1" applyBorder="1" applyAlignment="1">
      <alignment horizontal="left" vertical="center"/>
    </xf>
    <xf numFmtId="164" fontId="1" fillId="0" borderId="0" xfId="1" applyNumberFormat="1" applyFont="1" applyFill="1" applyBorder="1" applyAlignment="1">
      <alignment vertical="center"/>
    </xf>
    <xf numFmtId="164" fontId="1" fillId="0" borderId="0" xfId="1" applyNumberFormat="1" applyFont="1" applyFill="1" applyAlignment="1">
      <alignment horizontal="center" vertical="center" wrapText="1"/>
    </xf>
    <xf numFmtId="0" fontId="7" fillId="0" borderId="0" xfId="0" applyFont="1" applyAlignment="1">
      <alignment horizontal="lef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3" fillId="0" borderId="2" xfId="0" applyFont="1" applyBorder="1" applyAlignment="1">
      <alignment horizontal="righ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right" vertical="center" wrapText="1"/>
    </xf>
    <xf numFmtId="0" fontId="3" fillId="0" borderId="1" xfId="0" applyFont="1" applyBorder="1" applyAlignment="1">
      <alignment horizontal="right" vertical="center" wrapText="1"/>
    </xf>
    <xf numFmtId="0" fontId="3" fillId="0" borderId="4" xfId="0" applyFont="1" applyBorder="1" applyAlignment="1">
      <alignment horizontal="right" vertical="center" wrapText="1"/>
    </xf>
    <xf numFmtId="0" fontId="3" fillId="0" borderId="2" xfId="0" applyFont="1" applyBorder="1" applyAlignment="1">
      <alignment horizontal="right" vertical="center" wrapText="1"/>
    </xf>
    <xf numFmtId="0" fontId="1" fillId="0" borderId="0" xfId="0" applyFont="1" applyAlignment="1">
      <alignment horizontal="center" wrapText="1"/>
    </xf>
    <xf numFmtId="0" fontId="0" fillId="0" borderId="0" xfId="0" applyAlignment="1">
      <alignment horizontal="center" wrapText="1"/>
    </xf>
    <xf numFmtId="0" fontId="1" fillId="0" borderId="0" xfId="0" applyFont="1" applyAlignment="1">
      <alignment horizont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8"/>
  <sheetViews>
    <sheetView tabSelected="1" zoomScale="115" zoomScaleNormal="115" workbookViewId="0">
      <selection activeCell="F3" sqref="F3"/>
    </sheetView>
  </sheetViews>
  <sheetFormatPr defaultColWidth="9.140625" defaultRowHeight="12.75" x14ac:dyDescent="0.2"/>
  <cols>
    <col min="1" max="1" width="44.7109375" style="10" bestFit="1" customWidth="1"/>
    <col min="2" max="2" width="36.140625" style="10" customWidth="1"/>
    <col min="3" max="3" width="16.85546875" style="11" bestFit="1" customWidth="1"/>
    <col min="4" max="4" width="38.85546875" style="11" bestFit="1" customWidth="1"/>
    <col min="5" max="5" width="14.28515625" style="11" customWidth="1"/>
    <col min="6" max="6" width="12.7109375" style="10" customWidth="1"/>
    <col min="7" max="16384" width="9.140625" style="10"/>
  </cols>
  <sheetData>
    <row r="1" spans="1:5" ht="39.6" customHeight="1" thickBot="1" x14ac:dyDescent="0.25">
      <c r="A1" s="103" t="s">
        <v>0</v>
      </c>
      <c r="B1" s="104"/>
      <c r="C1" s="105"/>
    </row>
    <row r="2" spans="1:5" ht="73.5" customHeight="1" x14ac:dyDescent="0.2">
      <c r="A2" s="99" t="s">
        <v>1</v>
      </c>
      <c r="B2" s="99"/>
      <c r="C2" s="99"/>
    </row>
    <row r="3" spans="1:5" s="14" customFormat="1" ht="57" customHeight="1" x14ac:dyDescent="0.2">
      <c r="A3" s="99" t="s">
        <v>2</v>
      </c>
      <c r="B3" s="100"/>
      <c r="C3" s="100"/>
      <c r="D3" s="12"/>
      <c r="E3" s="13"/>
    </row>
    <row r="4" spans="1:5" ht="15.75" customHeight="1" x14ac:dyDescent="0.2">
      <c r="A4" s="81"/>
      <c r="B4" s="81"/>
      <c r="C4" s="81"/>
    </row>
    <row r="5" spans="1:5" ht="13.5" thickBot="1" x14ac:dyDescent="0.25">
      <c r="A5" s="3"/>
      <c r="B5" s="3"/>
      <c r="C5" s="16"/>
    </row>
    <row r="6" spans="1:5" ht="40.5" customHeight="1" thickBot="1" x14ac:dyDescent="0.25">
      <c r="A6" s="90" t="s">
        <v>3</v>
      </c>
      <c r="B6" s="91"/>
      <c r="C6" s="92"/>
    </row>
    <row r="7" spans="1:5" s="19" customFormat="1" ht="17.25" customHeight="1" x14ac:dyDescent="0.2">
      <c r="A7" s="73" t="s">
        <v>4</v>
      </c>
      <c r="B7" s="73" t="s">
        <v>5</v>
      </c>
      <c r="C7" s="74" t="s">
        <v>6</v>
      </c>
      <c r="D7" s="17"/>
      <c r="E7" s="18"/>
    </row>
    <row r="8" spans="1:5" x14ac:dyDescent="0.2">
      <c r="A8" s="2" t="s">
        <v>7</v>
      </c>
      <c r="B8" s="2" t="s">
        <v>8</v>
      </c>
      <c r="C8" s="8">
        <f>75000*0.02*2</f>
        <v>3000</v>
      </c>
      <c r="D8" s="79"/>
    </row>
    <row r="9" spans="1:5" x14ac:dyDescent="0.2">
      <c r="A9" s="2" t="s">
        <v>9</v>
      </c>
      <c r="B9" s="2" t="s">
        <v>10</v>
      </c>
      <c r="C9" s="8">
        <f>60000*0.05*2</f>
        <v>6000</v>
      </c>
      <c r="D9" s="20"/>
    </row>
    <row r="10" spans="1:5" x14ac:dyDescent="0.2">
      <c r="A10" s="22"/>
      <c r="B10" s="89" t="s">
        <v>11</v>
      </c>
      <c r="C10" s="23">
        <f>SUM(C8:C9)</f>
        <v>9000</v>
      </c>
      <c r="D10" s="1"/>
    </row>
    <row r="11" spans="1:5" x14ac:dyDescent="0.2">
      <c r="B11" s="6"/>
      <c r="C11" s="1"/>
      <c r="D11" s="1"/>
    </row>
    <row r="12" spans="1:5" x14ac:dyDescent="0.2">
      <c r="A12" s="3" t="s">
        <v>12</v>
      </c>
    </row>
    <row r="13" spans="1:5" s="14" customFormat="1" ht="30" customHeight="1" x14ac:dyDescent="0.2">
      <c r="A13" s="96" t="s">
        <v>13</v>
      </c>
      <c r="B13" s="96"/>
      <c r="C13" s="96"/>
      <c r="D13" s="24"/>
      <c r="E13" s="13"/>
    </row>
    <row r="14" spans="1:5" s="14" customFormat="1" x14ac:dyDescent="0.2">
      <c r="A14" s="84"/>
      <c r="B14" s="84"/>
      <c r="C14" s="24"/>
      <c r="D14" s="24"/>
      <c r="E14" s="13"/>
    </row>
    <row r="15" spans="1:5" s="14" customFormat="1" ht="28.9" customHeight="1" x14ac:dyDescent="0.2">
      <c r="A15" s="96" t="s">
        <v>14</v>
      </c>
      <c r="B15" s="96"/>
      <c r="C15" s="96"/>
      <c r="D15" s="24"/>
      <c r="E15" s="13"/>
    </row>
    <row r="16" spans="1:5" s="14" customFormat="1" ht="13.5" customHeight="1" thickBot="1" x14ac:dyDescent="0.25">
      <c r="A16" s="99"/>
      <c r="B16" s="99"/>
      <c r="C16" s="99"/>
      <c r="D16" s="25"/>
      <c r="E16" s="13"/>
    </row>
    <row r="17" spans="1:5" ht="51" customHeight="1" thickBot="1" x14ac:dyDescent="0.25">
      <c r="A17" s="90" t="s">
        <v>15</v>
      </c>
      <c r="B17" s="91"/>
      <c r="C17" s="92"/>
    </row>
    <row r="18" spans="1:5" ht="17.25" customHeight="1" x14ac:dyDescent="0.2">
      <c r="A18" s="73" t="s">
        <v>16</v>
      </c>
      <c r="B18" s="73" t="s">
        <v>17</v>
      </c>
      <c r="C18" s="74" t="s">
        <v>6</v>
      </c>
    </row>
    <row r="19" spans="1:5" s="19" customFormat="1" x14ac:dyDescent="0.2">
      <c r="A19" s="26" t="s">
        <v>7</v>
      </c>
      <c r="B19" s="4"/>
      <c r="C19" s="5"/>
      <c r="D19" s="18"/>
      <c r="E19" s="18"/>
    </row>
    <row r="20" spans="1:5" x14ac:dyDescent="0.2">
      <c r="A20" s="27" t="s">
        <v>18</v>
      </c>
      <c r="B20" s="2" t="s">
        <v>19</v>
      </c>
      <c r="C20" s="8">
        <f>3000*0.0765</f>
        <v>229.5</v>
      </c>
    </row>
    <row r="21" spans="1:5" x14ac:dyDescent="0.2">
      <c r="A21" s="2" t="s">
        <v>20</v>
      </c>
      <c r="B21" s="2" t="s">
        <v>21</v>
      </c>
      <c r="C21" s="8">
        <f>4800*0.02*2</f>
        <v>192</v>
      </c>
    </row>
    <row r="22" spans="1:5" x14ac:dyDescent="0.2">
      <c r="A22" s="28" t="s">
        <v>22</v>
      </c>
      <c r="B22" s="2" t="s">
        <v>23</v>
      </c>
      <c r="C22" s="8">
        <f>3000*0.01</f>
        <v>30</v>
      </c>
    </row>
    <row r="23" spans="1:5" x14ac:dyDescent="0.2">
      <c r="A23" s="27" t="s">
        <v>24</v>
      </c>
      <c r="B23" s="2" t="s">
        <v>25</v>
      </c>
      <c r="C23" s="8">
        <f>3000*0.005</f>
        <v>15</v>
      </c>
      <c r="E23" s="13"/>
    </row>
    <row r="24" spans="1:5" x14ac:dyDescent="0.2">
      <c r="A24" s="22"/>
      <c r="B24" s="89" t="s">
        <v>26</v>
      </c>
      <c r="C24" s="23">
        <f>SUM(C20:C23)</f>
        <v>466.5</v>
      </c>
      <c r="D24" s="1"/>
    </row>
    <row r="25" spans="1:5" x14ac:dyDescent="0.2">
      <c r="A25" s="26" t="s">
        <v>9</v>
      </c>
      <c r="B25" s="4"/>
      <c r="C25" s="5"/>
      <c r="D25" s="12"/>
      <c r="E25" s="13"/>
    </row>
    <row r="26" spans="1:5" x14ac:dyDescent="0.2">
      <c r="A26" s="27" t="s">
        <v>18</v>
      </c>
      <c r="B26" s="2" t="s">
        <v>27</v>
      </c>
      <c r="C26" s="8">
        <f>6000*0.0765</f>
        <v>459</v>
      </c>
      <c r="D26" s="1"/>
    </row>
    <row r="27" spans="1:5" x14ac:dyDescent="0.2">
      <c r="A27" s="2" t="s">
        <v>20</v>
      </c>
      <c r="B27" s="2" t="s">
        <v>28</v>
      </c>
      <c r="C27" s="8">
        <f>4800*0.05*2</f>
        <v>480</v>
      </c>
    </row>
    <row r="28" spans="1:5" x14ac:dyDescent="0.2">
      <c r="A28" s="28" t="s">
        <v>22</v>
      </c>
      <c r="B28" s="2" t="s">
        <v>29</v>
      </c>
      <c r="C28" s="8">
        <f>6000*0.01</f>
        <v>60</v>
      </c>
    </row>
    <row r="29" spans="1:5" x14ac:dyDescent="0.2">
      <c r="A29" s="27" t="s">
        <v>24</v>
      </c>
      <c r="B29" s="2" t="s">
        <v>30</v>
      </c>
      <c r="C29" s="8">
        <f>6000*0.005</f>
        <v>30</v>
      </c>
    </row>
    <row r="30" spans="1:5" x14ac:dyDescent="0.2">
      <c r="A30" s="22"/>
      <c r="B30" s="89" t="s">
        <v>26</v>
      </c>
      <c r="C30" s="23">
        <f>SUM(C26:C29)</f>
        <v>1029</v>
      </c>
    </row>
    <row r="31" spans="1:5" x14ac:dyDescent="0.2">
      <c r="A31" s="101" t="s">
        <v>31</v>
      </c>
      <c r="B31" s="102"/>
      <c r="C31" s="23">
        <f>C24+C30</f>
        <v>1495.5</v>
      </c>
      <c r="D31" s="29"/>
    </row>
    <row r="32" spans="1:5" x14ac:dyDescent="0.2">
      <c r="A32" s="6"/>
      <c r="B32" s="6"/>
      <c r="C32" s="1"/>
      <c r="D32" s="29"/>
    </row>
    <row r="33" spans="1:5" x14ac:dyDescent="0.2">
      <c r="A33" s="3" t="s">
        <v>12</v>
      </c>
      <c r="B33" s="6"/>
      <c r="C33" s="1"/>
      <c r="D33" s="29"/>
    </row>
    <row r="34" spans="1:5" ht="30.75" customHeight="1" x14ac:dyDescent="0.2">
      <c r="A34" s="97" t="s">
        <v>32</v>
      </c>
      <c r="B34" s="98"/>
      <c r="C34" s="98"/>
      <c r="D34" s="29"/>
    </row>
    <row r="35" spans="1:5" ht="12.75" customHeight="1" thickBot="1" x14ac:dyDescent="0.25">
      <c r="A35" s="85"/>
      <c r="B35" s="86"/>
      <c r="C35" s="29"/>
      <c r="D35" s="29"/>
    </row>
    <row r="36" spans="1:5" ht="87.75" customHeight="1" thickBot="1" x14ac:dyDescent="0.25">
      <c r="A36" s="90" t="s">
        <v>33</v>
      </c>
      <c r="B36" s="91"/>
      <c r="C36" s="92"/>
      <c r="D36" s="30"/>
      <c r="E36" s="30"/>
    </row>
    <row r="37" spans="1:5" s="19" customFormat="1" ht="17.25" customHeight="1" x14ac:dyDescent="0.2">
      <c r="A37" s="73" t="s">
        <v>34</v>
      </c>
      <c r="B37" s="73" t="s">
        <v>35</v>
      </c>
      <c r="C37" s="74" t="s">
        <v>16</v>
      </c>
      <c r="D37" s="5" t="s">
        <v>5</v>
      </c>
      <c r="E37" s="5" t="s">
        <v>36</v>
      </c>
    </row>
    <row r="38" spans="1:5" x14ac:dyDescent="0.2">
      <c r="A38" s="2"/>
      <c r="B38" s="2"/>
      <c r="C38" s="8"/>
      <c r="D38" s="8"/>
      <c r="E38" s="31"/>
    </row>
    <row r="39" spans="1:5" x14ac:dyDescent="0.2">
      <c r="A39" s="2"/>
      <c r="B39" s="2"/>
      <c r="C39" s="23"/>
      <c r="D39" s="32"/>
      <c r="E39" s="31"/>
    </row>
    <row r="40" spans="1:5" ht="12.6" customHeight="1" x14ac:dyDescent="0.2">
      <c r="A40" s="112" t="s">
        <v>37</v>
      </c>
      <c r="B40" s="113"/>
      <c r="C40" s="113"/>
      <c r="D40" s="114"/>
      <c r="E40" s="23">
        <f>SUM(E38:E39)</f>
        <v>0</v>
      </c>
    </row>
    <row r="41" spans="1:5" ht="12.6" customHeight="1" x14ac:dyDescent="0.2">
      <c r="A41" s="33"/>
      <c r="B41" s="33"/>
      <c r="C41" s="33"/>
      <c r="D41" s="34"/>
      <c r="E41" s="1"/>
    </row>
    <row r="42" spans="1:5" ht="12.6" customHeight="1" x14ac:dyDescent="0.2">
      <c r="A42" s="35" t="s">
        <v>38</v>
      </c>
      <c r="B42" s="86"/>
      <c r="C42" s="29"/>
      <c r="D42" s="30"/>
      <c r="E42" s="16"/>
    </row>
    <row r="43" spans="1:5" x14ac:dyDescent="0.2">
      <c r="A43" s="36"/>
      <c r="B43" s="36"/>
      <c r="C43" s="10"/>
      <c r="D43" s="10"/>
      <c r="E43" s="10"/>
    </row>
    <row r="44" spans="1:5" ht="14.25" customHeight="1" x14ac:dyDescent="0.2">
      <c r="A44" s="96"/>
      <c r="B44" s="96"/>
      <c r="C44" s="96"/>
      <c r="D44" s="24"/>
    </row>
    <row r="45" spans="1:5" ht="12.75" customHeight="1" thickBot="1" x14ac:dyDescent="0.25">
      <c r="A45" s="85"/>
      <c r="B45" s="85"/>
      <c r="C45" s="36"/>
      <c r="D45" s="36"/>
    </row>
    <row r="46" spans="1:5" ht="102" customHeight="1" thickBot="1" x14ac:dyDescent="0.25">
      <c r="A46" s="90" t="s">
        <v>39</v>
      </c>
      <c r="B46" s="91"/>
      <c r="C46" s="92"/>
      <c r="D46" s="36"/>
    </row>
    <row r="47" spans="1:5" s="19" customFormat="1" ht="17.25" customHeight="1" x14ac:dyDescent="0.2">
      <c r="A47" s="75" t="s">
        <v>16</v>
      </c>
      <c r="B47" s="75" t="s">
        <v>5</v>
      </c>
      <c r="C47" s="76" t="s">
        <v>36</v>
      </c>
      <c r="D47" s="80"/>
      <c r="E47" s="18"/>
    </row>
    <row r="48" spans="1:5" x14ac:dyDescent="0.2">
      <c r="A48" s="28"/>
      <c r="B48" s="28"/>
      <c r="C48" s="32"/>
      <c r="D48" s="36"/>
    </row>
    <row r="49" spans="1:5" x14ac:dyDescent="0.2">
      <c r="A49" s="28"/>
      <c r="B49" s="28"/>
      <c r="C49" s="32"/>
      <c r="D49" s="36"/>
    </row>
    <row r="50" spans="1:5" x14ac:dyDescent="0.2">
      <c r="A50" s="28"/>
      <c r="B50" s="39" t="s">
        <v>40</v>
      </c>
      <c r="C50" s="40">
        <f>SUM(C48:C49)</f>
        <v>0</v>
      </c>
      <c r="D50" s="36"/>
    </row>
    <row r="51" spans="1:5" x14ac:dyDescent="0.2">
      <c r="A51" s="85"/>
      <c r="B51" s="35"/>
      <c r="C51" s="41"/>
      <c r="D51" s="36"/>
    </row>
    <row r="52" spans="1:5" x14ac:dyDescent="0.2">
      <c r="A52" s="35" t="s">
        <v>12</v>
      </c>
      <c r="B52" s="35"/>
      <c r="C52" s="30"/>
      <c r="D52" s="36"/>
    </row>
    <row r="53" spans="1:5" x14ac:dyDescent="0.2">
      <c r="A53" s="96"/>
      <c r="B53" s="96"/>
      <c r="C53" s="96"/>
      <c r="D53" s="36"/>
    </row>
    <row r="54" spans="1:5" x14ac:dyDescent="0.2">
      <c r="A54" s="84"/>
      <c r="B54" s="84"/>
      <c r="C54" s="84"/>
      <c r="D54" s="36"/>
    </row>
    <row r="55" spans="1:5" ht="13.5" thickBot="1" x14ac:dyDescent="0.25">
      <c r="A55" s="84"/>
      <c r="B55" s="88"/>
      <c r="C55" s="12"/>
      <c r="D55" s="12"/>
    </row>
    <row r="56" spans="1:5" ht="53.25" customHeight="1" thickBot="1" x14ac:dyDescent="0.25">
      <c r="A56" s="90" t="s">
        <v>41</v>
      </c>
      <c r="B56" s="91"/>
      <c r="C56" s="92"/>
    </row>
    <row r="57" spans="1:5" s="19" customFormat="1" ht="17.25" customHeight="1" x14ac:dyDescent="0.2">
      <c r="A57" s="73" t="s">
        <v>42</v>
      </c>
      <c r="B57" s="73" t="s">
        <v>17</v>
      </c>
      <c r="C57" s="74" t="s">
        <v>36</v>
      </c>
      <c r="D57" s="17"/>
      <c r="E57" s="18"/>
    </row>
    <row r="58" spans="1:5" s="43" customFormat="1" x14ac:dyDescent="0.2">
      <c r="A58" s="42" t="s">
        <v>43</v>
      </c>
      <c r="B58" s="42" t="s">
        <v>44</v>
      </c>
      <c r="C58" s="8">
        <f>20*24</f>
        <v>480</v>
      </c>
      <c r="D58" s="79"/>
      <c r="E58" s="66"/>
    </row>
    <row r="59" spans="1:5" x14ac:dyDescent="0.2">
      <c r="A59" s="101" t="s">
        <v>45</v>
      </c>
      <c r="B59" s="102"/>
      <c r="C59" s="23">
        <f>SUM(C58:C58)</f>
        <v>480</v>
      </c>
      <c r="D59" s="1"/>
    </row>
    <row r="60" spans="1:5" x14ac:dyDescent="0.2">
      <c r="A60" s="6"/>
      <c r="B60" s="6"/>
      <c r="C60" s="1"/>
      <c r="D60" s="1"/>
    </row>
    <row r="61" spans="1:5" x14ac:dyDescent="0.2">
      <c r="A61" s="3" t="s">
        <v>12</v>
      </c>
      <c r="B61" s="6"/>
      <c r="C61" s="16"/>
      <c r="D61" s="1"/>
    </row>
    <row r="62" spans="1:5" ht="31.15" customHeight="1" x14ac:dyDescent="0.2">
      <c r="A62" s="96" t="s">
        <v>46</v>
      </c>
      <c r="B62" s="96"/>
      <c r="C62" s="96"/>
      <c r="D62" s="36"/>
    </row>
    <row r="63" spans="1:5" ht="14.25" customHeight="1" x14ac:dyDescent="0.2">
      <c r="A63" s="84"/>
      <c r="B63" s="84"/>
      <c r="C63" s="84"/>
      <c r="D63" s="36"/>
    </row>
    <row r="64" spans="1:5" ht="13.5" thickBot="1" x14ac:dyDescent="0.25">
      <c r="B64" s="86"/>
      <c r="C64" s="29"/>
      <c r="D64" s="29"/>
    </row>
    <row r="65" spans="1:5" ht="27" customHeight="1" thickBot="1" x14ac:dyDescent="0.25">
      <c r="A65" s="93" t="s">
        <v>47</v>
      </c>
      <c r="B65" s="94"/>
      <c r="C65" s="95"/>
      <c r="D65" s="29"/>
    </row>
    <row r="66" spans="1:5" s="19" customFormat="1" ht="17.25" customHeight="1" x14ac:dyDescent="0.2">
      <c r="A66" s="75" t="s">
        <v>48</v>
      </c>
      <c r="B66" s="75" t="s">
        <v>49</v>
      </c>
      <c r="C66" s="76" t="s">
        <v>36</v>
      </c>
      <c r="D66" s="44"/>
      <c r="E66" s="18"/>
    </row>
    <row r="67" spans="1:5" s="19" customFormat="1" ht="17.25" customHeight="1" x14ac:dyDescent="0.2">
      <c r="A67" s="82"/>
      <c r="B67" s="83"/>
      <c r="C67" s="76"/>
      <c r="D67" s="44"/>
      <c r="E67" s="18"/>
    </row>
    <row r="68" spans="1:5" ht="12.75" customHeight="1" x14ac:dyDescent="0.2">
      <c r="A68" s="112" t="s">
        <v>50</v>
      </c>
      <c r="B68" s="114"/>
      <c r="C68" s="40">
        <v>0</v>
      </c>
      <c r="D68" s="29"/>
    </row>
    <row r="69" spans="1:5" ht="12.75" customHeight="1" x14ac:dyDescent="0.2">
      <c r="A69" s="85"/>
      <c r="B69" s="35"/>
      <c r="C69" s="41"/>
      <c r="D69" s="29"/>
    </row>
    <row r="70" spans="1:5" ht="12.75" customHeight="1" thickBot="1" x14ac:dyDescent="0.25">
      <c r="A70" s="85"/>
      <c r="B70" s="86"/>
      <c r="C70" s="29"/>
      <c r="D70" s="29"/>
    </row>
    <row r="71" spans="1:5" ht="40.5" customHeight="1" thickBot="1" x14ac:dyDescent="0.25">
      <c r="A71" s="93" t="s">
        <v>51</v>
      </c>
      <c r="B71" s="94"/>
      <c r="C71" s="95"/>
      <c r="D71" s="36"/>
    </row>
    <row r="72" spans="1:5" s="19" customFormat="1" ht="17.25" customHeight="1" x14ac:dyDescent="0.2">
      <c r="A72" s="75" t="s">
        <v>52</v>
      </c>
      <c r="B72" s="75" t="s">
        <v>5</v>
      </c>
      <c r="C72" s="76" t="s">
        <v>36</v>
      </c>
      <c r="D72" s="44"/>
      <c r="E72" s="18"/>
    </row>
    <row r="73" spans="1:5" s="19" customFormat="1" x14ac:dyDescent="0.2">
      <c r="A73" s="45"/>
      <c r="B73" s="37"/>
      <c r="C73" s="38"/>
      <c r="D73" s="44"/>
      <c r="E73" s="18"/>
    </row>
    <row r="74" spans="1:5" x14ac:dyDescent="0.2">
      <c r="A74" s="28"/>
      <c r="B74" s="28"/>
      <c r="C74" s="72"/>
      <c r="D74" s="29"/>
    </row>
    <row r="75" spans="1:5" ht="13.5" customHeight="1" x14ac:dyDescent="0.2">
      <c r="A75" s="46"/>
      <c r="B75" s="47"/>
      <c r="C75" s="72"/>
      <c r="D75" s="12"/>
    </row>
    <row r="76" spans="1:5" ht="14.25" customHeight="1" x14ac:dyDescent="0.2">
      <c r="A76" s="112" t="s">
        <v>53</v>
      </c>
      <c r="B76" s="114"/>
      <c r="C76" s="59">
        <f>SUM(C73:C75)</f>
        <v>0</v>
      </c>
      <c r="D76" s="36"/>
    </row>
    <row r="77" spans="1:5" ht="14.25" customHeight="1" x14ac:dyDescent="0.2">
      <c r="A77" s="33"/>
      <c r="B77" s="33"/>
      <c r="C77" s="34"/>
      <c r="D77" s="36"/>
    </row>
    <row r="78" spans="1:5" ht="14.25" customHeight="1" x14ac:dyDescent="0.2">
      <c r="A78" s="87" t="s">
        <v>12</v>
      </c>
      <c r="B78" s="33"/>
      <c r="C78" s="34"/>
      <c r="D78" s="36"/>
    </row>
    <row r="79" spans="1:5" x14ac:dyDescent="0.2">
      <c r="A79" s="96"/>
      <c r="B79" s="96"/>
      <c r="C79" s="96"/>
      <c r="D79" s="36"/>
    </row>
    <row r="80" spans="1:5" x14ac:dyDescent="0.2">
      <c r="A80" s="112" t="s">
        <v>54</v>
      </c>
      <c r="B80" s="114"/>
      <c r="C80" s="38">
        <f>C76</f>
        <v>0</v>
      </c>
      <c r="D80" s="29"/>
    </row>
    <row r="81" spans="1:5" ht="12.95" customHeight="1" thickBot="1" x14ac:dyDescent="0.25">
      <c r="A81" s="50"/>
      <c r="B81" s="50"/>
      <c r="C81" s="51"/>
      <c r="D81" s="29"/>
    </row>
    <row r="82" spans="1:5" ht="45" customHeight="1" thickBot="1" x14ac:dyDescent="0.25">
      <c r="A82" s="90" t="s">
        <v>55</v>
      </c>
      <c r="B82" s="91"/>
      <c r="C82" s="92"/>
    </row>
    <row r="83" spans="1:5" x14ac:dyDescent="0.2">
      <c r="A83" s="87"/>
      <c r="B83" s="87"/>
      <c r="C83" s="52"/>
    </row>
    <row r="84" spans="1:5" ht="79.900000000000006" customHeight="1" x14ac:dyDescent="0.2">
      <c r="A84" s="108" t="s">
        <v>56</v>
      </c>
      <c r="B84" s="109"/>
      <c r="C84" s="110"/>
    </row>
    <row r="85" spans="1:5" s="19" customFormat="1" ht="17.25" customHeight="1" x14ac:dyDescent="0.2">
      <c r="A85" s="4" t="s">
        <v>57</v>
      </c>
      <c r="B85" s="53" t="s">
        <v>58</v>
      </c>
      <c r="C85" s="5" t="s">
        <v>59</v>
      </c>
      <c r="D85" s="5" t="s">
        <v>36</v>
      </c>
      <c r="E85" s="18"/>
    </row>
    <row r="86" spans="1:5" x14ac:dyDescent="0.2">
      <c r="A86" s="2"/>
      <c r="B86" s="54"/>
      <c r="C86" s="8"/>
      <c r="D86" s="21"/>
    </row>
    <row r="87" spans="1:5" x14ac:dyDescent="0.2">
      <c r="A87" s="101" t="s">
        <v>60</v>
      </c>
      <c r="B87" s="107"/>
      <c r="C87" s="102"/>
      <c r="D87" s="23">
        <f>SUM(D86)</f>
        <v>0</v>
      </c>
    </row>
    <row r="88" spans="1:5" x14ac:dyDescent="0.2">
      <c r="A88" s="6"/>
      <c r="B88" s="6"/>
      <c r="C88" s="6"/>
      <c r="D88" s="1"/>
    </row>
    <row r="89" spans="1:5" x14ac:dyDescent="0.2">
      <c r="A89" s="3" t="s">
        <v>38</v>
      </c>
      <c r="B89" s="15"/>
      <c r="C89" s="1"/>
      <c r="D89" s="1"/>
    </row>
    <row r="90" spans="1:5" x14ac:dyDescent="0.2">
      <c r="A90" s="96"/>
      <c r="B90" s="96"/>
      <c r="C90" s="96"/>
      <c r="D90" s="55"/>
    </row>
    <row r="91" spans="1:5" x14ac:dyDescent="0.2">
      <c r="B91" s="15"/>
      <c r="C91" s="20"/>
      <c r="D91" s="20"/>
      <c r="E91" s="20"/>
    </row>
    <row r="92" spans="1:5" ht="25.5" customHeight="1" x14ac:dyDescent="0.2">
      <c r="A92" s="108" t="s">
        <v>61</v>
      </c>
      <c r="B92" s="109"/>
      <c r="C92" s="110"/>
      <c r="D92" s="56"/>
      <c r="E92" s="20"/>
    </row>
    <row r="93" spans="1:5" s="19" customFormat="1" ht="17.25" customHeight="1" x14ac:dyDescent="0.2">
      <c r="A93" s="4" t="s">
        <v>34</v>
      </c>
      <c r="B93" s="53" t="s">
        <v>35</v>
      </c>
      <c r="C93" s="5" t="s">
        <v>16</v>
      </c>
      <c r="D93" s="5" t="s">
        <v>5</v>
      </c>
      <c r="E93" s="5" t="s">
        <v>36</v>
      </c>
    </row>
    <row r="94" spans="1:5" x14ac:dyDescent="0.2">
      <c r="A94" s="27"/>
      <c r="B94" s="58"/>
      <c r="C94" s="8"/>
      <c r="D94" s="8"/>
      <c r="E94" s="21"/>
    </row>
    <row r="95" spans="1:5" x14ac:dyDescent="0.2">
      <c r="A95" s="106" t="s">
        <v>62</v>
      </c>
      <c r="B95" s="106"/>
      <c r="C95" s="106"/>
      <c r="D95" s="106"/>
      <c r="E95" s="23">
        <f>SUM(E94)</f>
        <v>0</v>
      </c>
    </row>
    <row r="96" spans="1:5" x14ac:dyDescent="0.2">
      <c r="A96" s="7" t="s">
        <v>12</v>
      </c>
      <c r="B96" s="6"/>
      <c r="C96" s="6"/>
      <c r="D96" s="9"/>
      <c r="E96" s="1"/>
    </row>
    <row r="97" spans="1:5" x14ac:dyDescent="0.2">
      <c r="A97" s="96"/>
      <c r="B97" s="100"/>
      <c r="C97" s="100"/>
      <c r="D97" s="100"/>
      <c r="E97" s="100"/>
    </row>
    <row r="98" spans="1:5" x14ac:dyDescent="0.2">
      <c r="A98" s="111" t="s">
        <v>63</v>
      </c>
      <c r="B98" s="111"/>
      <c r="C98" s="111"/>
      <c r="D98" s="111"/>
      <c r="E98" s="59">
        <f>E95+D87</f>
        <v>0</v>
      </c>
    </row>
    <row r="99" spans="1:5" x14ac:dyDescent="0.2">
      <c r="A99" s="84"/>
      <c r="B99" s="88"/>
      <c r="C99" s="60"/>
      <c r="D99" s="52"/>
      <c r="E99" s="52"/>
    </row>
    <row r="100" spans="1:5" ht="51.75" customHeight="1" x14ac:dyDescent="0.2">
      <c r="A100" s="108" t="s">
        <v>64</v>
      </c>
      <c r="B100" s="109"/>
      <c r="C100" s="110"/>
      <c r="D100" s="52"/>
      <c r="E100" s="52"/>
    </row>
    <row r="101" spans="1:5" s="19" customFormat="1" ht="17.25" customHeight="1" x14ac:dyDescent="0.2">
      <c r="A101" s="37" t="s">
        <v>16</v>
      </c>
      <c r="B101" s="37" t="s">
        <v>5</v>
      </c>
      <c r="C101" s="38" t="s">
        <v>36</v>
      </c>
      <c r="D101" s="62"/>
      <c r="E101" s="62"/>
    </row>
    <row r="102" spans="1:5" x14ac:dyDescent="0.2">
      <c r="A102" s="28" t="s">
        <v>65</v>
      </c>
      <c r="B102" s="46" t="s">
        <v>66</v>
      </c>
      <c r="C102" s="57">
        <f>60*2*2</f>
        <v>240</v>
      </c>
      <c r="D102" s="52"/>
      <c r="E102" s="52"/>
    </row>
    <row r="103" spans="1:5" s="3" customFormat="1" x14ac:dyDescent="0.2">
      <c r="A103" s="2" t="s">
        <v>67</v>
      </c>
      <c r="B103" s="46" t="s">
        <v>68</v>
      </c>
      <c r="C103" s="57">
        <f>3.95*100*2</f>
        <v>790</v>
      </c>
      <c r="D103" s="16"/>
      <c r="E103" s="16"/>
    </row>
    <row r="104" spans="1:5" x14ac:dyDescent="0.2">
      <c r="A104" s="2" t="s">
        <v>69</v>
      </c>
      <c r="B104" s="2" t="s">
        <v>70</v>
      </c>
      <c r="C104" s="57">
        <f>25*8*2</f>
        <v>400</v>
      </c>
    </row>
    <row r="105" spans="1:5" x14ac:dyDescent="0.2">
      <c r="A105" s="2" t="s">
        <v>71</v>
      </c>
      <c r="B105" s="2" t="s">
        <v>72</v>
      </c>
      <c r="C105" s="57">
        <f>95*5*2</f>
        <v>950</v>
      </c>
    </row>
    <row r="106" spans="1:5" x14ac:dyDescent="0.2">
      <c r="A106" s="101" t="s">
        <v>73</v>
      </c>
      <c r="B106" s="102"/>
      <c r="C106" s="71">
        <f>SUM(C102:C105)</f>
        <v>2380</v>
      </c>
    </row>
    <row r="107" spans="1:5" x14ac:dyDescent="0.2">
      <c r="A107" s="6"/>
      <c r="B107" s="6"/>
      <c r="C107" s="1"/>
    </row>
    <row r="108" spans="1:5" x14ac:dyDescent="0.2">
      <c r="A108" s="3" t="s">
        <v>38</v>
      </c>
      <c r="B108" s="3"/>
      <c r="C108" s="1"/>
    </row>
    <row r="109" spans="1:5" ht="57" customHeight="1" x14ac:dyDescent="0.2">
      <c r="A109" s="96" t="s">
        <v>74</v>
      </c>
      <c r="B109" s="96"/>
      <c r="C109" s="96"/>
    </row>
    <row r="110" spans="1:5" x14ac:dyDescent="0.2">
      <c r="A110" s="84"/>
      <c r="B110" s="84"/>
      <c r="C110" s="84"/>
    </row>
    <row r="111" spans="1:5" ht="40.15" customHeight="1" x14ac:dyDescent="0.2">
      <c r="A111" s="96" t="s">
        <v>75</v>
      </c>
      <c r="B111" s="96"/>
      <c r="C111" s="96"/>
    </row>
    <row r="112" spans="1:5" ht="13.5" customHeight="1" x14ac:dyDescent="0.2">
      <c r="A112" s="84"/>
      <c r="B112" s="84"/>
      <c r="C112" s="61"/>
    </row>
    <row r="113" spans="1:5" ht="55.9" customHeight="1" x14ac:dyDescent="0.2">
      <c r="A113" s="96" t="s">
        <v>76</v>
      </c>
      <c r="B113" s="96"/>
      <c r="C113" s="96"/>
    </row>
    <row r="114" spans="1:5" x14ac:dyDescent="0.2">
      <c r="A114" s="84"/>
      <c r="B114" s="84"/>
      <c r="C114" s="61"/>
    </row>
    <row r="115" spans="1:5" ht="31.15" customHeight="1" x14ac:dyDescent="0.2">
      <c r="A115" s="96" t="s">
        <v>77</v>
      </c>
      <c r="B115" s="96"/>
      <c r="C115" s="96"/>
    </row>
    <row r="116" spans="1:5" x14ac:dyDescent="0.2">
      <c r="A116" s="101" t="s">
        <v>78</v>
      </c>
      <c r="B116" s="102"/>
      <c r="C116" s="63">
        <f>C106+E98</f>
        <v>2380</v>
      </c>
      <c r="D116" s="48"/>
    </row>
    <row r="117" spans="1:5" x14ac:dyDescent="0.2">
      <c r="A117" s="64"/>
      <c r="B117" s="64"/>
      <c r="C117" s="17"/>
    </row>
    <row r="118" spans="1:5" ht="13.5" thickBot="1" x14ac:dyDescent="0.25">
      <c r="A118" s="64"/>
      <c r="B118" s="64"/>
      <c r="C118" s="17"/>
    </row>
    <row r="119" spans="1:5" ht="66" customHeight="1" x14ac:dyDescent="0.2">
      <c r="A119" s="90" t="s">
        <v>79</v>
      </c>
      <c r="B119" s="91"/>
      <c r="C119" s="92"/>
    </row>
    <row r="120" spans="1:5" s="19" customFormat="1" ht="17.25" customHeight="1" x14ac:dyDescent="0.2">
      <c r="A120" s="73" t="s">
        <v>16</v>
      </c>
      <c r="B120" s="73" t="s">
        <v>5</v>
      </c>
      <c r="C120" s="74" t="s">
        <v>36</v>
      </c>
      <c r="D120" s="18"/>
      <c r="E120" s="18"/>
    </row>
    <row r="121" spans="1:5" x14ac:dyDescent="0.2">
      <c r="A121" s="42" t="s">
        <v>80</v>
      </c>
      <c r="B121" s="42" t="s">
        <v>81</v>
      </c>
      <c r="C121" s="8">
        <f>67152.25*2</f>
        <v>134304.5</v>
      </c>
    </row>
    <row r="122" spans="1:5" x14ac:dyDescent="0.2">
      <c r="A122" s="22"/>
      <c r="B122" s="89" t="s">
        <v>82</v>
      </c>
      <c r="C122" s="23">
        <f>SUM(C121:C121)</f>
        <v>134304.5</v>
      </c>
    </row>
    <row r="123" spans="1:5" x14ac:dyDescent="0.2">
      <c r="B123" s="6"/>
      <c r="C123" s="1"/>
    </row>
    <row r="124" spans="1:5" x14ac:dyDescent="0.2">
      <c r="A124" s="3" t="s">
        <v>38</v>
      </c>
    </row>
    <row r="125" spans="1:5" x14ac:dyDescent="0.2">
      <c r="A125" s="84"/>
      <c r="B125" s="84"/>
      <c r="C125" s="84"/>
    </row>
    <row r="126" spans="1:5" ht="108" customHeight="1" x14ac:dyDescent="0.2">
      <c r="A126" s="96" t="s">
        <v>83</v>
      </c>
      <c r="B126" s="96"/>
      <c r="C126" s="96"/>
    </row>
    <row r="127" spans="1:5" ht="15" customHeight="1" thickBot="1" x14ac:dyDescent="0.25">
      <c r="A127" s="84"/>
      <c r="B127" s="84"/>
      <c r="C127" s="61"/>
    </row>
    <row r="128" spans="1:5" ht="82.5" customHeight="1" thickBot="1" x14ac:dyDescent="0.25">
      <c r="A128" s="90" t="s">
        <v>84</v>
      </c>
      <c r="B128" s="91"/>
      <c r="C128" s="92"/>
    </row>
    <row r="129" spans="1:5" s="19" customFormat="1" ht="17.25" customHeight="1" x14ac:dyDescent="0.2">
      <c r="A129" s="75" t="s">
        <v>85</v>
      </c>
      <c r="B129" s="75" t="s">
        <v>59</v>
      </c>
      <c r="C129" s="76" t="s">
        <v>36</v>
      </c>
      <c r="D129" s="18"/>
      <c r="E129" s="18"/>
    </row>
    <row r="130" spans="1:5" x14ac:dyDescent="0.2">
      <c r="A130" s="42" t="s">
        <v>86</v>
      </c>
      <c r="B130" s="42" t="s">
        <v>87</v>
      </c>
      <c r="C130" s="21">
        <f>9000*0.26</f>
        <v>2340</v>
      </c>
    </row>
    <row r="131" spans="1:5" x14ac:dyDescent="0.2">
      <c r="A131" s="101" t="s">
        <v>88</v>
      </c>
      <c r="B131" s="102"/>
      <c r="C131" s="23">
        <f>SUM(C130)</f>
        <v>2340</v>
      </c>
    </row>
    <row r="132" spans="1:5" x14ac:dyDescent="0.2">
      <c r="A132" s="6"/>
      <c r="B132" s="6"/>
      <c r="C132" s="1"/>
    </row>
    <row r="133" spans="1:5" x14ac:dyDescent="0.2">
      <c r="A133" s="7" t="s">
        <v>12</v>
      </c>
      <c r="B133" s="65"/>
      <c r="C133" s="79"/>
    </row>
    <row r="134" spans="1:5" ht="59.25" customHeight="1" x14ac:dyDescent="0.2">
      <c r="A134" s="96" t="s">
        <v>89</v>
      </c>
      <c r="B134" s="96"/>
      <c r="C134" s="96"/>
    </row>
    <row r="135" spans="1:5" x14ac:dyDescent="0.2">
      <c r="A135" s="65"/>
      <c r="B135" s="65"/>
      <c r="C135" s="79"/>
    </row>
    <row r="136" spans="1:5" ht="13.5" thickBot="1" x14ac:dyDescent="0.25">
      <c r="A136" s="65"/>
      <c r="B136" s="65"/>
      <c r="C136" s="79"/>
    </row>
    <row r="137" spans="1:5" ht="48" customHeight="1" thickBot="1" x14ac:dyDescent="0.25">
      <c r="A137" s="90" t="s">
        <v>90</v>
      </c>
      <c r="B137" s="91"/>
      <c r="C137" s="92"/>
    </row>
    <row r="138" spans="1:5" s="19" customFormat="1" ht="17.25" customHeight="1" x14ac:dyDescent="0.2">
      <c r="A138" s="73" t="s">
        <v>91</v>
      </c>
      <c r="B138" s="77"/>
      <c r="C138" s="74" t="s">
        <v>92</v>
      </c>
      <c r="D138" s="66"/>
      <c r="E138" s="18"/>
    </row>
    <row r="139" spans="1:5" x14ac:dyDescent="0.2">
      <c r="A139" s="42" t="s">
        <v>93</v>
      </c>
      <c r="B139" s="27"/>
      <c r="C139" s="57">
        <f>C10</f>
        <v>9000</v>
      </c>
      <c r="D139" s="70"/>
    </row>
    <row r="140" spans="1:5" x14ac:dyDescent="0.2">
      <c r="A140" s="42" t="s">
        <v>94</v>
      </c>
      <c r="B140" s="27"/>
      <c r="C140" s="57">
        <f>C31</f>
        <v>1495.5</v>
      </c>
      <c r="D140" s="70"/>
    </row>
    <row r="141" spans="1:5" x14ac:dyDescent="0.2">
      <c r="A141" s="42" t="s">
        <v>95</v>
      </c>
      <c r="B141" s="4"/>
      <c r="C141" s="57">
        <f>E40</f>
        <v>0</v>
      </c>
      <c r="D141" s="70"/>
    </row>
    <row r="142" spans="1:5" x14ac:dyDescent="0.2">
      <c r="A142" s="42" t="s">
        <v>96</v>
      </c>
      <c r="B142" s="42"/>
      <c r="C142" s="57">
        <f>C50</f>
        <v>0</v>
      </c>
      <c r="D142" s="70"/>
    </row>
    <row r="143" spans="1:5" x14ac:dyDescent="0.2">
      <c r="A143" s="42" t="s">
        <v>97</v>
      </c>
      <c r="B143" s="42"/>
      <c r="C143" s="57">
        <f>C59</f>
        <v>480</v>
      </c>
      <c r="D143" s="70"/>
    </row>
    <row r="144" spans="1:5" x14ac:dyDescent="0.2">
      <c r="A144" s="42" t="s">
        <v>98</v>
      </c>
      <c r="B144" s="42"/>
      <c r="C144" s="57">
        <v>0</v>
      </c>
      <c r="D144" s="70"/>
    </row>
    <row r="145" spans="1:4" x14ac:dyDescent="0.2">
      <c r="A145" s="42" t="s">
        <v>99</v>
      </c>
      <c r="B145" s="42"/>
      <c r="C145" s="57">
        <f>C80</f>
        <v>0</v>
      </c>
      <c r="D145" s="70"/>
    </row>
    <row r="146" spans="1:4" x14ac:dyDescent="0.2">
      <c r="A146" s="42" t="s">
        <v>100</v>
      </c>
      <c r="B146" s="67"/>
      <c r="C146" s="57">
        <f>C116</f>
        <v>2380</v>
      </c>
      <c r="D146" s="70"/>
    </row>
    <row r="147" spans="1:4" x14ac:dyDescent="0.2">
      <c r="A147" s="42" t="s">
        <v>101</v>
      </c>
      <c r="B147" s="2"/>
      <c r="C147" s="57">
        <f>C122</f>
        <v>134304.5</v>
      </c>
      <c r="D147" s="70"/>
    </row>
    <row r="148" spans="1:4" x14ac:dyDescent="0.2">
      <c r="A148" s="68" t="s">
        <v>102</v>
      </c>
      <c r="B148" s="2"/>
      <c r="C148" s="71">
        <f>SUM(C139:C147)</f>
        <v>147660</v>
      </c>
      <c r="D148" s="70"/>
    </row>
    <row r="149" spans="1:4" x14ac:dyDescent="0.2">
      <c r="A149" s="42" t="s">
        <v>103</v>
      </c>
      <c r="B149" s="42"/>
      <c r="C149" s="57">
        <f>C131</f>
        <v>2340</v>
      </c>
    </row>
    <row r="150" spans="1:4" ht="15.75" x14ac:dyDescent="0.2">
      <c r="A150" s="69" t="s">
        <v>104</v>
      </c>
      <c r="B150" s="69"/>
      <c r="C150" s="78">
        <f>C148+C149</f>
        <v>150000</v>
      </c>
    </row>
    <row r="158" spans="1:4" x14ac:dyDescent="0.2">
      <c r="A158" s="49"/>
    </row>
  </sheetData>
  <mergeCells count="45">
    <mergeCell ref="A126:C126"/>
    <mergeCell ref="A111:C111"/>
    <mergeCell ref="A116:B116"/>
    <mergeCell ref="A40:D40"/>
    <mergeCell ref="A59:B59"/>
    <mergeCell ref="A68:B68"/>
    <mergeCell ref="A76:B76"/>
    <mergeCell ref="A62:C62"/>
    <mergeCell ref="A65:C65"/>
    <mergeCell ref="A100:C100"/>
    <mergeCell ref="A90:C90"/>
    <mergeCell ref="A82:C82"/>
    <mergeCell ref="A115:C115"/>
    <mergeCell ref="A84:C84"/>
    <mergeCell ref="A97:E97"/>
    <mergeCell ref="A80:B80"/>
    <mergeCell ref="A1:C1"/>
    <mergeCell ref="A113:C113"/>
    <mergeCell ref="A36:C36"/>
    <mergeCell ref="A137:C137"/>
    <mergeCell ref="A2:C2"/>
    <mergeCell ref="A128:C128"/>
    <mergeCell ref="A134:C134"/>
    <mergeCell ref="A119:C119"/>
    <mergeCell ref="A109:C109"/>
    <mergeCell ref="A44:C44"/>
    <mergeCell ref="A131:B131"/>
    <mergeCell ref="A95:D95"/>
    <mergeCell ref="A87:C87"/>
    <mergeCell ref="A92:C92"/>
    <mergeCell ref="A98:D98"/>
    <mergeCell ref="A106:B106"/>
    <mergeCell ref="A34:C34"/>
    <mergeCell ref="A16:C16"/>
    <mergeCell ref="A17:C17"/>
    <mergeCell ref="A3:C3"/>
    <mergeCell ref="A13:C13"/>
    <mergeCell ref="A15:C15"/>
    <mergeCell ref="A6:C6"/>
    <mergeCell ref="A31:B31"/>
    <mergeCell ref="A46:C46"/>
    <mergeCell ref="A56:C56"/>
    <mergeCell ref="A71:C71"/>
    <mergeCell ref="A53:C53"/>
    <mergeCell ref="A79:C79"/>
  </mergeCells>
  <phoneticPr fontId="2" type="noConversion"/>
  <printOptions horizontalCentered="1" verticalCentered="1"/>
  <pageMargins left="0.25" right="0.25" top="0.75" bottom="0.75" header="0.3" footer="0.3"/>
  <pageSetup orientation="landscape" r:id="rId1"/>
  <headerFooter alignWithMargins="0">
    <oddHeader>&amp;C&amp;"Arial,Bold"GFMD Sample Budget Narrative 2024
&amp;"Arial,Regular"The Sample Budget Narrative may be used to assist with preparing the budget and narrative.</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C11D3-5D5A-4312-A0BE-4B89B312C44E}">
  <dimension ref="A1:E2"/>
  <sheetViews>
    <sheetView workbookViewId="0">
      <selection activeCell="A2" sqref="A2:E2"/>
    </sheetView>
  </sheetViews>
  <sheetFormatPr defaultRowHeight="12.75" x14ac:dyDescent="0.2"/>
  <sheetData>
    <row r="1" spans="1:5" x14ac:dyDescent="0.2">
      <c r="A1" s="115"/>
      <c r="B1" s="116"/>
      <c r="C1" s="116"/>
      <c r="D1" s="116"/>
      <c r="E1" s="116"/>
    </row>
    <row r="2" spans="1:5" x14ac:dyDescent="0.2">
      <c r="A2" s="117"/>
      <c r="B2" s="117"/>
      <c r="C2" s="117"/>
      <c r="D2" s="117"/>
      <c r="E2" s="117"/>
    </row>
  </sheetData>
  <mergeCells count="2">
    <mergeCell ref="A1:E1"/>
    <mergeCell ref="A2:E2"/>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6d0e67-a8d6-48cb-ba60-b14b4f4e3a14" xsi:nil="true"/>
    <lcf76f155ced4ddcb4097134ff3c332f xmlns="9f511df3-3b07-4a4f-8861-9155c237c27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52BE2C6C39FF46919B2A9875FC6B93" ma:contentTypeVersion="14" ma:contentTypeDescription="Create a new document." ma:contentTypeScope="" ma:versionID="a34149bf4190137573f9207f8566172a">
  <xsd:schema xmlns:xsd="http://www.w3.org/2001/XMLSchema" xmlns:xs="http://www.w3.org/2001/XMLSchema" xmlns:p="http://schemas.microsoft.com/office/2006/metadata/properties" xmlns:ns2="9f511df3-3b07-4a4f-8861-9155c237c27e" xmlns:ns3="506d0e67-a8d6-48cb-ba60-b14b4f4e3a14" targetNamespace="http://schemas.microsoft.com/office/2006/metadata/properties" ma:root="true" ma:fieldsID="82e824d011fb7fe4f0fd1167f57f69be" ns2:_="" ns3:_="">
    <xsd:import namespace="9f511df3-3b07-4a4f-8861-9155c237c27e"/>
    <xsd:import namespace="506d0e67-a8d6-48cb-ba60-b14b4f4e3a1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511df3-3b07-4a4f-8861-9155c237c2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88edfbe-2eab-456a-af99-6bea05d804c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d0e67-a8d6-48cb-ba60-b14b4f4e3a1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b54eecf9-63bd-458e-8920-35491038ceef}" ma:internalName="TaxCatchAll" ma:showField="CatchAllData" ma:web="506d0e67-a8d6-48cb-ba60-b14b4f4e3a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4DDBE1-E56D-4B70-B681-01DF3658F9C0}">
  <ds:schemaRefs>
    <ds:schemaRef ds:uri="http://schemas.microsoft.com/sharepoint/v3/contenttype/forms"/>
  </ds:schemaRefs>
</ds:datastoreItem>
</file>

<file path=customXml/itemProps2.xml><?xml version="1.0" encoding="utf-8"?>
<ds:datastoreItem xmlns:ds="http://schemas.openxmlformats.org/officeDocument/2006/customXml" ds:itemID="{8814E6C7-FC01-4421-9DC0-429BA48AC2CC}">
  <ds:schemaRef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purl.org/dc/terms/"/>
    <ds:schemaRef ds:uri="506d0e67-a8d6-48cb-ba60-b14b4f4e3a14"/>
    <ds:schemaRef ds:uri="http://schemas.openxmlformats.org/package/2006/metadata/core-properties"/>
    <ds:schemaRef ds:uri="9f511df3-3b07-4a4f-8861-9155c237c27e"/>
    <ds:schemaRef ds:uri="http://www.w3.org/XML/1998/namespace"/>
  </ds:schemaRefs>
</ds:datastoreItem>
</file>

<file path=customXml/itemProps3.xml><?xml version="1.0" encoding="utf-8"?>
<ds:datastoreItem xmlns:ds="http://schemas.openxmlformats.org/officeDocument/2006/customXml" ds:itemID="{1D7B1E76-38A5-40F0-B915-01442CF696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511df3-3b07-4a4f-8861-9155c237c27e"/>
    <ds:schemaRef ds:uri="506d0e67-a8d6-48cb-ba60-b14b4f4e3a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5ef12a1-af58-44c4-b029-712fc0605570}" enabled="0" method="" siteId="{15ef12a1-af58-44c4-b029-712fc06055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Budget</vt:lpstr>
      <vt:lpstr>Sheet1</vt:lpstr>
      <vt:lpstr>Budget!Print_Area</vt:lpstr>
      <vt:lpstr>Budget!Print_Titles</vt:lpstr>
    </vt:vector>
  </TitlesOfParts>
  <Manager/>
  <Company>CCASA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 Assistance Grants for Victims Initiative Sample Budget</dc:title>
  <dc:subject>Financial Assistance Grants for Victims Initiative Sample Budget</dc:subject>
  <dc:creator>U.S. Department of Justice Office on Violence Against Women (OVW)</dc:creator>
  <cp:keywords>domestic violence; dating violence; sexual assault; stalking; Violence Against Women Act; grants</cp:keywords>
  <dc:description/>
  <cp:lastModifiedBy>Lacy, Erica M. (OVW)</cp:lastModifiedBy>
  <cp:revision/>
  <dcterms:created xsi:type="dcterms:W3CDTF">2007-03-05T17:46:11Z</dcterms:created>
  <dcterms:modified xsi:type="dcterms:W3CDTF">2026-06-02T17:12:40Z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0x0101003852BE2C6C39FF46919B2A9875FC6B93</vt:lpwstr>
  </property>
  <property fmtid="{D5CDD505-2E9C-101B-9397-08002B2CF9AE}" pid="3" name="lcf76f155ced4ddcb4097134ff3c332f">
    <vt:lpwstr/>
  </property>
  <property fmtid="{D5CDD505-2E9C-101B-9397-08002B2CF9AE}" pid="4" name="TaxCatchAll">
    <vt:lpwstr/>
  </property>
  <property fmtid="{D5CDD505-2E9C-101B-9397-08002B2CF9AE}" pid="5" name="MediaServiceImageTags">
    <vt:lpwstr/>
  </property>
  <property fmtid="{D5CDD505-2E9C-101B-9397-08002B2CF9AE}" pid="6" name="Assignedto">
    <vt:lpwstr/>
  </property>
</Properties>
</file>