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"/>
    </mc:Choice>
  </mc:AlternateContent>
  <bookViews>
    <workbookView xWindow="360" yWindow="72" windowWidth="14712" windowHeight="9120"/>
  </bookViews>
  <sheets>
    <sheet name="A" sheetId="1" r:id="rId1"/>
  </sheets>
  <definedNames>
    <definedName name="ar05ch13">A!$A$5:$CM$198</definedName>
  </definedNames>
  <calcPr calcId="152511"/>
</workbook>
</file>

<file path=xl/calcChain.xml><?xml version="1.0" encoding="utf-8"?>
<calcChain xmlns="http://schemas.openxmlformats.org/spreadsheetml/2006/main">
  <c r="V7" i="1" l="1"/>
  <c r="Q7" i="1"/>
  <c r="V6" i="1"/>
  <c r="Q6" i="1"/>
  <c r="AT146" i="1"/>
  <c r="AT62" i="1"/>
  <c r="AT94" i="1"/>
  <c r="AT148" i="1"/>
  <c r="AT33" i="1"/>
  <c r="AT58" i="1"/>
  <c r="AT41" i="1"/>
  <c r="AT69" i="1"/>
  <c r="AT70" i="1"/>
  <c r="AT76" i="1"/>
  <c r="AT127" i="1"/>
  <c r="AT40" i="1"/>
  <c r="BA112" i="1"/>
  <c r="BA20" i="1"/>
  <c r="BA119" i="1"/>
  <c r="BA37" i="1"/>
  <c r="BA38" i="1"/>
  <c r="BA66" i="1"/>
  <c r="BA64" i="1"/>
  <c r="BA41" i="1"/>
  <c r="BA58" i="1"/>
  <c r="BA115" i="1"/>
  <c r="BA134" i="1"/>
  <c r="BA135" i="1"/>
  <c r="BA145" i="1"/>
  <c r="BA154" i="1"/>
  <c r="BA166" i="1"/>
  <c r="BA96" i="1"/>
  <c r="BA79" i="1"/>
  <c r="BA131" i="1"/>
  <c r="BA108" i="1"/>
  <c r="BA138" i="1"/>
  <c r="BA196" i="1"/>
  <c r="BI131" i="1"/>
  <c r="AI131" i="1"/>
  <c r="BI129" i="1"/>
  <c r="BA129" i="1"/>
  <c r="AI129" i="1"/>
  <c r="BI124" i="1"/>
  <c r="BA124" i="1"/>
  <c r="AI124" i="1"/>
  <c r="BI49" i="1"/>
  <c r="BA49" i="1"/>
  <c r="AI49" i="1"/>
  <c r="BI44" i="1"/>
  <c r="BA44" i="1"/>
  <c r="AI44" i="1"/>
  <c r="BI64" i="1"/>
  <c r="BI65" i="1"/>
  <c r="BI66" i="1"/>
  <c r="BI67" i="1"/>
  <c r="BI185" i="1"/>
  <c r="BA185" i="1"/>
  <c r="AI185" i="1"/>
  <c r="BI186" i="1"/>
  <c r="BA186" i="1"/>
  <c r="AI186" i="1"/>
  <c r="AT25" i="1"/>
  <c r="BA190" i="1"/>
  <c r="BA114" i="1"/>
  <c r="BI190" i="1"/>
  <c r="AI190" i="1"/>
  <c r="BI198" i="1"/>
  <c r="BI197" i="1"/>
  <c r="BI196" i="1"/>
  <c r="BI195" i="1"/>
  <c r="BI194" i="1"/>
  <c r="BI193" i="1"/>
  <c r="BI192" i="1"/>
  <c r="BI191" i="1"/>
  <c r="BI189" i="1"/>
  <c r="BI188" i="1"/>
  <c r="BI187" i="1"/>
  <c r="BI184" i="1"/>
  <c r="BI183" i="1"/>
  <c r="BI182" i="1"/>
  <c r="BI181" i="1"/>
  <c r="BI180" i="1"/>
  <c r="BI179" i="1"/>
  <c r="BI178" i="1"/>
  <c r="BI177" i="1"/>
  <c r="BI176" i="1"/>
  <c r="BI175" i="1"/>
  <c r="BI174" i="1"/>
  <c r="BI173" i="1"/>
  <c r="BI172" i="1"/>
  <c r="BI171" i="1"/>
  <c r="BI170" i="1"/>
  <c r="BI169" i="1"/>
  <c r="BI168" i="1"/>
  <c r="BI167" i="1"/>
  <c r="BI166" i="1"/>
  <c r="BI165" i="1"/>
  <c r="BI164" i="1"/>
  <c r="BI163" i="1"/>
  <c r="BI162" i="1"/>
  <c r="BI161" i="1"/>
  <c r="BI160" i="1"/>
  <c r="BI159" i="1"/>
  <c r="BI158" i="1"/>
  <c r="BI157" i="1"/>
  <c r="BI156" i="1"/>
  <c r="BI155" i="1"/>
  <c r="BI154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I141" i="1"/>
  <c r="BI140" i="1"/>
  <c r="BI139" i="1"/>
  <c r="BI138" i="1"/>
  <c r="BI137" i="1"/>
  <c r="BI136" i="1"/>
  <c r="BI135" i="1"/>
  <c r="BI134" i="1"/>
  <c r="BI133" i="1"/>
  <c r="BI132" i="1"/>
  <c r="BI130" i="1"/>
  <c r="BI128" i="1"/>
  <c r="BI127" i="1"/>
  <c r="BI126" i="1"/>
  <c r="BI125" i="1"/>
  <c r="BI123" i="1"/>
  <c r="BI122" i="1"/>
  <c r="BI121" i="1"/>
  <c r="BI120" i="1"/>
  <c r="BI119" i="1"/>
  <c r="BI118" i="1"/>
  <c r="BI117" i="1"/>
  <c r="BI116" i="1"/>
  <c r="BI115" i="1"/>
  <c r="BI114" i="1"/>
  <c r="BI113" i="1"/>
  <c r="BI112" i="1"/>
  <c r="BI111" i="1"/>
  <c r="BI110" i="1"/>
  <c r="BI109" i="1"/>
  <c r="BI108" i="1"/>
  <c r="BI107" i="1"/>
  <c r="BI106" i="1"/>
  <c r="BI105" i="1"/>
  <c r="BI104" i="1"/>
  <c r="BI103" i="1"/>
  <c r="BI102" i="1"/>
  <c r="BI101" i="1"/>
  <c r="BI100" i="1"/>
  <c r="BI99" i="1"/>
  <c r="BI98" i="1"/>
  <c r="BI97" i="1"/>
  <c r="BI96" i="1"/>
  <c r="BI95" i="1"/>
  <c r="BI94" i="1"/>
  <c r="BI93" i="1"/>
  <c r="BI92" i="1"/>
  <c r="BI91" i="1"/>
  <c r="BI90" i="1"/>
  <c r="BI89" i="1"/>
  <c r="BI88" i="1"/>
  <c r="BI87" i="1"/>
  <c r="BI86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0" i="1"/>
  <c r="BI69" i="1"/>
  <c r="BI68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8" i="1"/>
  <c r="BI47" i="1"/>
  <c r="BI46" i="1"/>
  <c r="BI45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AI114" i="1"/>
  <c r="BA60" i="1"/>
  <c r="AI60" i="1"/>
  <c r="BA191" i="1"/>
  <c r="AI191" i="1"/>
  <c r="AI192" i="1"/>
  <c r="BA192" i="1"/>
  <c r="BA89" i="1"/>
  <c r="AI89" i="1"/>
  <c r="AI198" i="1"/>
  <c r="AI197" i="1"/>
  <c r="AI196" i="1"/>
  <c r="AI195" i="1"/>
  <c r="AI194" i="1"/>
  <c r="AI193" i="1"/>
  <c r="AI189" i="1"/>
  <c r="AI188" i="1"/>
  <c r="AI187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0" i="1"/>
  <c r="AI128" i="1"/>
  <c r="AI127" i="1"/>
  <c r="AI126" i="1"/>
  <c r="AI125" i="1"/>
  <c r="AI123" i="1"/>
  <c r="AI122" i="1"/>
  <c r="AI121" i="1"/>
  <c r="AI120" i="1"/>
  <c r="AI119" i="1"/>
  <c r="AI118" i="1"/>
  <c r="AI117" i="1"/>
  <c r="AI116" i="1"/>
  <c r="AI115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0" i="1"/>
  <c r="AI69" i="1"/>
  <c r="AI68" i="1"/>
  <c r="AI67" i="1"/>
  <c r="AI66" i="1"/>
  <c r="AI65" i="1"/>
  <c r="AI64" i="1"/>
  <c r="AI63" i="1"/>
  <c r="AI62" i="1"/>
  <c r="AI61" i="1"/>
  <c r="AI59" i="1"/>
  <c r="AI58" i="1"/>
  <c r="AI57" i="1"/>
  <c r="AI56" i="1"/>
  <c r="AI55" i="1"/>
  <c r="AI54" i="1"/>
  <c r="AI53" i="1"/>
  <c r="AI52" i="1"/>
  <c r="AI51" i="1"/>
  <c r="AI50" i="1"/>
  <c r="AI48" i="1"/>
  <c r="AI47" i="1"/>
  <c r="AI46" i="1"/>
  <c r="AI45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BA153" i="1"/>
  <c r="BA77" i="1"/>
  <c r="BA128" i="1"/>
  <c r="BA93" i="1"/>
  <c r="BA98" i="1"/>
  <c r="BA146" i="1"/>
  <c r="BA198" i="1"/>
  <c r="BA197" i="1"/>
  <c r="BA195" i="1"/>
  <c r="BA194" i="1"/>
  <c r="BA193" i="1"/>
  <c r="BA189" i="1"/>
  <c r="BA188" i="1"/>
  <c r="BA187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5" i="1"/>
  <c r="BA164" i="1"/>
  <c r="BA163" i="1"/>
  <c r="BA162" i="1"/>
  <c r="BA161" i="1"/>
  <c r="BA160" i="1"/>
  <c r="BA159" i="1"/>
  <c r="BA158" i="1"/>
  <c r="BA157" i="1"/>
  <c r="BA156" i="1"/>
  <c r="BA155" i="1"/>
  <c r="BA152" i="1"/>
  <c r="BA151" i="1"/>
  <c r="BA150" i="1"/>
  <c r="BA149" i="1"/>
  <c r="BA148" i="1"/>
  <c r="BA147" i="1"/>
  <c r="BA144" i="1"/>
  <c r="BA143" i="1"/>
  <c r="BA142" i="1"/>
  <c r="BA141" i="1"/>
  <c r="BA140" i="1"/>
  <c r="BA139" i="1"/>
  <c r="BA137" i="1"/>
  <c r="BA136" i="1"/>
  <c r="BA133" i="1"/>
  <c r="BA132" i="1"/>
  <c r="BA130" i="1"/>
  <c r="BA127" i="1"/>
  <c r="BA126" i="1"/>
  <c r="BA125" i="1"/>
  <c r="BA123" i="1"/>
  <c r="BA122" i="1"/>
  <c r="BA121" i="1"/>
  <c r="BA120" i="1"/>
  <c r="BA118" i="1"/>
  <c r="BA117" i="1"/>
  <c r="BA116" i="1"/>
  <c r="BA113" i="1"/>
  <c r="BA111" i="1"/>
  <c r="BA110" i="1"/>
  <c r="BA109" i="1"/>
  <c r="BA107" i="1"/>
  <c r="BA106" i="1"/>
  <c r="BA105" i="1"/>
  <c r="BA104" i="1"/>
  <c r="BA103" i="1"/>
  <c r="BA102" i="1"/>
  <c r="BA101" i="1"/>
  <c r="BA100" i="1"/>
  <c r="BA99" i="1"/>
  <c r="BA97" i="1"/>
  <c r="BA95" i="1"/>
  <c r="BA94" i="1"/>
  <c r="BA92" i="1"/>
  <c r="BA91" i="1"/>
  <c r="BA90" i="1"/>
  <c r="BA88" i="1"/>
  <c r="BA87" i="1"/>
  <c r="BA86" i="1"/>
  <c r="BA85" i="1"/>
  <c r="BA84" i="1"/>
  <c r="BA83" i="1"/>
  <c r="BA82" i="1"/>
  <c r="BA81" i="1"/>
  <c r="BA80" i="1"/>
  <c r="BA78" i="1"/>
  <c r="BA76" i="1"/>
  <c r="BA75" i="1"/>
  <c r="BA74" i="1"/>
  <c r="BA73" i="1"/>
  <c r="BA72" i="1"/>
  <c r="BA70" i="1"/>
  <c r="BA69" i="1"/>
  <c r="BA68" i="1"/>
  <c r="BA67" i="1"/>
  <c r="BA65" i="1"/>
  <c r="BA63" i="1"/>
  <c r="BA62" i="1"/>
  <c r="BA61" i="1"/>
  <c r="BA59" i="1"/>
  <c r="BA57" i="1"/>
  <c r="BA56" i="1"/>
  <c r="BA55" i="1"/>
  <c r="BA54" i="1"/>
  <c r="BA53" i="1"/>
  <c r="BA52" i="1"/>
  <c r="BA51" i="1"/>
  <c r="BA50" i="1"/>
  <c r="BA48" i="1"/>
  <c r="BA47" i="1"/>
  <c r="BA46" i="1"/>
  <c r="BA45" i="1"/>
  <c r="BA43" i="1"/>
  <c r="BA42" i="1"/>
  <c r="BA40" i="1"/>
  <c r="BA39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19" i="1"/>
  <c r="BA18" i="1"/>
  <c r="BA17" i="1"/>
  <c r="BA16" i="1"/>
  <c r="BA15" i="1"/>
  <c r="BA14" i="1"/>
  <c r="BA13" i="1"/>
  <c r="BA12" i="1"/>
  <c r="BA11" i="1"/>
  <c r="BA10" i="1"/>
  <c r="BA9" i="1"/>
</calcChain>
</file>

<file path=xl/sharedStrings.xml><?xml version="1.0" encoding="utf-8"?>
<sst xmlns="http://schemas.openxmlformats.org/spreadsheetml/2006/main" count="1001" uniqueCount="625">
  <si>
    <t>Interest received by trust fund</t>
  </si>
  <si>
    <t>Interest earned on expense funds</t>
  </si>
  <si>
    <t>REG</t>
  </si>
  <si>
    <t>TRUSTEE LAST NAME</t>
  </si>
  <si>
    <t>TRUSTEE FIRST NAME</t>
  </si>
  <si>
    <t>CITY</t>
  </si>
  <si>
    <t>STATE</t>
  </si>
  <si>
    <t>DISTRICT APPT.</t>
  </si>
  <si>
    <t>GROSS DEBTOR PAYMENTS</t>
  </si>
  <si>
    <t>TOTAL TRUST FUND RECEIPTS</t>
  </si>
  <si>
    <t>ONGOING MORTGAGE PYMTS - FEE</t>
  </si>
  <si>
    <t>MORTGAGE ARREARAGES - FEE</t>
  </si>
  <si>
    <t>ALL OTHER SECURED DEBT - FEE</t>
  </si>
  <si>
    <t>DEBT NOT BROKEN OUT - FEE</t>
  </si>
  <si>
    <t>SECURED - FEE</t>
  </si>
  <si>
    <t>ONGOING MORTGAGE PYMTS - NO FEE</t>
  </si>
  <si>
    <t>ALL OTHER SECURED DEBT - NO FEE</t>
  </si>
  <si>
    <t>SECURED - NO FEE</t>
  </si>
  <si>
    <t>ALL OTHER PRIORITY DEBT - FEE</t>
  </si>
  <si>
    <t>PRIORITY DEBT NOT BROKEN OUT - FEE</t>
  </si>
  <si>
    <t>PRIORITY - FEE</t>
  </si>
  <si>
    <t>ALL OTHER PRIORITY DEBT - NO FEE</t>
  </si>
  <si>
    <t>PRIORITY - NO FEE</t>
  </si>
  <si>
    <t>UNSECURED</t>
  </si>
  <si>
    <t>DEBTOR ATTY'S</t>
  </si>
  <si>
    <t>503(b) AWARDS</t>
  </si>
  <si>
    <t>TOTAL NON-FEE DISBURS.</t>
  </si>
  <si>
    <t>TOTAL %FEE DISBURS.</t>
  </si>
  <si>
    <t>TOTAL DISBURS.</t>
  </si>
  <si>
    <t>CASH TO RECEIPTS RATIO</t>
  </si>
  <si>
    <t>AVG. % FEE</t>
  </si>
  <si>
    <t>$FEES TRANSFERRED</t>
  </si>
  <si>
    <t>DIRECT PAYMENTS</t>
  </si>
  <si>
    <t>INTEREST</t>
  </si>
  <si>
    <t>EMPLOYEE SALARIES</t>
  </si>
  <si>
    <t>EMPLOYER CONTRIBUTION</t>
  </si>
  <si>
    <t>EMPLOYEE BENEFITS</t>
  </si>
  <si>
    <t>TEMP LABOR</t>
  </si>
  <si>
    <t>OFFICE RENT &amp; UTILS</t>
  </si>
  <si>
    <t>BOOKKEEP/ACCTG SVCS</t>
  </si>
  <si>
    <t>COMPUTER SVCS.</t>
  </si>
  <si>
    <t>AUDIT SVCS.</t>
  </si>
  <si>
    <t>CONSULTING SVCS.</t>
  </si>
  <si>
    <t>NOTICING EXPENSE</t>
  </si>
  <si>
    <t>TRAINING (NON-UST)</t>
  </si>
  <si>
    <t>DEBTOR EDUCATION</t>
  </si>
  <si>
    <t>EQUIP/FURN RENTAL</t>
  </si>
  <si>
    <t>EQUIP/FURN PURCHASE</t>
  </si>
  <si>
    <t>TELEPH/POST/SUPPLIES</t>
  </si>
  <si>
    <t>TOTAL ACTUAL EXPENSES</t>
  </si>
  <si>
    <t>RELATE/% EXP</t>
  </si>
  <si>
    <t>MISDISBURS.</t>
  </si>
  <si>
    <t>ACTUAL COMP'N</t>
  </si>
  <si>
    <t>EXCESS COMP'N</t>
  </si>
  <si>
    <t>ENDING EXP. FUND BALANCE</t>
  </si>
  <si>
    <t>Excess comp to ustsf</t>
  </si>
  <si>
    <t>ACCUM. OPER. DEFICIT</t>
  </si>
  <si>
    <t>NEW CASES FILED</t>
  </si>
  <si>
    <t>CLOSURE OF REOPEN. CASES</t>
  </si>
  <si>
    <t>CONVERSION PRE-CONFIRM</t>
  </si>
  <si>
    <t>CONVERSION POST-CONFIRM</t>
  </si>
  <si>
    <t>DISMISS PRE-CONFIRM</t>
  </si>
  <si>
    <t>DISMISS POST-CONFIRM</t>
  </si>
  <si>
    <t>CLOSED COMPLETE PLAN</t>
  </si>
  <si>
    <t>CLOSED HARDSHIP DISCHARGE</t>
  </si>
  <si>
    <t>70% or MORE</t>
  </si>
  <si>
    <t>40%-69%</t>
  </si>
  <si>
    <t>1-39%</t>
  </si>
  <si>
    <t>NO USEC'D CLAIMS</t>
  </si>
  <si>
    <t>PAYOUT TO NONPRIORITY UNSECUREDS-COMPLETE</t>
  </si>
  <si>
    <t>PAYOUT TO NONPRIORITY UNSECUREDS-CONVERT</t>
  </si>
  <si>
    <t>PAYOUT TO NONPRIORITY UNSECUREDS-DISMISS</t>
  </si>
  <si>
    <t>NATIONAL TOTALS</t>
  </si>
  <si>
    <t>N.A.</t>
  </si>
  <si>
    <t>FEES ON DIRECT PMTS</t>
  </si>
  <si>
    <t>OTHER ADMIN</t>
  </si>
  <si>
    <t>NET DEBTOR PAYMENTS</t>
  </si>
  <si>
    <t>EXCESS PAYABLE TO USTSF</t>
  </si>
  <si>
    <t>EXP. FUND IN EXCESS OF 25%</t>
  </si>
  <si>
    <t>excess 25% to ustsf</t>
  </si>
  <si>
    <t>CASES REOPEN</t>
  </si>
  <si>
    <t>Bankowski</t>
  </si>
  <si>
    <t>Carolyn</t>
  </si>
  <si>
    <t>Boston</t>
  </si>
  <si>
    <t>Massachusetts</t>
  </si>
  <si>
    <t>Boyajian</t>
  </si>
  <si>
    <t>John</t>
  </si>
  <si>
    <t>Providence</t>
  </si>
  <si>
    <t>Rhode Island</t>
  </si>
  <si>
    <t>Fessenden</t>
  </si>
  <si>
    <t>Peter</t>
  </si>
  <si>
    <t>Brunswick</t>
  </si>
  <si>
    <t>Maine</t>
  </si>
  <si>
    <t>Pappalardo</t>
  </si>
  <si>
    <t>Denise</t>
  </si>
  <si>
    <t>Worcester</t>
  </si>
  <si>
    <t>Sumski</t>
  </si>
  <si>
    <t>Lawrence</t>
  </si>
  <si>
    <t>Manchester</t>
  </si>
  <si>
    <t>New Hampshire</t>
  </si>
  <si>
    <t>Celli</t>
  </si>
  <si>
    <t>Andrea</t>
  </si>
  <si>
    <t>Albany</t>
  </si>
  <si>
    <t>New York</t>
  </si>
  <si>
    <t>Northern</t>
  </si>
  <si>
    <t>DeRosa</t>
  </si>
  <si>
    <t>Marianne</t>
  </si>
  <si>
    <t>Jericho</t>
  </si>
  <si>
    <t>Eastern</t>
  </si>
  <si>
    <t>Stuart</t>
  </si>
  <si>
    <t>Macco</t>
  </si>
  <si>
    <t>Michael</t>
  </si>
  <si>
    <t>Melville</t>
  </si>
  <si>
    <t>Mogavero</t>
  </si>
  <si>
    <t>Albert</t>
  </si>
  <si>
    <t>Buffalo</t>
  </si>
  <si>
    <t>Western</t>
  </si>
  <si>
    <t>Reiber</t>
  </si>
  <si>
    <t>George</t>
  </si>
  <si>
    <t>Rochester</t>
  </si>
  <si>
    <t>Sapir</t>
  </si>
  <si>
    <t>Jeffrey</t>
  </si>
  <si>
    <t>White Plains</t>
  </si>
  <si>
    <t>Southern</t>
  </si>
  <si>
    <t>Sensenich</t>
  </si>
  <si>
    <t>Jan</t>
  </si>
  <si>
    <t>White River Jct</t>
  </si>
  <si>
    <t>Vermont</t>
  </si>
  <si>
    <t>Swimelar</t>
  </si>
  <si>
    <t>Mark</t>
  </si>
  <si>
    <t>Syracuse</t>
  </si>
  <si>
    <t>Whiton</t>
  </si>
  <si>
    <t>Molly</t>
  </si>
  <si>
    <t>Hartford</t>
  </si>
  <si>
    <t>Connecticut</t>
  </si>
  <si>
    <t>Balboa</t>
  </si>
  <si>
    <t>Isabel</t>
  </si>
  <si>
    <t>Cherry Hill</t>
  </si>
  <si>
    <t>New Jersey</t>
  </si>
  <si>
    <t>DeHart, III</t>
  </si>
  <si>
    <t>Charles</t>
  </si>
  <si>
    <t>Hummelstown</t>
  </si>
  <si>
    <t>Pennsylvania</t>
  </si>
  <si>
    <t>Middle</t>
  </si>
  <si>
    <t>Marie-Ann</t>
  </si>
  <si>
    <t>Fairfield</t>
  </si>
  <si>
    <t>Joseph</t>
  </si>
  <si>
    <t>Wilmington</t>
  </si>
  <si>
    <t>Delaware</t>
  </si>
  <si>
    <t>Miller</t>
  </si>
  <si>
    <t>William</t>
  </si>
  <si>
    <t>Philadelphia</t>
  </si>
  <si>
    <t>Reigle</t>
  </si>
  <si>
    <t>Frederick</t>
  </si>
  <si>
    <t>Reading</t>
  </si>
  <si>
    <t>Russo</t>
  </si>
  <si>
    <t>Robbinsville</t>
  </si>
  <si>
    <t>Winnecour</t>
  </si>
  <si>
    <t>Ronda</t>
  </si>
  <si>
    <t>Pittsburgh</t>
  </si>
  <si>
    <t>Bates</t>
  </si>
  <si>
    <t>Carl</t>
  </si>
  <si>
    <t>Richmond</t>
  </si>
  <si>
    <t>Virginia</t>
  </si>
  <si>
    <t>Beskin</t>
  </si>
  <si>
    <t>Herbert</t>
  </si>
  <si>
    <t>Charlottesville</t>
  </si>
  <si>
    <t>Branigan</t>
  </si>
  <si>
    <t>Timothy</t>
  </si>
  <si>
    <t>Laurel</t>
  </si>
  <si>
    <t>Maryland</t>
  </si>
  <si>
    <t>Connelly</t>
  </si>
  <si>
    <t>Rebecca</t>
  </si>
  <si>
    <t>Roanoke</t>
  </si>
  <si>
    <t>Cosby</t>
  </si>
  <si>
    <t>Ellen</t>
  </si>
  <si>
    <t>Baltimore</t>
  </si>
  <si>
    <t>Goodwin</t>
  </si>
  <si>
    <t>Joy</t>
  </si>
  <si>
    <t>Columbia</t>
  </si>
  <si>
    <t>South Carolina</t>
  </si>
  <si>
    <t>Grigsby</t>
  </si>
  <si>
    <t>Nancy</t>
  </si>
  <si>
    <t>Bowie</t>
  </si>
  <si>
    <t>Holland</t>
  </si>
  <si>
    <t>Gretchen</t>
  </si>
  <si>
    <t>Greenville</t>
  </si>
  <si>
    <t>Hyman</t>
  </si>
  <si>
    <t>Robert</t>
  </si>
  <si>
    <t>Morris</t>
  </si>
  <si>
    <t>Helen</t>
  </si>
  <si>
    <t>South Charleston</t>
  </si>
  <si>
    <t>West Virginia</t>
  </si>
  <si>
    <t>Northern and Southern</t>
  </si>
  <si>
    <t>Neal</t>
  </si>
  <si>
    <t>Chesapeake</t>
  </si>
  <si>
    <t>Niklas</t>
  </si>
  <si>
    <t>Cynthia</t>
  </si>
  <si>
    <t>Washington</t>
  </si>
  <si>
    <t>District of Columbia</t>
  </si>
  <si>
    <t>O'Donnell</t>
  </si>
  <si>
    <t>Gerald</t>
  </si>
  <si>
    <t>Alexandria</t>
  </si>
  <si>
    <t>Frank</t>
  </si>
  <si>
    <t>Stephenson, Jr.</t>
  </si>
  <si>
    <t>Vetter</t>
  </si>
  <si>
    <t>Gerard</t>
  </si>
  <si>
    <t>Widener</t>
  </si>
  <si>
    <t>Jo</t>
  </si>
  <si>
    <t>Bristol</t>
  </si>
  <si>
    <t>Wyman</t>
  </si>
  <si>
    <t>James</t>
  </si>
  <si>
    <t>Mt. Pleasant</t>
  </si>
  <si>
    <t>Louisiana</t>
  </si>
  <si>
    <t>Barkley</t>
  </si>
  <si>
    <t>Locke</t>
  </si>
  <si>
    <t>Jackson</t>
  </si>
  <si>
    <t>Mississippi</t>
  </si>
  <si>
    <t>Barkley, Jr.</t>
  </si>
  <si>
    <t>Harold</t>
  </si>
  <si>
    <t>Beaulieu</t>
  </si>
  <si>
    <t>Sterling</t>
  </si>
  <si>
    <t>Metairie</t>
  </si>
  <si>
    <t>Bell</t>
  </si>
  <si>
    <t>J.C.</t>
  </si>
  <si>
    <t>Hattiesburg</t>
  </si>
  <si>
    <t>Crawford</t>
  </si>
  <si>
    <t>Annette</t>
  </si>
  <si>
    <t>Baton Rouge</t>
  </si>
  <si>
    <t>Cuntz</t>
  </si>
  <si>
    <t>Warren</t>
  </si>
  <si>
    <t>Gulfport</t>
  </si>
  <si>
    <t>Davidson</t>
  </si>
  <si>
    <t>Paul</t>
  </si>
  <si>
    <t>Shreveport</t>
  </si>
  <si>
    <t>Hastings</t>
  </si>
  <si>
    <t>E. Eugene</t>
  </si>
  <si>
    <t>Monroe</t>
  </si>
  <si>
    <t>Henley, Jr.</t>
  </si>
  <si>
    <t>Rodriguez</t>
  </si>
  <si>
    <t>Keith</t>
  </si>
  <si>
    <t>Lafayette</t>
  </si>
  <si>
    <t>Vardaman</t>
  </si>
  <si>
    <t>M. Terre</t>
  </si>
  <si>
    <t>Brandon</t>
  </si>
  <si>
    <t>Countryman</t>
  </si>
  <si>
    <t>Janna</t>
  </si>
  <si>
    <t>Plano</t>
  </si>
  <si>
    <t>Texas</t>
  </si>
  <si>
    <t>O'Cheskey</t>
  </si>
  <si>
    <t>Walter</t>
  </si>
  <si>
    <t>Lubbock</t>
  </si>
  <si>
    <t>Powers</t>
  </si>
  <si>
    <t>Thomas</t>
  </si>
  <si>
    <t>Irving</t>
  </si>
  <si>
    <t>Stadtmueller</t>
  </si>
  <si>
    <t>Ronald</t>
  </si>
  <si>
    <t>Tyler</t>
  </si>
  <si>
    <t>Truman</t>
  </si>
  <si>
    <t>Tim</t>
  </si>
  <si>
    <t>N. Richland Hills</t>
  </si>
  <si>
    <t>Wilson</t>
  </si>
  <si>
    <t>Boudloche</t>
  </si>
  <si>
    <t>Cindy</t>
  </si>
  <si>
    <t>Corpus Christi</t>
  </si>
  <si>
    <t>Cox</t>
  </si>
  <si>
    <t>El Paso</t>
  </si>
  <si>
    <t>Heitkamp</t>
  </si>
  <si>
    <t>Houston</t>
  </si>
  <si>
    <t>Hendren, Jr.</t>
  </si>
  <si>
    <t>Ray</t>
  </si>
  <si>
    <t>Austin</t>
  </si>
  <si>
    <t>Langehennig</t>
  </si>
  <si>
    <t>Deborah</t>
  </si>
  <si>
    <t>Norwood</t>
  </si>
  <si>
    <t>Gary</t>
  </si>
  <si>
    <t>Midland</t>
  </si>
  <si>
    <t>Olson</t>
  </si>
  <si>
    <t xml:space="preserve"> Marion</t>
  </si>
  <si>
    <t>San Antonio</t>
  </si>
  <si>
    <t>Peake</t>
  </si>
  <si>
    <t>David</t>
  </si>
  <si>
    <t>Burden</t>
  </si>
  <si>
    <t>Beverly</t>
  </si>
  <si>
    <t>Lexington</t>
  </si>
  <si>
    <t>Kentucky</t>
  </si>
  <si>
    <t>Hildebrand, III</t>
  </si>
  <si>
    <t>Henry</t>
  </si>
  <si>
    <t>Nashville</t>
  </si>
  <si>
    <t>Tennessee</t>
  </si>
  <si>
    <t>Ivy</t>
  </si>
  <si>
    <t>Kerney</t>
  </si>
  <si>
    <t>Gwendolyn</t>
  </si>
  <si>
    <t>Knoxville</t>
  </si>
  <si>
    <t>Louisville</t>
  </si>
  <si>
    <t>Stevenson</t>
  </si>
  <si>
    <t>Memphis</t>
  </si>
  <si>
    <t>Still</t>
  </si>
  <si>
    <t>C. Kenneth</t>
  </si>
  <si>
    <t>Chattanooga</t>
  </si>
  <si>
    <t>Bekofske</t>
  </si>
  <si>
    <t>Flint</t>
  </si>
  <si>
    <t>Michigan</t>
  </si>
  <si>
    <t>Burks</t>
  </si>
  <si>
    <t>Margaret</t>
  </si>
  <si>
    <t>Cincinnati</t>
  </si>
  <si>
    <t>Ohio</t>
  </si>
  <si>
    <t>Carroll</t>
  </si>
  <si>
    <t>Krispen</t>
  </si>
  <si>
    <t>Detroit</t>
  </si>
  <si>
    <t>Toledo</t>
  </si>
  <si>
    <t>Gallo</t>
  </si>
  <si>
    <t>Youngstown</t>
  </si>
  <si>
    <t>Hamlin</t>
  </si>
  <si>
    <t>Mary</t>
  </si>
  <si>
    <t>Kalamazoo</t>
  </si>
  <si>
    <t>Holub</t>
  </si>
  <si>
    <t>Jerome</t>
  </si>
  <si>
    <t>Akron</t>
  </si>
  <si>
    <t>Kellner</t>
  </si>
  <si>
    <t>Dayton</t>
  </si>
  <si>
    <t>McDonald, Jr.</t>
  </si>
  <si>
    <t>Saginaw</t>
  </si>
  <si>
    <t>Pees</t>
  </si>
  <si>
    <t>Worthington</t>
  </si>
  <si>
    <t>Rodgers</t>
  </si>
  <si>
    <t>Brett</t>
  </si>
  <si>
    <t>Grand Rapids</t>
  </si>
  <si>
    <t>Rosen</t>
  </si>
  <si>
    <t>Toby</t>
  </si>
  <si>
    <t>Canton</t>
  </si>
  <si>
    <t>Ruskin</t>
  </si>
  <si>
    <t>Southfield</t>
  </si>
  <si>
    <t>Shopneck</t>
  </si>
  <si>
    <t>Craig</t>
  </si>
  <si>
    <t>Cleveland</t>
  </si>
  <si>
    <t>Terry</t>
  </si>
  <si>
    <t>Tammy</t>
  </si>
  <si>
    <t>Aikman</t>
  </si>
  <si>
    <t>Donald</t>
  </si>
  <si>
    <t>Fort Wayne</t>
  </si>
  <si>
    <t>Indiana</t>
  </si>
  <si>
    <t>Black, Jr.</t>
  </si>
  <si>
    <t>Seymour</t>
  </si>
  <si>
    <t>Bowers</t>
  </si>
  <si>
    <t>Richard</t>
  </si>
  <si>
    <t>Rock Island</t>
  </si>
  <si>
    <t>Illinois</t>
  </si>
  <si>
    <t>Central</t>
  </si>
  <si>
    <t>Brothers</t>
  </si>
  <si>
    <t>Indianapolis</t>
  </si>
  <si>
    <t>Chael</t>
  </si>
  <si>
    <t>Merrillville</t>
  </si>
  <si>
    <t>Clark</t>
  </si>
  <si>
    <t>Peoria</t>
  </si>
  <si>
    <t>Decker</t>
  </si>
  <si>
    <t>Terre Haute</t>
  </si>
  <si>
    <t>DeLaney</t>
  </si>
  <si>
    <t>Ann</t>
  </si>
  <si>
    <t>Geekie</t>
  </si>
  <si>
    <t>Paris</t>
  </si>
  <si>
    <t>Germeraad</t>
  </si>
  <si>
    <t>Petersburg</t>
  </si>
  <si>
    <t>Kearney</t>
  </si>
  <si>
    <t>Benton</t>
  </si>
  <si>
    <t>Debra</t>
  </si>
  <si>
    <t>South Bend</t>
  </si>
  <si>
    <t>Musgrave, II</t>
  </si>
  <si>
    <t>Evansville</t>
  </si>
  <si>
    <t>Rosenthal</t>
  </si>
  <si>
    <t>Russell</t>
  </si>
  <si>
    <t>Chatterton</t>
  </si>
  <si>
    <t>Madison</t>
  </si>
  <si>
    <t>Wisconsin</t>
  </si>
  <si>
    <t>Grossman</t>
  </si>
  <si>
    <t>Milwaukee</t>
  </si>
  <si>
    <t>King</t>
  </si>
  <si>
    <t>Oshkosh</t>
  </si>
  <si>
    <t>Marshall</t>
  </si>
  <si>
    <t>Marilyn</t>
  </si>
  <si>
    <t>Chicago</t>
  </si>
  <si>
    <t>Meyer</t>
  </si>
  <si>
    <t>Lydia</t>
  </si>
  <si>
    <t>Rockford</t>
  </si>
  <si>
    <t>Stearns</t>
  </si>
  <si>
    <t>Glenn</t>
  </si>
  <si>
    <t>Lisle</t>
  </si>
  <si>
    <t>Vaughn</t>
  </si>
  <si>
    <t>Drewes</t>
  </si>
  <si>
    <t>Wayne</t>
  </si>
  <si>
    <t>Fargo</t>
  </si>
  <si>
    <t>North Dakota</t>
  </si>
  <si>
    <t>Dunbar</t>
  </si>
  <si>
    <t>Carol</t>
  </si>
  <si>
    <t>Waterloo</t>
  </si>
  <si>
    <t>Iowa</t>
  </si>
  <si>
    <t>Barnesville</t>
  </si>
  <si>
    <t>Minnesota</t>
  </si>
  <si>
    <t>Keller</t>
  </si>
  <si>
    <t>Jasmine</t>
  </si>
  <si>
    <t>Minneapolis</t>
  </si>
  <si>
    <t>Warford</t>
  </si>
  <si>
    <t>Des Moines</t>
  </si>
  <si>
    <t>Wein</t>
  </si>
  <si>
    <t>Dale</t>
  </si>
  <si>
    <t>Aberdeen</t>
  </si>
  <si>
    <t>South Dakota</t>
  </si>
  <si>
    <t>Babin</t>
  </si>
  <si>
    <t>Joyce</t>
  </si>
  <si>
    <t>Little Rock</t>
  </si>
  <si>
    <t>Arkansas</t>
  </si>
  <si>
    <t>Eastern and Western</t>
  </si>
  <si>
    <t>North Little Rock</t>
  </si>
  <si>
    <t>Fink</t>
  </si>
  <si>
    <t>Kansas City</t>
  </si>
  <si>
    <t>Missouri</t>
  </si>
  <si>
    <t>LaBarge, Jr.</t>
  </si>
  <si>
    <t>St. Louis</t>
  </si>
  <si>
    <t>Laughlin</t>
  </si>
  <si>
    <t>Kathleen</t>
  </si>
  <si>
    <t>Omaha</t>
  </si>
  <si>
    <t>Nebraska</t>
  </si>
  <si>
    <t>Brown</t>
  </si>
  <si>
    <t>Phoenix</t>
  </si>
  <si>
    <t>Arizona</t>
  </si>
  <si>
    <t>Kerns</t>
  </si>
  <si>
    <t>Dianne</t>
  </si>
  <si>
    <t>Tucson</t>
  </si>
  <si>
    <t>Maney</t>
  </si>
  <si>
    <t>Edward</t>
  </si>
  <si>
    <t>Billingslea, Jr.</t>
  </si>
  <si>
    <t>San Diego</t>
  </si>
  <si>
    <t>California</t>
  </si>
  <si>
    <t>Hu</t>
  </si>
  <si>
    <t>Howard</t>
  </si>
  <si>
    <t>Honolulu</t>
  </si>
  <si>
    <t>Hawaii</t>
  </si>
  <si>
    <t>Skelton</t>
  </si>
  <si>
    <t>Cohen</t>
  </si>
  <si>
    <t>Amrane</t>
  </si>
  <si>
    <t>Orange</t>
  </si>
  <si>
    <t>Curry</t>
  </si>
  <si>
    <t>Los Angeles</t>
  </si>
  <si>
    <t>Danielson</t>
  </si>
  <si>
    <t>Rodney</t>
  </si>
  <si>
    <t>Riverside</t>
  </si>
  <si>
    <t>Dockery</t>
  </si>
  <si>
    <t>Kathy</t>
  </si>
  <si>
    <t>Rojas</t>
  </si>
  <si>
    <t>Elizabeth</t>
  </si>
  <si>
    <t>Sherman Oaks</t>
  </si>
  <si>
    <t>Bronitsky</t>
  </si>
  <si>
    <t>Martha</t>
  </si>
  <si>
    <t>Hayward</t>
  </si>
  <si>
    <t>Burchard, Jr.</t>
  </si>
  <si>
    <t>Foster City</t>
  </si>
  <si>
    <t>Derham-Burk</t>
  </si>
  <si>
    <t>Devin</t>
  </si>
  <si>
    <t>Campbell</t>
  </si>
  <si>
    <t>Enmark</t>
  </si>
  <si>
    <t>M. Nelson</t>
  </si>
  <si>
    <t>Fresno</t>
  </si>
  <si>
    <t>Greer</t>
  </si>
  <si>
    <t>Modesto</t>
  </si>
  <si>
    <t>Johnson</t>
  </si>
  <si>
    <t>Sacramento</t>
  </si>
  <si>
    <t>Leavitt</t>
  </si>
  <si>
    <t>Las Vegas</t>
  </si>
  <si>
    <t>Nevada</t>
  </si>
  <si>
    <t>Loheit</t>
  </si>
  <si>
    <t>Van Meter</t>
  </si>
  <si>
    <t>Reno</t>
  </si>
  <si>
    <t>Yarnall</t>
  </si>
  <si>
    <t>Rick</t>
  </si>
  <si>
    <t>Brunner</t>
  </si>
  <si>
    <t>Daniel</t>
  </si>
  <si>
    <t>Spokane</t>
  </si>
  <si>
    <t>Compton</t>
  </si>
  <si>
    <t>Larry</t>
  </si>
  <si>
    <t>Anchorage</t>
  </si>
  <si>
    <t>Alaska</t>
  </si>
  <si>
    <t>Drummond</t>
  </si>
  <si>
    <t>Great Falls</t>
  </si>
  <si>
    <t>Montana</t>
  </si>
  <si>
    <t>Fitzgerald, K.M.</t>
  </si>
  <si>
    <t>K. Michael</t>
  </si>
  <si>
    <t>Seattle</t>
  </si>
  <si>
    <t>Fitzgerald, L.D.</t>
  </si>
  <si>
    <t>L.D.</t>
  </si>
  <si>
    <t>Pocatello</t>
  </si>
  <si>
    <t>Idaho</t>
  </si>
  <si>
    <t>Forsythe</t>
  </si>
  <si>
    <t>Karla</t>
  </si>
  <si>
    <t>Vancouver</t>
  </si>
  <si>
    <t>Howe</t>
  </si>
  <si>
    <t>Tacoma</t>
  </si>
  <si>
    <t>Krommenhoek</t>
  </si>
  <si>
    <t>Boise</t>
  </si>
  <si>
    <t>Long</t>
  </si>
  <si>
    <t>Fred</t>
  </si>
  <si>
    <t>Eugene</t>
  </si>
  <si>
    <t>Oregon</t>
  </si>
  <si>
    <t>Lynch</t>
  </si>
  <si>
    <t>Brian</t>
  </si>
  <si>
    <t>Portland</t>
  </si>
  <si>
    <t>Rakozy</t>
  </si>
  <si>
    <t>Bernie</t>
  </si>
  <si>
    <t>Ridgway</t>
  </si>
  <si>
    <t>Pendleton</t>
  </si>
  <si>
    <t>Zimmerman</t>
  </si>
  <si>
    <t>C. Barry</t>
  </si>
  <si>
    <t>Coeur d'Alene</t>
  </si>
  <si>
    <t>Anderson</t>
  </si>
  <si>
    <t>Kevin</t>
  </si>
  <si>
    <t>Salt Lake City</t>
  </si>
  <si>
    <t>Utah</t>
  </si>
  <si>
    <t>Cameron</t>
  </si>
  <si>
    <t>Vincent</t>
  </si>
  <si>
    <t>Diaz</t>
  </si>
  <si>
    <t>Andres'</t>
  </si>
  <si>
    <t>Stewart</t>
  </si>
  <si>
    <t>Cheyenne</t>
  </si>
  <si>
    <t>Wyoming</t>
  </si>
  <si>
    <t>Zeman</t>
  </si>
  <si>
    <t>Sally</t>
  </si>
  <si>
    <t>Denver</t>
  </si>
  <si>
    <t>Colorado</t>
  </si>
  <si>
    <t>Bonney</t>
  </si>
  <si>
    <t>Muskogee</t>
  </si>
  <si>
    <t>Oklahoma</t>
  </si>
  <si>
    <t>Eck</t>
  </si>
  <si>
    <t>Lonnie</t>
  </si>
  <si>
    <t>Tulsa</t>
  </si>
  <si>
    <t>Griffin</t>
  </si>
  <si>
    <t>Fairway</t>
  </si>
  <si>
    <t>Kansas</t>
  </si>
  <si>
    <t>Hamilton</t>
  </si>
  <si>
    <t>Topeka</t>
  </si>
  <si>
    <t>Hardeman</t>
  </si>
  <si>
    <t>Oklahoma City</t>
  </si>
  <si>
    <t>Skehen</t>
  </si>
  <si>
    <t>Kelley</t>
  </si>
  <si>
    <t>Albuquerque</t>
  </si>
  <si>
    <t>New Mexico</t>
  </si>
  <si>
    <t>Williams</t>
  </si>
  <si>
    <t>Laurie</t>
  </si>
  <si>
    <t>Wichita</t>
  </si>
  <si>
    <t>Baxter</t>
  </si>
  <si>
    <t>Barnee</t>
  </si>
  <si>
    <t>Augusta</t>
  </si>
  <si>
    <t>Georgia</t>
  </si>
  <si>
    <t>Sylvia</t>
  </si>
  <si>
    <t>Carrion</t>
  </si>
  <si>
    <t>Jose</t>
  </si>
  <si>
    <t>San Juan</t>
  </si>
  <si>
    <t>Puerto Rico</t>
  </si>
  <si>
    <t>Jacksonville</t>
  </si>
  <si>
    <t>Florida</t>
  </si>
  <si>
    <t>Goodman</t>
  </si>
  <si>
    <t>Adam</t>
  </si>
  <si>
    <t>Atlanta</t>
  </si>
  <si>
    <t>Hart</t>
  </si>
  <si>
    <t>Leigh</t>
  </si>
  <si>
    <t>Tallahassee</t>
  </si>
  <si>
    <t>Herkert</t>
  </si>
  <si>
    <t>Miramar</t>
  </si>
  <si>
    <t>Hope</t>
  </si>
  <si>
    <t>Camille</t>
  </si>
  <si>
    <t>Macon</t>
  </si>
  <si>
    <t>Hurst</t>
  </si>
  <si>
    <t>Kristin</t>
  </si>
  <si>
    <t>Columbus</t>
  </si>
  <si>
    <t>Massey</t>
  </si>
  <si>
    <t>Elaina</t>
  </si>
  <si>
    <t>Smith</t>
  </si>
  <si>
    <t>Townson</t>
  </si>
  <si>
    <t>Mary Ida</t>
  </si>
  <si>
    <t>Waage</t>
  </si>
  <si>
    <t>Jon</t>
  </si>
  <si>
    <t>Bradenton</t>
  </si>
  <si>
    <t>Weatherford</t>
  </si>
  <si>
    <t>Winter Park</t>
  </si>
  <si>
    <t>Weiner</t>
  </si>
  <si>
    <t>Robin</t>
  </si>
  <si>
    <t>Ft. Lauderdale</t>
  </si>
  <si>
    <t>Whaley</t>
  </si>
  <si>
    <t>TOTAL ALLOC /RELATED</t>
  </si>
  <si>
    <t>Oliveras-Rivera</t>
  </si>
  <si>
    <t>Alejandro</t>
  </si>
  <si>
    <t>Puerto Rico &amp; Virgin Islands</t>
  </si>
  <si>
    <t>ONGOING DOMESTIC SUPPORT PYMTS. - FEE</t>
  </si>
  <si>
    <t>ONGOING DOMESTIC SUPPORT PYMTS. - NO FEE</t>
  </si>
  <si>
    <t xml:space="preserve">Brown </t>
  </si>
  <si>
    <t>NATIONAL AVG. PER OPERATION</t>
  </si>
  <si>
    <t>Swansea</t>
  </si>
  <si>
    <t>O. Byron</t>
  </si>
  <si>
    <t>Savannah</t>
  </si>
  <si>
    <t># CASES END FY08</t>
  </si>
  <si>
    <t>CASES ACTIVE START '08</t>
  </si>
  <si>
    <t>Simon</t>
  </si>
  <si>
    <t>Gustafson</t>
  </si>
  <si>
    <t>Neway</t>
  </si>
  <si>
    <t>Douglas</t>
  </si>
  <si>
    <t>Sikes</t>
  </si>
  <si>
    <t>Lucy</t>
  </si>
  <si>
    <t>hide</t>
  </si>
  <si>
    <t>XV(B)(1)</t>
  </si>
  <si>
    <t>XV(B)(2)</t>
  </si>
  <si>
    <t>R. Clinton</t>
  </si>
  <si>
    <t>Kyle</t>
  </si>
  <si>
    <t>Jack</t>
  </si>
  <si>
    <t xml:space="preserve">McCallister </t>
  </si>
  <si>
    <t>Meredith</t>
  </si>
  <si>
    <t>CASES TRANSFER IN</t>
  </si>
  <si>
    <t>OTHER ADJUSTS</t>
  </si>
  <si>
    <t>Greenberg</t>
  </si>
  <si>
    <t>Santoro/Conlon/Stackhouse</t>
  </si>
  <si>
    <t>Banks/Hobbs/Thornburg</t>
  </si>
  <si>
    <t>Farrell/Carlson</t>
  </si>
  <si>
    <t>Coop/McCarty</t>
  </si>
  <si>
    <t>Babin(2)/Gooding</t>
  </si>
  <si>
    <t>CASES &gt; 65 MOS.</t>
  </si>
  <si>
    <t xml:space="preserve">CHAPTER 13 STANDING TRUSTEE FY08 AUDITED ANNUAL REPORTS </t>
  </si>
  <si>
    <t>Note: The amounts for Heitkamp's "All Other Priority Debt - Fee" and "Debtor Atty's" have been corrected to account for a misclassification within these two categories (see columns Q and V).</t>
  </si>
  <si>
    <t>REVISED 11/9/2017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</si>
</sst>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MS Sans Serif"/>
    </font>
    <font>
      <sz val="10"/>
      <name val="MS Sans Serif"/>
    </font>
    <font>
      <sz val="8"/>
      <name val="MS Sans Serif"/>
    </font>
    <font>
      <sz val="10"/>
      <color indexed="10"/>
      <name val="MS Sans Serif"/>
    </font>
    <font>
      <sz val="10"/>
      <name val="MS Sans Serif"/>
      <family val="2"/>
    </font>
    <font>
      <strike/>
      <sz val="10"/>
      <name val="MS Sans Serif"/>
      <family val="2"/>
    </font>
    <font>
      <sz val="10"/>
      <color rgb="FFFF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9" fontId="0" fillId="0" borderId="1" xfId="0" quotePrefix="1" applyNumberFormat="1" applyBorder="1"/>
    <xf numFmtId="164" fontId="0" fillId="0" borderId="2" xfId="0" quotePrefix="1" applyNumberFormat="1" applyBorder="1"/>
    <xf numFmtId="3" fontId="0" fillId="0" borderId="2" xfId="0" quotePrefix="1" applyNumberFormat="1" applyBorder="1"/>
    <xf numFmtId="3" fontId="0" fillId="0" borderId="2" xfId="0" applyNumberFormat="1" applyBorder="1"/>
    <xf numFmtId="0" fontId="0" fillId="2" borderId="3" xfId="0" applyNumberFormat="1" applyFill="1" applyBorder="1"/>
    <xf numFmtId="0" fontId="0" fillId="2" borderId="4" xfId="0" applyNumberFormat="1" applyFill="1" applyBorder="1" applyAlignment="1">
      <alignment wrapText="1"/>
    </xf>
    <xf numFmtId="0" fontId="0" fillId="2" borderId="4" xfId="0" applyNumberFormat="1" applyFill="1" applyBorder="1"/>
    <xf numFmtId="164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horizontal="right" wrapText="1"/>
    </xf>
    <xf numFmtId="0" fontId="0" fillId="2" borderId="1" xfId="0" applyNumberFormat="1" applyFill="1" applyBorder="1" applyAlignment="1">
      <alignment horizontal="right" wrapText="1"/>
    </xf>
    <xf numFmtId="37" fontId="0" fillId="2" borderId="1" xfId="0" applyNumberFormat="1" applyFill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quotePrefix="1" applyNumberFormat="1" applyBorder="1" applyAlignment="1">
      <alignment wrapText="1"/>
    </xf>
    <xf numFmtId="0" fontId="0" fillId="0" borderId="0" xfId="0" applyFill="1"/>
    <xf numFmtId="3" fontId="0" fillId="2" borderId="5" xfId="0" applyNumberForma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0" fontId="0" fillId="0" borderId="0" xfId="0" applyNumberFormat="1" applyFill="1" applyBorder="1"/>
    <xf numFmtId="0" fontId="0" fillId="0" borderId="0" xfId="0" quotePrefix="1" applyNumberFormat="1" applyFill="1" applyBorder="1"/>
    <xf numFmtId="3" fontId="0" fillId="0" borderId="6" xfId="0" quotePrefix="1" applyNumberFormat="1" applyBorder="1"/>
    <xf numFmtId="164" fontId="0" fillId="0" borderId="6" xfId="0" quotePrefix="1" applyNumberFormat="1" applyBorder="1"/>
    <xf numFmtId="164" fontId="0" fillId="0" borderId="6" xfId="0" quotePrefix="1" applyNumberFormat="1" applyFill="1" applyBorder="1"/>
    <xf numFmtId="37" fontId="0" fillId="0" borderId="6" xfId="0" quotePrefix="1" applyNumberFormat="1" applyBorder="1"/>
    <xf numFmtId="49" fontId="0" fillId="0" borderId="0" xfId="0" applyNumberFormat="1"/>
    <xf numFmtId="3" fontId="0" fillId="0" borderId="1" xfId="0" quotePrefix="1" applyNumberFormat="1" applyBorder="1"/>
    <xf numFmtId="0" fontId="0" fillId="0" borderId="2" xfId="0" quotePrefix="1" applyNumberFormat="1" applyBorder="1"/>
    <xf numFmtId="0" fontId="3" fillId="0" borderId="0" xfId="0" applyFont="1"/>
    <xf numFmtId="164" fontId="3" fillId="0" borderId="0" xfId="0" applyNumberFormat="1" applyFont="1"/>
    <xf numFmtId="3" fontId="1" fillId="0" borderId="2" xfId="0" quotePrefix="1" applyNumberFormat="1" applyFont="1" applyBorder="1"/>
    <xf numFmtId="3" fontId="1" fillId="0" borderId="2" xfId="0" applyNumberFormat="1" applyFont="1" applyBorder="1"/>
    <xf numFmtId="164" fontId="1" fillId="0" borderId="2" xfId="0" quotePrefix="1" applyNumberFormat="1" applyFont="1" applyBorder="1"/>
    <xf numFmtId="0" fontId="1" fillId="0" borderId="0" xfId="0" applyFont="1"/>
    <xf numFmtId="3" fontId="1" fillId="0" borderId="1" xfId="0" quotePrefix="1" applyNumberFormat="1" applyFont="1" applyBorder="1"/>
    <xf numFmtId="3" fontId="1" fillId="0" borderId="1" xfId="0" applyNumberFormat="1" applyFont="1" applyBorder="1"/>
    <xf numFmtId="0" fontId="0" fillId="0" borderId="3" xfId="0" applyNumberFormat="1" applyFill="1" applyBorder="1"/>
    <xf numFmtId="0" fontId="0" fillId="0" borderId="4" xfId="0" applyNumberFormat="1" applyFill="1" applyBorder="1" applyAlignment="1">
      <alignment wrapText="1"/>
    </xf>
    <xf numFmtId="0" fontId="0" fillId="0" borderId="4" xfId="0" applyNumberFormat="1" applyFill="1" applyBorder="1"/>
    <xf numFmtId="3" fontId="0" fillId="0" borderId="5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3" fontId="0" fillId="0" borderId="4" xfId="0" applyNumberFormat="1" applyFill="1" applyBorder="1" applyAlignment="1">
      <alignment wrapText="1"/>
    </xf>
    <xf numFmtId="164" fontId="0" fillId="0" borderId="4" xfId="0" applyNumberFormat="1" applyFill="1" applyBorder="1" applyAlignment="1">
      <alignment wrapText="1"/>
    </xf>
    <xf numFmtId="0" fontId="0" fillId="0" borderId="2" xfId="0" applyNumberFormat="1" applyBorder="1"/>
    <xf numFmtId="0" fontId="1" fillId="0" borderId="1" xfId="0" applyNumberFormat="1" applyFont="1" applyBorder="1" applyAlignment="1">
      <alignment wrapText="1"/>
    </xf>
    <xf numFmtId="37" fontId="0" fillId="0" borderId="2" xfId="0" quotePrefix="1" applyNumberFormat="1" applyBorder="1"/>
    <xf numFmtId="37" fontId="1" fillId="0" borderId="2" xfId="0" quotePrefix="1" applyNumberFormat="1" applyFont="1" applyBorder="1"/>
    <xf numFmtId="37" fontId="0" fillId="0" borderId="2" xfId="0" applyNumberFormat="1" applyBorder="1"/>
    <xf numFmtId="38" fontId="0" fillId="0" borderId="2" xfId="0" quotePrefix="1" applyNumberFormat="1" applyBorder="1"/>
    <xf numFmtId="38" fontId="1" fillId="0" borderId="2" xfId="0" quotePrefix="1" applyNumberFormat="1" applyFont="1" applyBorder="1"/>
    <xf numFmtId="3" fontId="0" fillId="0" borderId="0" xfId="0" quotePrefix="1" applyNumberFormat="1"/>
    <xf numFmtId="164" fontId="0" fillId="0" borderId="0" xfId="0" quotePrefix="1" applyNumberFormat="1"/>
    <xf numFmtId="37" fontId="0" fillId="0" borderId="0" xfId="0" quotePrefix="1" applyNumberFormat="1"/>
    <xf numFmtId="0" fontId="4" fillId="0" borderId="2" xfId="0" applyNumberFormat="1" applyFont="1" applyBorder="1"/>
    <xf numFmtId="3" fontId="4" fillId="0" borderId="2" xfId="0" applyNumberFormat="1" applyFont="1" applyBorder="1"/>
    <xf numFmtId="37" fontId="0" fillId="0" borderId="2" xfId="0" quotePrefix="1" applyNumberFormat="1" applyFill="1" applyBorder="1"/>
    <xf numFmtId="164" fontId="0" fillId="0" borderId="2" xfId="0" applyNumberFormat="1" applyBorder="1"/>
    <xf numFmtId="37" fontId="0" fillId="0" borderId="0" xfId="0" applyNumberFormat="1"/>
    <xf numFmtId="14" fontId="6" fillId="0" borderId="0" xfId="0" applyNumberFormat="1" applyFont="1"/>
    <xf numFmtId="3" fontId="6" fillId="0" borderId="2" xfId="0" quotePrefix="1" applyNumberFormat="1" applyFont="1" applyBorder="1"/>
    <xf numFmtId="3" fontId="5" fillId="0" borderId="2" xfId="0" quotePrefix="1" applyNumberFormat="1" applyFont="1" applyBorder="1"/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8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6" x14ac:dyDescent="0.25"/>
  <cols>
    <col min="2" max="2" width="19.6640625" customWidth="1"/>
    <col min="3" max="3" width="13" customWidth="1"/>
    <col min="4" max="4" width="16" customWidth="1"/>
    <col min="5" max="5" width="17.6640625" customWidth="1"/>
    <col min="6" max="6" width="18.33203125" customWidth="1"/>
    <col min="7" max="8" width="12.88671875" customWidth="1"/>
    <col min="9" max="9" width="12.6640625" customWidth="1"/>
    <col min="10" max="10" width="11.88671875" customWidth="1"/>
    <col min="11" max="11" width="14.109375" customWidth="1"/>
    <col min="12" max="12" width="12.5546875" customWidth="1"/>
    <col min="13" max="13" width="12.33203125" customWidth="1"/>
    <col min="14" max="14" width="12.6640625" customWidth="1"/>
    <col min="15" max="15" width="14.88671875" customWidth="1"/>
    <col min="16" max="16" width="13.5546875" customWidth="1"/>
    <col min="17" max="17" width="11.6640625" customWidth="1"/>
    <col min="18" max="18" width="11" customWidth="1"/>
    <col min="19" max="19" width="15.88671875" customWidth="1"/>
    <col min="20" max="20" width="12.6640625" customWidth="1"/>
    <col min="21" max="21" width="13.6640625" customWidth="1"/>
    <col min="22" max="22" width="11.109375" customWidth="1"/>
    <col min="23" max="23" width="9.6640625" customWidth="1"/>
    <col min="24" max="24" width="9.33203125" bestFit="1" customWidth="1"/>
    <col min="25" max="25" width="14.44140625" customWidth="1"/>
    <col min="26" max="26" width="14.5546875" customWidth="1"/>
    <col min="27" max="27" width="13.44140625" customWidth="1"/>
    <col min="28" max="28" width="10.88671875" style="2" customWidth="1"/>
    <col min="29" max="29" width="10.109375" style="2" bestFit="1" customWidth="1"/>
    <col min="30" max="30" width="15.88671875" customWidth="1"/>
    <col min="31" max="31" width="14.5546875" customWidth="1"/>
    <col min="32" max="32" width="12.109375" customWidth="1"/>
    <col min="33" max="34" width="0" hidden="1" customWidth="1"/>
    <col min="35" max="35" width="10.88671875" customWidth="1"/>
    <col min="36" max="36" width="11.88671875" customWidth="1"/>
    <col min="37" max="37" width="15.44140625" customWidth="1"/>
    <col min="38" max="38" width="11.109375" customWidth="1"/>
    <col min="40" max="40" width="11" customWidth="1"/>
    <col min="41" max="41" width="12.109375" customWidth="1"/>
    <col min="42" max="42" width="12.6640625" customWidth="1"/>
    <col min="44" max="44" width="13.33203125" customWidth="1"/>
    <col min="45" max="45" width="11.33203125" customWidth="1"/>
    <col min="46" max="46" width="14.6640625" customWidth="1"/>
    <col min="47" max="47" width="11.33203125" customWidth="1"/>
    <col min="48" max="48" width="12.44140625" customWidth="1"/>
    <col min="49" max="49" width="12.88671875" customWidth="1"/>
    <col min="50" max="50" width="13" customWidth="1"/>
    <col min="51" max="51" width="10.88671875" customWidth="1"/>
    <col min="52" max="52" width="11.33203125" customWidth="1"/>
    <col min="53" max="53" width="10.109375" customWidth="1"/>
    <col min="54" max="54" width="13.44140625" customWidth="1"/>
    <col min="55" max="55" width="10.88671875" customWidth="1"/>
    <col min="57" max="57" width="9.88671875" customWidth="1"/>
    <col min="58" max="58" width="9.5546875" customWidth="1"/>
    <col min="59" max="60" width="0" hidden="1" customWidth="1"/>
    <col min="61" max="61" width="11.109375" customWidth="1"/>
    <col min="63" max="63" width="10.5546875" customWidth="1"/>
    <col min="66" max="66" width="10.44140625" customWidth="1"/>
    <col min="67" max="67" width="13.6640625" customWidth="1"/>
    <col min="68" max="68" width="14" customWidth="1"/>
    <col min="69" max="69" width="10.33203125" customWidth="1"/>
    <col min="70" max="72" width="12" customWidth="1"/>
    <col min="73" max="73" width="13.109375" customWidth="1"/>
    <col min="74" max="74" width="12.88671875" customWidth="1"/>
    <col min="76" max="76" width="9.88671875" customWidth="1"/>
    <col min="77" max="77" width="13.5546875" customWidth="1"/>
    <col min="81" max="81" width="12.5546875" customWidth="1"/>
    <col min="82" max="82" width="13.44140625" customWidth="1"/>
    <col min="86" max="86" width="11.88671875" customWidth="1"/>
    <col min="87" max="87" width="14.6640625" customWidth="1"/>
    <col min="91" max="91" width="12.109375" customWidth="1"/>
  </cols>
  <sheetData>
    <row r="1" spans="1:93" x14ac:dyDescent="0.25">
      <c r="A1" t="s">
        <v>622</v>
      </c>
      <c r="BE1" s="32"/>
      <c r="BW1" s="32"/>
    </row>
    <row r="2" spans="1:93" x14ac:dyDescent="0.25">
      <c r="AB2" s="33"/>
      <c r="BF2" s="32"/>
      <c r="BG2" s="32"/>
      <c r="BK2" s="32"/>
      <c r="BL2" s="32"/>
      <c r="BW2" s="32"/>
      <c r="BX2" s="32"/>
    </row>
    <row r="3" spans="1:93" x14ac:dyDescent="0.25">
      <c r="AG3" t="s">
        <v>605</v>
      </c>
      <c r="AH3" t="s">
        <v>605</v>
      </c>
      <c r="BG3" t="s">
        <v>605</v>
      </c>
      <c r="BH3" t="s">
        <v>605</v>
      </c>
    </row>
    <row r="4" spans="1:93" ht="13.5" customHeight="1" x14ac:dyDescent="0.25">
      <c r="A4" s="62" t="s">
        <v>624</v>
      </c>
      <c r="J4" s="68" t="s">
        <v>14</v>
      </c>
      <c r="K4" s="69"/>
      <c r="L4" s="69"/>
      <c r="M4" s="70"/>
      <c r="N4" s="68" t="s">
        <v>17</v>
      </c>
      <c r="O4" s="69"/>
      <c r="P4" s="69" t="s">
        <v>20</v>
      </c>
      <c r="Q4" s="69"/>
      <c r="R4" s="70"/>
      <c r="S4" s="68" t="s">
        <v>22</v>
      </c>
      <c r="T4" s="70"/>
      <c r="AA4" s="29"/>
      <c r="AE4" s="2"/>
      <c r="AF4" s="2"/>
      <c r="BG4" t="s">
        <v>606</v>
      </c>
      <c r="BH4" t="s">
        <v>607</v>
      </c>
      <c r="BY4" s="65" t="s">
        <v>69</v>
      </c>
      <c r="BZ4" s="66"/>
      <c r="CA4" s="66"/>
      <c r="CB4" s="66"/>
      <c r="CC4" s="67"/>
      <c r="CD4" s="65" t="s">
        <v>70</v>
      </c>
      <c r="CE4" s="66"/>
      <c r="CF4" s="66"/>
      <c r="CG4" s="66"/>
      <c r="CH4" s="67"/>
      <c r="CI4" s="65" t="s">
        <v>71</v>
      </c>
      <c r="CJ4" s="66"/>
      <c r="CK4" s="66"/>
      <c r="CL4" s="66"/>
      <c r="CM4" s="67"/>
    </row>
    <row r="5" spans="1:93" ht="51" customHeight="1" x14ac:dyDescent="0.25">
      <c r="A5" s="3" t="s">
        <v>2</v>
      </c>
      <c r="B5" s="4" t="s">
        <v>3</v>
      </c>
      <c r="C5" s="4" t="s">
        <v>4</v>
      </c>
      <c r="D5" s="3" t="s">
        <v>5</v>
      </c>
      <c r="E5" s="3" t="s">
        <v>6</v>
      </c>
      <c r="F5" s="4" t="s">
        <v>7</v>
      </c>
      <c r="G5" s="4" t="s">
        <v>8</v>
      </c>
      <c r="H5" s="4" t="s">
        <v>9</v>
      </c>
      <c r="I5" s="4" t="s">
        <v>76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15</v>
      </c>
      <c r="O5" s="4" t="s">
        <v>16</v>
      </c>
      <c r="P5" s="4" t="s">
        <v>590</v>
      </c>
      <c r="Q5" s="4" t="s">
        <v>18</v>
      </c>
      <c r="R5" s="4" t="s">
        <v>19</v>
      </c>
      <c r="S5" s="4" t="s">
        <v>591</v>
      </c>
      <c r="T5" s="4" t="s">
        <v>21</v>
      </c>
      <c r="U5" s="3" t="s">
        <v>23</v>
      </c>
      <c r="V5" s="4" t="s">
        <v>24</v>
      </c>
      <c r="W5" s="4" t="s">
        <v>25</v>
      </c>
      <c r="X5" s="4" t="s">
        <v>75</v>
      </c>
      <c r="Y5" s="4" t="s">
        <v>27</v>
      </c>
      <c r="Z5" s="4" t="s">
        <v>26</v>
      </c>
      <c r="AA5" s="4" t="s">
        <v>28</v>
      </c>
      <c r="AB5" s="5" t="s">
        <v>29</v>
      </c>
      <c r="AC5" s="5" t="s">
        <v>30</v>
      </c>
      <c r="AD5" s="4" t="s">
        <v>31</v>
      </c>
      <c r="AE5" s="4" t="s">
        <v>74</v>
      </c>
      <c r="AF5" s="4" t="s">
        <v>32</v>
      </c>
      <c r="AG5" s="1" t="s">
        <v>0</v>
      </c>
      <c r="AH5" s="1" t="s">
        <v>1</v>
      </c>
      <c r="AI5" s="3" t="s">
        <v>33</v>
      </c>
      <c r="AJ5" s="4" t="s">
        <v>34</v>
      </c>
      <c r="AK5" s="4" t="s">
        <v>35</v>
      </c>
      <c r="AL5" s="4" t="s">
        <v>36</v>
      </c>
      <c r="AM5" s="4" t="s">
        <v>37</v>
      </c>
      <c r="AN5" s="4" t="s">
        <v>38</v>
      </c>
      <c r="AO5" s="4" t="s">
        <v>39</v>
      </c>
      <c r="AP5" s="4" t="s">
        <v>40</v>
      </c>
      <c r="AQ5" s="4" t="s">
        <v>41</v>
      </c>
      <c r="AR5" s="4" t="s">
        <v>42</v>
      </c>
      <c r="AS5" s="4" t="s">
        <v>43</v>
      </c>
      <c r="AT5" s="4" t="s">
        <v>48</v>
      </c>
      <c r="AU5" s="4" t="s">
        <v>44</v>
      </c>
      <c r="AV5" s="4" t="s">
        <v>45</v>
      </c>
      <c r="AW5" s="4" t="s">
        <v>46</v>
      </c>
      <c r="AX5" s="4" t="s">
        <v>47</v>
      </c>
      <c r="AY5" s="4" t="s">
        <v>586</v>
      </c>
      <c r="AZ5" s="4" t="s">
        <v>49</v>
      </c>
      <c r="BA5" s="4" t="s">
        <v>50</v>
      </c>
      <c r="BB5" s="3" t="s">
        <v>51</v>
      </c>
      <c r="BC5" s="4" t="s">
        <v>52</v>
      </c>
      <c r="BD5" s="4" t="s">
        <v>53</v>
      </c>
      <c r="BE5" s="4" t="s">
        <v>54</v>
      </c>
      <c r="BF5" s="4" t="s">
        <v>78</v>
      </c>
      <c r="BG5" s="18" t="s">
        <v>79</v>
      </c>
      <c r="BH5" s="19" t="s">
        <v>55</v>
      </c>
      <c r="BI5" s="4" t="s">
        <v>77</v>
      </c>
      <c r="BJ5" s="4" t="s">
        <v>56</v>
      </c>
      <c r="BK5" s="4" t="s">
        <v>598</v>
      </c>
      <c r="BL5" s="4" t="s">
        <v>57</v>
      </c>
      <c r="BM5" s="4" t="s">
        <v>80</v>
      </c>
      <c r="BN5" s="4" t="s">
        <v>58</v>
      </c>
      <c r="BO5" s="4" t="s">
        <v>59</v>
      </c>
      <c r="BP5" s="4" t="s">
        <v>60</v>
      </c>
      <c r="BQ5" s="4" t="s">
        <v>61</v>
      </c>
      <c r="BR5" s="4" t="s">
        <v>62</v>
      </c>
      <c r="BS5" s="48" t="s">
        <v>613</v>
      </c>
      <c r="BT5" s="48" t="s">
        <v>614</v>
      </c>
      <c r="BU5" s="4" t="s">
        <v>63</v>
      </c>
      <c r="BV5" s="4" t="s">
        <v>64</v>
      </c>
      <c r="BW5" s="4" t="s">
        <v>597</v>
      </c>
      <c r="BX5" s="4" t="s">
        <v>621</v>
      </c>
      <c r="BY5" s="3" t="s">
        <v>65</v>
      </c>
      <c r="BZ5" s="3" t="s">
        <v>66</v>
      </c>
      <c r="CA5" s="3" t="s">
        <v>67</v>
      </c>
      <c r="CB5" s="6">
        <v>0</v>
      </c>
      <c r="CC5" s="4" t="s">
        <v>68</v>
      </c>
      <c r="CD5" s="3" t="s">
        <v>65</v>
      </c>
      <c r="CE5" s="3" t="s">
        <v>66</v>
      </c>
      <c r="CF5" s="3" t="s">
        <v>67</v>
      </c>
      <c r="CG5" s="6">
        <v>0</v>
      </c>
      <c r="CH5" s="4" t="s">
        <v>68</v>
      </c>
      <c r="CI5" s="3" t="s">
        <v>65</v>
      </c>
      <c r="CJ5" s="3" t="s">
        <v>66</v>
      </c>
      <c r="CK5" s="3" t="s">
        <v>67</v>
      </c>
      <c r="CL5" s="6">
        <v>0</v>
      </c>
      <c r="CM5" s="4" t="s">
        <v>68</v>
      </c>
    </row>
    <row r="6" spans="1:93" ht="15.9" customHeight="1" x14ac:dyDescent="0.25">
      <c r="A6" s="10"/>
      <c r="B6" s="11" t="s">
        <v>72</v>
      </c>
      <c r="C6" s="11"/>
      <c r="D6" s="12"/>
      <c r="E6" s="12"/>
      <c r="F6" s="21"/>
      <c r="G6" s="14">
        <v>5208326188.3500004</v>
      </c>
      <c r="H6" s="14">
        <v>5217956459.0000029</v>
      </c>
      <c r="I6" s="14">
        <v>5000648925.8699989</v>
      </c>
      <c r="J6" s="14">
        <v>799868355.24999988</v>
      </c>
      <c r="K6" s="14">
        <v>396312281.89000022</v>
      </c>
      <c r="L6" s="14">
        <v>1275011307.1000004</v>
      </c>
      <c r="M6" s="14">
        <v>47874.67</v>
      </c>
      <c r="N6" s="14">
        <v>259128458.248</v>
      </c>
      <c r="O6" s="14">
        <v>1773882.9199999997</v>
      </c>
      <c r="P6" s="14">
        <v>2809392.8999999994</v>
      </c>
      <c r="Q6" s="14">
        <f>SUM(Q9:Q69,Q71:Q198)</f>
        <v>259766983.91000003</v>
      </c>
      <c r="R6" s="14">
        <v>0</v>
      </c>
      <c r="S6" s="14">
        <v>4289411.1199999992</v>
      </c>
      <c r="T6" s="14">
        <v>1275573.57</v>
      </c>
      <c r="U6" s="14">
        <v>1182823291.1099999</v>
      </c>
      <c r="V6" s="14">
        <f>SUM(V9:V69,V71:V198)</f>
        <v>472061985.3900001</v>
      </c>
      <c r="W6" s="14">
        <v>1167143.7699999998</v>
      </c>
      <c r="X6" s="14">
        <v>790875.53000000014</v>
      </c>
      <c r="Y6" s="14">
        <v>4677263167.4899998</v>
      </c>
      <c r="Z6" s="14">
        <v>292522270.09999979</v>
      </c>
      <c r="AA6" s="14">
        <v>4969787399.2200003</v>
      </c>
      <c r="AB6" s="15" t="s">
        <v>73</v>
      </c>
      <c r="AC6" s="15" t="s">
        <v>73</v>
      </c>
      <c r="AD6" s="14">
        <v>276384517.86999995</v>
      </c>
      <c r="AE6" s="14">
        <v>429143.87</v>
      </c>
      <c r="AF6" s="14">
        <v>6635207.0999999996</v>
      </c>
      <c r="AG6" s="22"/>
      <c r="AH6" s="22"/>
      <c r="AI6" s="14">
        <v>8290396.1999999955</v>
      </c>
      <c r="AJ6" s="14">
        <v>132348946.19999997</v>
      </c>
      <c r="AK6" s="14">
        <v>10894808.750000004</v>
      </c>
      <c r="AL6" s="14">
        <v>30645550.679999996</v>
      </c>
      <c r="AM6" s="14">
        <v>893029.36000000022</v>
      </c>
      <c r="AN6" s="14">
        <v>24096496.260000002</v>
      </c>
      <c r="AO6" s="14">
        <v>2337158.0100000007</v>
      </c>
      <c r="AP6" s="14">
        <v>9453856.870000001</v>
      </c>
      <c r="AQ6" s="14">
        <v>1848173.5</v>
      </c>
      <c r="AR6" s="14">
        <v>2068463.7499999998</v>
      </c>
      <c r="AS6" s="14">
        <v>1671367.6300000001</v>
      </c>
      <c r="AT6" s="14">
        <v>12722960.050000003</v>
      </c>
      <c r="AU6" s="14">
        <v>2801497.5900000003</v>
      </c>
      <c r="AV6" s="14">
        <v>915170.37000000011</v>
      </c>
      <c r="AW6" s="14">
        <v>1657255.5999999996</v>
      </c>
      <c r="AX6" s="14">
        <v>3952642.21</v>
      </c>
      <c r="AY6" s="14">
        <v>1789057.6099999999</v>
      </c>
      <c r="AZ6" s="14">
        <v>253235698.41000009</v>
      </c>
      <c r="BA6" s="16" t="s">
        <v>73</v>
      </c>
      <c r="BB6" s="14">
        <v>69087.37000000001</v>
      </c>
      <c r="BC6" s="14">
        <v>32129222.609999996</v>
      </c>
      <c r="BD6" s="14">
        <v>3303.32</v>
      </c>
      <c r="BE6" s="14">
        <v>41210932.429999992</v>
      </c>
      <c r="BF6" s="14">
        <v>581888.27999999991</v>
      </c>
      <c r="BG6" s="23"/>
      <c r="BH6" s="24"/>
      <c r="BI6" s="14">
        <v>70351.570000000007</v>
      </c>
      <c r="BJ6" s="14">
        <v>0</v>
      </c>
      <c r="BK6" s="14">
        <v>756512</v>
      </c>
      <c r="BL6" s="14">
        <v>323591</v>
      </c>
      <c r="BM6" s="14">
        <v>7058</v>
      </c>
      <c r="BN6" s="17">
        <v>-3553</v>
      </c>
      <c r="BO6" s="17">
        <v>-11336</v>
      </c>
      <c r="BP6" s="17">
        <v>-21957</v>
      </c>
      <c r="BQ6" s="17">
        <v>-73713</v>
      </c>
      <c r="BR6" s="17">
        <v>-90693</v>
      </c>
      <c r="BS6" s="17">
        <v>2982</v>
      </c>
      <c r="BT6" s="17">
        <v>4023</v>
      </c>
      <c r="BU6" s="17">
        <v>-133326</v>
      </c>
      <c r="BV6" s="17">
        <v>-938</v>
      </c>
      <c r="BW6" s="14">
        <v>756847</v>
      </c>
      <c r="BX6" s="14">
        <v>3170</v>
      </c>
      <c r="BY6" s="14">
        <v>35187</v>
      </c>
      <c r="BZ6" s="14">
        <v>15756</v>
      </c>
      <c r="CA6" s="14">
        <v>72759</v>
      </c>
      <c r="CB6" s="14">
        <v>9113</v>
      </c>
      <c r="CC6" s="14">
        <v>2187</v>
      </c>
      <c r="CD6" s="14">
        <v>1017</v>
      </c>
      <c r="CE6" s="14">
        <v>744</v>
      </c>
      <c r="CF6" s="14">
        <v>6712</v>
      </c>
      <c r="CG6" s="14">
        <v>13661</v>
      </c>
      <c r="CH6" s="14">
        <v>881</v>
      </c>
      <c r="CI6" s="14">
        <v>6272</v>
      </c>
      <c r="CJ6" s="14">
        <v>2991</v>
      </c>
      <c r="CK6" s="14">
        <v>21663</v>
      </c>
      <c r="CL6" s="14">
        <v>56242</v>
      </c>
      <c r="CM6" s="14">
        <v>2950</v>
      </c>
    </row>
    <row r="7" spans="1:93" ht="28.5" customHeight="1" x14ac:dyDescent="0.25">
      <c r="A7" s="10"/>
      <c r="B7" s="11" t="s">
        <v>593</v>
      </c>
      <c r="C7" s="11"/>
      <c r="D7" s="12"/>
      <c r="E7" s="12"/>
      <c r="F7" s="21"/>
      <c r="G7" s="14">
        <v>27557281.419841271</v>
      </c>
      <c r="H7" s="14">
        <v>27608235.232804246</v>
      </c>
      <c r="I7" s="14">
        <v>26458459.925238088</v>
      </c>
      <c r="J7" s="14">
        <v>4232107.6997354487</v>
      </c>
      <c r="K7" s="14">
        <v>2096890.3803703715</v>
      </c>
      <c r="L7" s="14">
        <v>6746091.5719576739</v>
      </c>
      <c r="M7" s="14">
        <v>253.30513227513228</v>
      </c>
      <c r="N7" s="14">
        <v>1371050.0436402117</v>
      </c>
      <c r="O7" s="14">
        <v>9385.6239153439128</v>
      </c>
      <c r="P7" s="14">
        <v>14864.512698412695</v>
      </c>
      <c r="Q7" s="14">
        <f>AVERAGE(Q9:Q69,Q71:Q198)</f>
        <v>1374428.4862962964</v>
      </c>
      <c r="R7" s="14">
        <v>0</v>
      </c>
      <c r="S7" s="14">
        <v>22695.296931216926</v>
      </c>
      <c r="T7" s="14">
        <v>6749.0665079365081</v>
      </c>
      <c r="U7" s="14">
        <v>6258324.2915873006</v>
      </c>
      <c r="V7" s="14">
        <f>AVERAGE(V9:V69,V71:V198)</f>
        <v>2497682.4623809531</v>
      </c>
      <c r="W7" s="14">
        <v>6175.363862433861</v>
      </c>
      <c r="X7" s="14">
        <v>4184.5266137566141</v>
      </c>
      <c r="Y7" s="14">
        <v>24747424.166613754</v>
      </c>
      <c r="Z7" s="14">
        <v>1547736.8788359778</v>
      </c>
      <c r="AA7" s="14">
        <v>26295171.424444444</v>
      </c>
      <c r="AB7" s="13">
        <v>0.10453146653767686</v>
      </c>
      <c r="AC7" s="13">
        <v>7.2246207286941949E-2</v>
      </c>
      <c r="AD7" s="14">
        <v>1462351.9464021162</v>
      </c>
      <c r="AE7" s="14">
        <v>2270.6024867724868</v>
      </c>
      <c r="AF7" s="14">
        <v>35106.915873015874</v>
      </c>
      <c r="AG7" s="22"/>
      <c r="AH7" s="22"/>
      <c r="AI7" s="14">
        <v>43864.530158730136</v>
      </c>
      <c r="AJ7" s="14">
        <v>700258.97460317449</v>
      </c>
      <c r="AK7" s="14">
        <v>57644.490740740759</v>
      </c>
      <c r="AL7" s="14">
        <v>162145.77079365076</v>
      </c>
      <c r="AM7" s="14">
        <v>4725.0230687830699</v>
      </c>
      <c r="AN7" s="14">
        <v>127494.68920634921</v>
      </c>
      <c r="AO7" s="14">
        <v>12365.915396825401</v>
      </c>
      <c r="AP7" s="14">
        <v>50020.406719576727</v>
      </c>
      <c r="AQ7" s="14">
        <v>9778.695767195768</v>
      </c>
      <c r="AR7" s="14">
        <v>10944.252645502644</v>
      </c>
      <c r="AS7" s="14">
        <v>8843.2149735449748</v>
      </c>
      <c r="AT7" s="14">
        <v>67317.248941798956</v>
      </c>
      <c r="AU7" s="14">
        <v>14822.738571428574</v>
      </c>
      <c r="AV7" s="14">
        <v>4842.1712698412703</v>
      </c>
      <c r="AW7" s="14">
        <v>8768.5481481481456</v>
      </c>
      <c r="AX7" s="14">
        <v>20913.450846560845</v>
      </c>
      <c r="AY7" s="14">
        <v>9465.9132804232795</v>
      </c>
      <c r="AZ7" s="14">
        <v>1339871.4201587306</v>
      </c>
      <c r="BA7" s="13">
        <v>2.4815388420617913E-2</v>
      </c>
      <c r="BB7" s="14">
        <v>365.54164021164024</v>
      </c>
      <c r="BC7" s="14">
        <v>169995.8868253968</v>
      </c>
      <c r="BD7" s="14">
        <v>17.477883597883597</v>
      </c>
      <c r="BE7" s="14">
        <v>218047.26153439149</v>
      </c>
      <c r="BF7" s="14">
        <v>3078.7739682539677</v>
      </c>
      <c r="BG7" s="23"/>
      <c r="BH7" s="24"/>
      <c r="BI7" s="14">
        <v>372.23052910052911</v>
      </c>
      <c r="BJ7" s="14">
        <v>0</v>
      </c>
      <c r="BK7" s="17">
        <v>4002.7089947089949</v>
      </c>
      <c r="BL7" s="17">
        <v>1712.1216931216932</v>
      </c>
      <c r="BM7" s="17">
        <v>37.343915343915342</v>
      </c>
      <c r="BN7" s="17">
        <v>-18.798941798941797</v>
      </c>
      <c r="BO7" s="17">
        <v>-59.978835978835981</v>
      </c>
      <c r="BP7" s="17">
        <v>-116.17460317460318</v>
      </c>
      <c r="BQ7" s="17">
        <v>-390.01587301587301</v>
      </c>
      <c r="BR7" s="17">
        <v>-479.85714285714283</v>
      </c>
      <c r="BS7" s="17">
        <v>15.777777777777779</v>
      </c>
      <c r="BT7" s="17">
        <v>21.285714285714285</v>
      </c>
      <c r="BU7" s="17">
        <v>-705.42857142857144</v>
      </c>
      <c r="BV7" s="17">
        <v>-4.9629629629629628</v>
      </c>
      <c r="BW7" s="17">
        <v>4004.4814814814813</v>
      </c>
      <c r="BX7" s="17">
        <v>16.772486772486772</v>
      </c>
      <c r="BY7" s="17">
        <v>186.17460317460316</v>
      </c>
      <c r="BZ7" s="17">
        <v>83.365079365079367</v>
      </c>
      <c r="CA7" s="17">
        <v>384.96825396825398</v>
      </c>
      <c r="CB7" s="17">
        <v>48.216931216931215</v>
      </c>
      <c r="CC7" s="17">
        <v>11.571428571428571</v>
      </c>
      <c r="CD7" s="17">
        <v>5.3809523809523814</v>
      </c>
      <c r="CE7" s="17">
        <v>3.9365079365079363</v>
      </c>
      <c r="CF7" s="17">
        <v>35.513227513227513</v>
      </c>
      <c r="CG7" s="17">
        <v>72.280423280423278</v>
      </c>
      <c r="CH7" s="17">
        <v>4.6613756613756614</v>
      </c>
      <c r="CI7" s="17">
        <v>33.185185185185183</v>
      </c>
      <c r="CJ7" s="17">
        <v>15.825396825396826</v>
      </c>
      <c r="CK7" s="17">
        <v>114.61904761904762</v>
      </c>
      <c r="CL7" s="17">
        <v>297.5767195767196</v>
      </c>
      <c r="CM7" s="17">
        <v>15.608465608465609</v>
      </c>
    </row>
    <row r="8" spans="1:93" s="20" customFormat="1" ht="12" customHeight="1" x14ac:dyDescent="0.25">
      <c r="A8" s="40"/>
      <c r="B8" s="41"/>
      <c r="C8" s="41"/>
      <c r="D8" s="42"/>
      <c r="E8" s="42"/>
      <c r="F8" s="4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44"/>
      <c r="AC8" s="44"/>
      <c r="AD8" s="45"/>
      <c r="AE8" s="22"/>
      <c r="AF8" s="22"/>
      <c r="AG8" s="22"/>
      <c r="AH8" s="22"/>
      <c r="AI8" s="45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46"/>
      <c r="BB8" s="22"/>
      <c r="BC8" s="22"/>
      <c r="BD8" s="22"/>
      <c r="BE8" s="22"/>
      <c r="BF8" s="22"/>
      <c r="BG8" s="23"/>
      <c r="BH8" s="24"/>
      <c r="BI8" s="45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</row>
    <row r="9" spans="1:93" x14ac:dyDescent="0.25">
      <c r="A9" s="8">
        <v>1</v>
      </c>
      <c r="B9" s="8" t="s">
        <v>81</v>
      </c>
      <c r="C9" s="8" t="s">
        <v>82</v>
      </c>
      <c r="D9" s="8" t="s">
        <v>83</v>
      </c>
      <c r="E9" s="8" t="s">
        <v>84</v>
      </c>
      <c r="F9" s="9"/>
      <c r="G9" s="8">
        <v>15193455.32</v>
      </c>
      <c r="H9" s="8">
        <v>15247022.619999999</v>
      </c>
      <c r="I9" s="8">
        <v>13856803.449999999</v>
      </c>
      <c r="J9" s="8">
        <v>0</v>
      </c>
      <c r="K9" s="8">
        <v>3428197.1</v>
      </c>
      <c r="L9" s="8">
        <v>1314813.07</v>
      </c>
      <c r="M9" s="8">
        <v>0</v>
      </c>
      <c r="N9" s="8">
        <v>0</v>
      </c>
      <c r="O9" s="8">
        <v>-2328.9499999999998</v>
      </c>
      <c r="P9" s="8">
        <v>0</v>
      </c>
      <c r="Q9" s="8">
        <v>1441538.39</v>
      </c>
      <c r="R9" s="8">
        <v>0</v>
      </c>
      <c r="S9" s="8">
        <v>0</v>
      </c>
      <c r="T9" s="8">
        <v>0</v>
      </c>
      <c r="U9" s="8">
        <v>5362566.8600000003</v>
      </c>
      <c r="V9" s="8">
        <v>895903.68</v>
      </c>
      <c r="W9" s="8">
        <v>91307.31</v>
      </c>
      <c r="X9" s="8">
        <v>57023.88</v>
      </c>
      <c r="Y9" s="8">
        <v>13868093.300000001</v>
      </c>
      <c r="Z9" s="8">
        <v>251593.16</v>
      </c>
      <c r="AA9" s="8">
        <v>14119686.460000001</v>
      </c>
      <c r="AB9" s="7">
        <v>0.23587711155414581</v>
      </c>
      <c r="AC9" s="7">
        <v>0.1</v>
      </c>
      <c r="AD9" s="8">
        <v>1386653.79</v>
      </c>
      <c r="AE9" s="8">
        <v>0</v>
      </c>
      <c r="AF9" s="8">
        <v>0</v>
      </c>
      <c r="AG9" s="8">
        <v>53463.33</v>
      </c>
      <c r="AH9" s="8">
        <v>0</v>
      </c>
      <c r="AI9" s="25">
        <f>SUM(AG9:AH9)</f>
        <v>53463.33</v>
      </c>
      <c r="AJ9" s="8">
        <v>631314.16</v>
      </c>
      <c r="AK9" s="8">
        <v>55167.19</v>
      </c>
      <c r="AL9" s="8">
        <v>141268.51</v>
      </c>
      <c r="AM9" s="8">
        <v>2196</v>
      </c>
      <c r="AN9" s="8">
        <v>100200.18</v>
      </c>
      <c r="AO9" s="8">
        <v>33057.61</v>
      </c>
      <c r="AP9" s="8">
        <v>168280.95</v>
      </c>
      <c r="AQ9" s="8">
        <v>9550</v>
      </c>
      <c r="AR9" s="8">
        <v>2551</v>
      </c>
      <c r="AS9" s="8">
        <v>0</v>
      </c>
      <c r="AT9" s="8">
        <v>53102.26</v>
      </c>
      <c r="AU9" s="8">
        <v>15569.2</v>
      </c>
      <c r="AV9" s="8">
        <v>0</v>
      </c>
      <c r="AW9" s="8">
        <v>8845.2000000000007</v>
      </c>
      <c r="AX9" s="8">
        <v>24945.84</v>
      </c>
      <c r="AY9" s="8">
        <v>0</v>
      </c>
      <c r="AZ9" s="8">
        <v>1275100</v>
      </c>
      <c r="BA9" s="26">
        <f>+AY9/AZ9</f>
        <v>0</v>
      </c>
      <c r="BB9" s="8">
        <v>569</v>
      </c>
      <c r="BC9" s="49">
        <v>177526</v>
      </c>
      <c r="BD9" s="49">
        <v>0</v>
      </c>
      <c r="BE9" s="49">
        <v>279840.77</v>
      </c>
      <c r="BF9" s="49">
        <v>0</v>
      </c>
      <c r="BG9" s="49">
        <v>0</v>
      </c>
      <c r="BH9" s="49">
        <v>0</v>
      </c>
      <c r="BI9" s="28">
        <f>SUM(BG9:BH9)</f>
        <v>0</v>
      </c>
      <c r="BJ9" s="49">
        <v>0</v>
      </c>
      <c r="BK9" s="49">
        <v>3422</v>
      </c>
      <c r="BL9" s="49">
        <v>2750</v>
      </c>
      <c r="BM9" s="49">
        <v>211</v>
      </c>
      <c r="BN9" s="49">
        <v>-166</v>
      </c>
      <c r="BO9" s="49">
        <v>-252</v>
      </c>
      <c r="BP9" s="49">
        <v>-131</v>
      </c>
      <c r="BQ9" s="49">
        <v>-1286</v>
      </c>
      <c r="BR9" s="49">
        <v>-527</v>
      </c>
      <c r="BS9" s="49">
        <v>0</v>
      </c>
      <c r="BT9" s="49">
        <v>-4</v>
      </c>
      <c r="BU9" s="49">
        <v>-389</v>
      </c>
      <c r="BV9" s="49">
        <v>-2</v>
      </c>
      <c r="BW9" s="49">
        <v>3626</v>
      </c>
      <c r="BX9" s="49">
        <v>16</v>
      </c>
      <c r="BY9" s="49">
        <v>70</v>
      </c>
      <c r="BZ9" s="49">
        <v>48</v>
      </c>
      <c r="CA9" s="49">
        <v>248</v>
      </c>
      <c r="CB9" s="49">
        <v>5</v>
      </c>
      <c r="CC9" s="49">
        <v>5</v>
      </c>
      <c r="CD9" s="49">
        <v>1</v>
      </c>
      <c r="CE9" s="49">
        <v>0</v>
      </c>
      <c r="CF9" s="49">
        <v>49</v>
      </c>
      <c r="CG9" s="49">
        <v>82</v>
      </c>
      <c r="CH9" s="49">
        <v>1</v>
      </c>
      <c r="CI9" s="49">
        <v>15</v>
      </c>
      <c r="CJ9" s="49">
        <v>12</v>
      </c>
      <c r="CK9" s="49">
        <v>158</v>
      </c>
      <c r="CL9" s="49">
        <v>290</v>
      </c>
      <c r="CM9" s="49">
        <v>19</v>
      </c>
    </row>
    <row r="10" spans="1:93" x14ac:dyDescent="0.25">
      <c r="A10" s="8">
        <v>1</v>
      </c>
      <c r="B10" s="8" t="s">
        <v>85</v>
      </c>
      <c r="C10" s="8" t="s">
        <v>86</v>
      </c>
      <c r="D10" s="8" t="s">
        <v>87</v>
      </c>
      <c r="E10" s="8" t="s">
        <v>88</v>
      </c>
      <c r="F10" s="9"/>
      <c r="G10" s="8">
        <v>4328368.79</v>
      </c>
      <c r="H10" s="8">
        <v>4330563.7</v>
      </c>
      <c r="I10" s="8">
        <v>4120407.29</v>
      </c>
      <c r="J10" s="8">
        <v>15189.17</v>
      </c>
      <c r="K10" s="8">
        <v>855325.1</v>
      </c>
      <c r="L10" s="8">
        <v>111208.51</v>
      </c>
      <c r="M10" s="8">
        <v>0</v>
      </c>
      <c r="N10" s="8">
        <v>0</v>
      </c>
      <c r="O10" s="8">
        <v>0</v>
      </c>
      <c r="P10" s="8">
        <v>0</v>
      </c>
      <c r="Q10" s="8">
        <v>435596.09</v>
      </c>
      <c r="R10" s="8">
        <v>0</v>
      </c>
      <c r="S10" s="8">
        <v>0</v>
      </c>
      <c r="T10" s="8">
        <v>0</v>
      </c>
      <c r="U10" s="8">
        <v>1480656.82</v>
      </c>
      <c r="V10" s="8">
        <v>583440.75</v>
      </c>
      <c r="W10" s="8">
        <v>0</v>
      </c>
      <c r="X10" s="8">
        <v>0</v>
      </c>
      <c r="Y10" s="8">
        <v>3891694.99</v>
      </c>
      <c r="Z10" s="8">
        <v>2194.91</v>
      </c>
      <c r="AA10" s="8">
        <v>3893889.9</v>
      </c>
      <c r="AB10" s="7">
        <v>0.10058438032865524</v>
      </c>
      <c r="AC10" s="7">
        <v>0.1</v>
      </c>
      <c r="AD10" s="8">
        <v>389173.45</v>
      </c>
      <c r="AE10" s="8">
        <v>0</v>
      </c>
      <c r="AF10" s="8">
        <v>0</v>
      </c>
      <c r="AG10" s="8">
        <v>2194.91</v>
      </c>
      <c r="AH10" s="8">
        <v>0</v>
      </c>
      <c r="AI10" s="25">
        <f t="shared" ref="AI10:AI74" si="0">SUM(AG10:AH10)</f>
        <v>2194.91</v>
      </c>
      <c r="AJ10" s="8">
        <v>113286.07</v>
      </c>
      <c r="AK10" s="8">
        <v>9801.5300000000007</v>
      </c>
      <c r="AL10" s="8">
        <v>39320.31</v>
      </c>
      <c r="AM10" s="8">
        <v>0</v>
      </c>
      <c r="AN10" s="8">
        <v>0</v>
      </c>
      <c r="AO10" s="8">
        <v>3545.18</v>
      </c>
      <c r="AP10" s="8">
        <v>7064.94</v>
      </c>
      <c r="AQ10" s="8">
        <v>7950</v>
      </c>
      <c r="AR10" s="8">
        <v>0</v>
      </c>
      <c r="AS10" s="8">
        <v>0</v>
      </c>
      <c r="AT10" s="8">
        <v>8959.81</v>
      </c>
      <c r="AU10" s="8">
        <v>2481.2800000000002</v>
      </c>
      <c r="AV10" s="8">
        <v>0</v>
      </c>
      <c r="AW10" s="8">
        <v>2021.17</v>
      </c>
      <c r="AX10" s="8">
        <v>0</v>
      </c>
      <c r="AY10" s="8">
        <v>0</v>
      </c>
      <c r="AZ10" s="8">
        <v>201594.13</v>
      </c>
      <c r="BA10" s="26">
        <f t="shared" ref="BA10:BA74" si="1">+AY10/AZ10</f>
        <v>0</v>
      </c>
      <c r="BB10" s="8">
        <v>0</v>
      </c>
      <c r="BC10" s="49">
        <v>177526</v>
      </c>
      <c r="BD10" s="49">
        <v>0</v>
      </c>
      <c r="BE10" s="49">
        <v>13392.5</v>
      </c>
      <c r="BF10" s="49">
        <v>0</v>
      </c>
      <c r="BG10" s="49">
        <v>0</v>
      </c>
      <c r="BH10" s="49">
        <v>0</v>
      </c>
      <c r="BI10" s="28">
        <f t="shared" ref="BI10:BI74" si="2">SUM(BG10:BH10)</f>
        <v>0</v>
      </c>
      <c r="BJ10" s="49">
        <v>0</v>
      </c>
      <c r="BK10" s="49">
        <v>625</v>
      </c>
      <c r="BL10" s="49">
        <v>599</v>
      </c>
      <c r="BM10" s="49">
        <v>18</v>
      </c>
      <c r="BN10" s="49">
        <v>0</v>
      </c>
      <c r="BO10" s="49">
        <v>-75</v>
      </c>
      <c r="BP10" s="49">
        <v>-91</v>
      </c>
      <c r="BQ10" s="49">
        <v>-176</v>
      </c>
      <c r="BR10" s="49">
        <v>-89</v>
      </c>
      <c r="BS10" s="49">
        <v>0</v>
      </c>
      <c r="BT10" s="49">
        <v>17</v>
      </c>
      <c r="BU10" s="49">
        <v>-57</v>
      </c>
      <c r="BV10" s="49">
        <v>-2</v>
      </c>
      <c r="BW10" s="49">
        <v>769</v>
      </c>
      <c r="BX10" s="49">
        <v>1</v>
      </c>
      <c r="BY10" s="49">
        <v>46</v>
      </c>
      <c r="BZ10" s="49">
        <v>17</v>
      </c>
      <c r="CA10" s="49">
        <v>17</v>
      </c>
      <c r="CB10" s="49">
        <v>0</v>
      </c>
      <c r="CC10" s="49">
        <v>3</v>
      </c>
      <c r="CD10" s="49">
        <v>1</v>
      </c>
      <c r="CE10" s="49">
        <v>1</v>
      </c>
      <c r="CF10" s="49">
        <v>28</v>
      </c>
      <c r="CG10" s="49">
        <v>54</v>
      </c>
      <c r="CH10" s="49">
        <v>5</v>
      </c>
      <c r="CI10" s="49">
        <v>3</v>
      </c>
      <c r="CJ10" s="49">
        <v>1</v>
      </c>
      <c r="CK10" s="49">
        <v>8</v>
      </c>
      <c r="CL10" s="49">
        <v>61</v>
      </c>
      <c r="CM10" s="49">
        <v>7</v>
      </c>
    </row>
    <row r="11" spans="1:93" x14ac:dyDescent="0.25">
      <c r="A11" s="8">
        <v>1</v>
      </c>
      <c r="B11" s="8" t="s">
        <v>89</v>
      </c>
      <c r="C11" s="8" t="s">
        <v>90</v>
      </c>
      <c r="D11" s="8" t="s">
        <v>91</v>
      </c>
      <c r="E11" s="8" t="s">
        <v>92</v>
      </c>
      <c r="F11" s="9"/>
      <c r="G11" s="8">
        <v>7009310.6500000004</v>
      </c>
      <c r="H11" s="8">
        <v>7035156.6200000001</v>
      </c>
      <c r="I11" s="8">
        <v>6662132.2500000009</v>
      </c>
      <c r="J11" s="8">
        <v>454629.66</v>
      </c>
      <c r="K11" s="8">
        <v>870316.43</v>
      </c>
      <c r="L11" s="8">
        <v>2032826.44</v>
      </c>
      <c r="M11" s="8">
        <v>0</v>
      </c>
      <c r="N11" s="8">
        <v>0</v>
      </c>
      <c r="O11" s="8">
        <v>169.52</v>
      </c>
      <c r="P11" s="8">
        <v>0</v>
      </c>
      <c r="Q11" s="8">
        <v>540640.6</v>
      </c>
      <c r="R11" s="8">
        <v>0</v>
      </c>
      <c r="S11" s="8">
        <v>0</v>
      </c>
      <c r="T11" s="8">
        <v>0</v>
      </c>
      <c r="U11" s="8">
        <v>1569928.74</v>
      </c>
      <c r="V11" s="8">
        <v>953146.62</v>
      </c>
      <c r="W11" s="8">
        <v>0</v>
      </c>
      <c r="X11" s="8">
        <v>0</v>
      </c>
      <c r="Y11" s="8">
        <v>7031401.8300000001</v>
      </c>
      <c r="Z11" s="8">
        <v>25642.39</v>
      </c>
      <c r="AA11" s="8">
        <v>7057044.2199999997</v>
      </c>
      <c r="AB11" s="7">
        <v>0.20853997766971588</v>
      </c>
      <c r="AC11" s="7">
        <v>8.4400000000000003E-2</v>
      </c>
      <c r="AD11" s="8">
        <v>592749.91</v>
      </c>
      <c r="AE11" s="8">
        <v>0</v>
      </c>
      <c r="AF11" s="8">
        <v>0</v>
      </c>
      <c r="AG11" s="8">
        <v>25025.22</v>
      </c>
      <c r="AH11" s="8">
        <v>177.24</v>
      </c>
      <c r="AI11" s="25">
        <f t="shared" si="0"/>
        <v>25202.460000000003</v>
      </c>
      <c r="AJ11" s="8">
        <v>144529.81</v>
      </c>
      <c r="AK11" s="8">
        <v>12136.23</v>
      </c>
      <c r="AL11" s="8">
        <v>19554.07</v>
      </c>
      <c r="AM11" s="8">
        <v>0</v>
      </c>
      <c r="AN11" s="8">
        <v>38943.440000000002</v>
      </c>
      <c r="AO11" s="8">
        <v>29856</v>
      </c>
      <c r="AP11" s="8">
        <v>23001.82</v>
      </c>
      <c r="AQ11" s="8">
        <v>8250</v>
      </c>
      <c r="AR11" s="8">
        <v>0</v>
      </c>
      <c r="AS11" s="8">
        <v>0</v>
      </c>
      <c r="AT11" s="8">
        <v>28547.74</v>
      </c>
      <c r="AU11" s="8">
        <v>13897.26</v>
      </c>
      <c r="AV11" s="8">
        <v>2586.0700000000002</v>
      </c>
      <c r="AW11" s="8">
        <v>3461.22</v>
      </c>
      <c r="AX11" s="8">
        <v>59181.25</v>
      </c>
      <c r="AY11" s="8">
        <v>0</v>
      </c>
      <c r="AZ11" s="8">
        <v>422743.12</v>
      </c>
      <c r="BA11" s="26">
        <f t="shared" si="1"/>
        <v>0</v>
      </c>
      <c r="BB11" s="8">
        <v>820.75</v>
      </c>
      <c r="BC11" s="49">
        <v>177526</v>
      </c>
      <c r="BD11" s="49">
        <v>0</v>
      </c>
      <c r="BE11" s="49">
        <v>85008.7</v>
      </c>
      <c r="BF11" s="49">
        <v>0</v>
      </c>
      <c r="BG11" s="49">
        <v>0</v>
      </c>
      <c r="BH11" s="49">
        <v>0</v>
      </c>
      <c r="BI11" s="28">
        <f t="shared" si="2"/>
        <v>0</v>
      </c>
      <c r="BJ11" s="49">
        <v>0</v>
      </c>
      <c r="BK11" s="49">
        <v>1140</v>
      </c>
      <c r="BL11" s="49">
        <v>492</v>
      </c>
      <c r="BM11" s="49">
        <v>25</v>
      </c>
      <c r="BN11" s="49">
        <v>0</v>
      </c>
      <c r="BO11" s="49">
        <v>-57</v>
      </c>
      <c r="BP11" s="49">
        <v>-66</v>
      </c>
      <c r="BQ11" s="49">
        <v>-80</v>
      </c>
      <c r="BR11" s="49">
        <v>-79</v>
      </c>
      <c r="BS11" s="49">
        <v>0</v>
      </c>
      <c r="BT11" s="49">
        <v>21</v>
      </c>
      <c r="BU11" s="49">
        <v>-127</v>
      </c>
      <c r="BV11" s="49">
        <v>-3</v>
      </c>
      <c r="BW11" s="49">
        <v>1266</v>
      </c>
      <c r="BX11" s="49">
        <v>3</v>
      </c>
      <c r="BY11" s="49">
        <v>31</v>
      </c>
      <c r="BZ11" s="49">
        <v>19</v>
      </c>
      <c r="CA11" s="49">
        <v>69</v>
      </c>
      <c r="CB11" s="49">
        <v>6</v>
      </c>
      <c r="CC11" s="49">
        <v>2</v>
      </c>
      <c r="CD11" s="49">
        <v>1</v>
      </c>
      <c r="CE11" s="49">
        <v>0</v>
      </c>
      <c r="CF11" s="49">
        <v>1</v>
      </c>
      <c r="CG11" s="49">
        <v>37</v>
      </c>
      <c r="CH11" s="49">
        <v>27</v>
      </c>
      <c r="CI11" s="49">
        <v>2</v>
      </c>
      <c r="CJ11" s="49">
        <v>3</v>
      </c>
      <c r="CK11" s="49">
        <v>4</v>
      </c>
      <c r="CL11" s="49">
        <v>47</v>
      </c>
      <c r="CM11" s="49">
        <v>23</v>
      </c>
    </row>
    <row r="12" spans="1:93" x14ac:dyDescent="0.25">
      <c r="A12" s="8">
        <v>1</v>
      </c>
      <c r="B12" s="8" t="s">
        <v>93</v>
      </c>
      <c r="C12" s="8" t="s">
        <v>94</v>
      </c>
      <c r="D12" s="8" t="s">
        <v>95</v>
      </c>
      <c r="E12" s="8" t="s">
        <v>84</v>
      </c>
      <c r="F12" s="9"/>
      <c r="G12" s="8">
        <v>7615962.7999999998</v>
      </c>
      <c r="H12" s="8">
        <v>7649661.9299999997</v>
      </c>
      <c r="I12" s="8">
        <v>6901332.3199999994</v>
      </c>
      <c r="J12" s="8">
        <v>0</v>
      </c>
      <c r="K12" s="8">
        <v>2636063.81</v>
      </c>
      <c r="L12" s="8">
        <v>0</v>
      </c>
      <c r="M12" s="8">
        <v>0</v>
      </c>
      <c r="N12" s="8">
        <v>0</v>
      </c>
      <c r="O12" s="8">
        <v>13836.06</v>
      </c>
      <c r="P12" s="8">
        <v>0</v>
      </c>
      <c r="Q12" s="8">
        <v>548259.34</v>
      </c>
      <c r="R12" s="8">
        <v>0</v>
      </c>
      <c r="S12" s="8">
        <v>0</v>
      </c>
      <c r="T12" s="8">
        <v>0</v>
      </c>
      <c r="U12" s="8">
        <v>2498946.7400000002</v>
      </c>
      <c r="V12" s="8">
        <v>504759.65</v>
      </c>
      <c r="W12" s="8">
        <v>66626</v>
      </c>
      <c r="X12" s="8">
        <v>0</v>
      </c>
      <c r="Y12" s="8">
        <v>6913818.7800000003</v>
      </c>
      <c r="Z12" s="8">
        <v>149763.22</v>
      </c>
      <c r="AA12" s="8">
        <v>7063582</v>
      </c>
      <c r="AB12" s="7">
        <v>0.21871466934680939</v>
      </c>
      <c r="AC12" s="7">
        <v>0.1</v>
      </c>
      <c r="AD12" s="49">
        <v>710758.69</v>
      </c>
      <c r="AE12" s="49">
        <v>19461.79</v>
      </c>
      <c r="AF12" s="49">
        <v>195223.43</v>
      </c>
      <c r="AG12" s="49">
        <v>14237.34</v>
      </c>
      <c r="AH12" s="49">
        <v>0</v>
      </c>
      <c r="AI12" s="25">
        <f t="shared" si="0"/>
        <v>14237.34</v>
      </c>
      <c r="AJ12" s="49">
        <v>350328.51</v>
      </c>
      <c r="AK12" s="49">
        <v>30218.65</v>
      </c>
      <c r="AL12" s="49">
        <v>45218.94</v>
      </c>
      <c r="AM12" s="49">
        <v>0</v>
      </c>
      <c r="AN12" s="49">
        <v>48511.07</v>
      </c>
      <c r="AO12" s="49">
        <v>5829.05</v>
      </c>
      <c r="AP12" s="49">
        <v>82449.53</v>
      </c>
      <c r="AQ12" s="49">
        <v>8950</v>
      </c>
      <c r="AR12" s="49">
        <v>450</v>
      </c>
      <c r="AS12" s="49">
        <v>0</v>
      </c>
      <c r="AT12" s="49">
        <v>22246.21</v>
      </c>
      <c r="AU12" s="49">
        <v>3323.07</v>
      </c>
      <c r="AV12" s="49">
        <v>0</v>
      </c>
      <c r="AW12" s="49">
        <v>2570.4</v>
      </c>
      <c r="AX12" s="49">
        <v>1628.45</v>
      </c>
      <c r="AY12" s="49">
        <v>0</v>
      </c>
      <c r="AZ12" s="49">
        <v>640576.44999999995</v>
      </c>
      <c r="BA12" s="26">
        <f t="shared" si="1"/>
        <v>0</v>
      </c>
      <c r="BB12" s="49">
        <v>0</v>
      </c>
      <c r="BC12" s="49">
        <v>177348</v>
      </c>
      <c r="BD12" s="49">
        <v>0</v>
      </c>
      <c r="BE12" s="49">
        <v>59138.07</v>
      </c>
      <c r="BF12" s="49">
        <v>0</v>
      </c>
      <c r="BG12" s="49">
        <v>0</v>
      </c>
      <c r="BH12" s="49">
        <v>0</v>
      </c>
      <c r="BI12" s="28">
        <f t="shared" si="2"/>
        <v>0</v>
      </c>
      <c r="BJ12" s="49">
        <v>0</v>
      </c>
      <c r="BK12" s="49">
        <v>1740</v>
      </c>
      <c r="BL12" s="49">
        <v>1296</v>
      </c>
      <c r="BM12" s="49">
        <v>22</v>
      </c>
      <c r="BN12" s="49">
        <v>-1</v>
      </c>
      <c r="BO12" s="49">
        <v>-195</v>
      </c>
      <c r="BP12" s="49">
        <v>-69</v>
      </c>
      <c r="BQ12" s="49">
        <v>-715</v>
      </c>
      <c r="BR12" s="49">
        <v>-164</v>
      </c>
      <c r="BS12" s="49">
        <v>0</v>
      </c>
      <c r="BT12" s="49">
        <v>0</v>
      </c>
      <c r="BU12" s="49">
        <v>-171</v>
      </c>
      <c r="BV12" s="49">
        <v>-1</v>
      </c>
      <c r="BW12" s="49">
        <v>1742</v>
      </c>
      <c r="BX12" s="49">
        <v>5</v>
      </c>
      <c r="BY12" s="49">
        <v>60</v>
      </c>
      <c r="BZ12" s="49">
        <v>15</v>
      </c>
      <c r="CA12" s="49">
        <v>90</v>
      </c>
      <c r="CB12" s="49">
        <v>2</v>
      </c>
      <c r="CC12" s="49">
        <v>4</v>
      </c>
      <c r="CD12" s="49">
        <v>1</v>
      </c>
      <c r="CE12" s="49">
        <v>2</v>
      </c>
      <c r="CF12" s="49">
        <v>19</v>
      </c>
      <c r="CG12" s="49">
        <v>46</v>
      </c>
      <c r="CH12" s="49">
        <v>1</v>
      </c>
      <c r="CI12" s="49">
        <v>3</v>
      </c>
      <c r="CJ12" s="49">
        <v>6</v>
      </c>
      <c r="CK12" s="49">
        <v>52</v>
      </c>
      <c r="CL12" s="49">
        <v>92</v>
      </c>
      <c r="CM12" s="49">
        <v>7</v>
      </c>
    </row>
    <row r="13" spans="1:93" x14ac:dyDescent="0.25">
      <c r="A13" s="8">
        <v>1</v>
      </c>
      <c r="B13" s="8" t="s">
        <v>96</v>
      </c>
      <c r="C13" s="8" t="s">
        <v>97</v>
      </c>
      <c r="D13" s="8" t="s">
        <v>98</v>
      </c>
      <c r="E13" s="8" t="s">
        <v>99</v>
      </c>
      <c r="F13" s="9"/>
      <c r="G13" s="8">
        <v>4826138.6500000004</v>
      </c>
      <c r="H13" s="8">
        <v>4831778.21</v>
      </c>
      <c r="I13" s="8">
        <v>4525023.08</v>
      </c>
      <c r="J13" s="8">
        <v>202027.15</v>
      </c>
      <c r="K13" s="8">
        <v>1364004.85</v>
      </c>
      <c r="L13" s="8">
        <v>0</v>
      </c>
      <c r="M13" s="8">
        <v>0</v>
      </c>
      <c r="N13" s="8">
        <v>0</v>
      </c>
      <c r="O13" s="8">
        <v>0</v>
      </c>
      <c r="P13" s="8">
        <v>40975.870000000003</v>
      </c>
      <c r="Q13" s="8">
        <v>622727.63</v>
      </c>
      <c r="R13" s="8">
        <v>0</v>
      </c>
      <c r="S13" s="8">
        <v>0</v>
      </c>
      <c r="T13" s="8">
        <v>0</v>
      </c>
      <c r="U13" s="8">
        <v>1463854.73</v>
      </c>
      <c r="V13" s="8">
        <v>491842.51</v>
      </c>
      <c r="W13" s="8">
        <v>0</v>
      </c>
      <c r="X13" s="8">
        <v>7000</v>
      </c>
      <c r="Y13" s="8">
        <v>4649000.99</v>
      </c>
      <c r="Z13" s="8">
        <v>12639.56</v>
      </c>
      <c r="AA13" s="8">
        <v>4661640.55</v>
      </c>
      <c r="AB13" s="7">
        <v>0.13911166787147522</v>
      </c>
      <c r="AC13" s="7">
        <v>9.9699999999999997E-2</v>
      </c>
      <c r="AD13" s="8">
        <v>463568.25</v>
      </c>
      <c r="AE13" s="8">
        <v>0</v>
      </c>
      <c r="AF13" s="8">
        <v>0</v>
      </c>
      <c r="AG13" s="8">
        <v>5639.56</v>
      </c>
      <c r="AH13" s="8">
        <v>58.33</v>
      </c>
      <c r="AI13" s="25">
        <f t="shared" si="0"/>
        <v>5697.89</v>
      </c>
      <c r="AJ13" s="8">
        <v>166109.73000000001</v>
      </c>
      <c r="AK13" s="8">
        <v>13610.38</v>
      </c>
      <c r="AL13" s="8">
        <v>9842.51</v>
      </c>
      <c r="AM13" s="8">
        <v>0</v>
      </c>
      <c r="AN13" s="8">
        <v>28013.98</v>
      </c>
      <c r="AO13" s="8">
        <v>468.42</v>
      </c>
      <c r="AP13" s="8">
        <v>14217.25</v>
      </c>
      <c r="AQ13" s="8">
        <v>8000</v>
      </c>
      <c r="AR13" s="8">
        <v>5000</v>
      </c>
      <c r="AS13" s="8">
        <v>0</v>
      </c>
      <c r="AT13" s="8">
        <v>31357.38</v>
      </c>
      <c r="AU13" s="8">
        <v>5761.56</v>
      </c>
      <c r="AV13" s="8">
        <v>0</v>
      </c>
      <c r="AW13" s="8">
        <v>1380</v>
      </c>
      <c r="AX13" s="8">
        <v>7809.8</v>
      </c>
      <c r="AY13" s="8">
        <v>0</v>
      </c>
      <c r="AZ13" s="8">
        <v>313452.37</v>
      </c>
      <c r="BA13" s="26">
        <f t="shared" si="1"/>
        <v>0</v>
      </c>
      <c r="BB13" s="8">
        <v>0</v>
      </c>
      <c r="BC13" s="49">
        <v>177526</v>
      </c>
      <c r="BD13" s="49">
        <v>0</v>
      </c>
      <c r="BE13" s="49">
        <v>8047.15</v>
      </c>
      <c r="BF13" s="49">
        <v>0</v>
      </c>
      <c r="BG13" s="49">
        <v>0</v>
      </c>
      <c r="BH13" s="49">
        <v>0</v>
      </c>
      <c r="BI13" s="28">
        <f t="shared" si="2"/>
        <v>0</v>
      </c>
      <c r="BJ13" s="49">
        <v>0</v>
      </c>
      <c r="BK13" s="49">
        <v>1005</v>
      </c>
      <c r="BL13" s="49">
        <v>863</v>
      </c>
      <c r="BM13" s="49">
        <v>0</v>
      </c>
      <c r="BN13" s="49">
        <v>14</v>
      </c>
      <c r="BO13" s="49">
        <v>-130</v>
      </c>
      <c r="BP13" s="49">
        <v>-96</v>
      </c>
      <c r="BQ13" s="49">
        <v>-230</v>
      </c>
      <c r="BR13" s="49">
        <v>-120</v>
      </c>
      <c r="BS13" s="49">
        <v>0</v>
      </c>
      <c r="BT13" s="49">
        <v>7</v>
      </c>
      <c r="BU13" s="49">
        <v>-111</v>
      </c>
      <c r="BV13" s="49">
        <v>0</v>
      </c>
      <c r="BW13" s="49">
        <v>1202</v>
      </c>
      <c r="BX13" s="49">
        <v>0</v>
      </c>
      <c r="BY13" s="49">
        <v>19</v>
      </c>
      <c r="BZ13" s="49">
        <v>9</v>
      </c>
      <c r="CA13" s="49">
        <v>78</v>
      </c>
      <c r="CB13" s="49">
        <v>5</v>
      </c>
      <c r="CC13" s="49">
        <v>0</v>
      </c>
      <c r="CD13" s="49">
        <v>0</v>
      </c>
      <c r="CE13" s="49">
        <v>0</v>
      </c>
      <c r="CF13" s="49">
        <v>40</v>
      </c>
      <c r="CG13" s="49">
        <v>54</v>
      </c>
      <c r="CH13" s="49">
        <v>2</v>
      </c>
      <c r="CI13" s="49">
        <v>1</v>
      </c>
      <c r="CJ13" s="49">
        <v>2</v>
      </c>
      <c r="CK13" s="49">
        <v>50</v>
      </c>
      <c r="CL13" s="49">
        <v>61</v>
      </c>
      <c r="CM13" s="49">
        <v>6</v>
      </c>
    </row>
    <row r="14" spans="1:93" x14ac:dyDescent="0.25">
      <c r="A14" s="8">
        <v>2</v>
      </c>
      <c r="B14" s="8" t="s">
        <v>100</v>
      </c>
      <c r="C14" s="8" t="s">
        <v>101</v>
      </c>
      <c r="D14" s="8" t="s">
        <v>102</v>
      </c>
      <c r="E14" s="8" t="s">
        <v>103</v>
      </c>
      <c r="F14" s="8" t="s">
        <v>104</v>
      </c>
      <c r="G14" s="8">
        <v>26631581.559999999</v>
      </c>
      <c r="H14" s="8">
        <v>26678928.510000002</v>
      </c>
      <c r="I14" s="8">
        <v>25069434.739999998</v>
      </c>
      <c r="J14" s="8">
        <v>0</v>
      </c>
      <c r="K14" s="8">
        <v>2756672.44</v>
      </c>
      <c r="L14" s="8">
        <v>6855027.7300000004</v>
      </c>
      <c r="M14" s="8">
        <v>0</v>
      </c>
      <c r="N14" s="8">
        <v>0</v>
      </c>
      <c r="O14" s="8">
        <v>21902.45</v>
      </c>
      <c r="P14" s="8">
        <v>0</v>
      </c>
      <c r="Q14" s="8">
        <v>1686653.62</v>
      </c>
      <c r="R14" s="8">
        <v>0</v>
      </c>
      <c r="S14" s="8">
        <v>0</v>
      </c>
      <c r="T14" s="8">
        <v>45397.41</v>
      </c>
      <c r="U14" s="8">
        <v>10498471.970000001</v>
      </c>
      <c r="V14" s="8">
        <v>2334844.52</v>
      </c>
      <c r="W14" s="8">
        <v>0</v>
      </c>
      <c r="X14" s="8">
        <v>0</v>
      </c>
      <c r="Y14" s="8">
        <v>26030676.149999999</v>
      </c>
      <c r="Z14" s="8">
        <v>114646.81</v>
      </c>
      <c r="AA14" s="8">
        <v>26145322.960000001</v>
      </c>
      <c r="AB14" s="7">
        <v>0.23080296814441681</v>
      </c>
      <c r="AC14" s="7">
        <v>7.2999999999999995E-2</v>
      </c>
      <c r="AD14" s="49">
        <v>1899005.87</v>
      </c>
      <c r="AE14" s="49">
        <v>0</v>
      </c>
      <c r="AF14" s="49">
        <v>0</v>
      </c>
      <c r="AG14" s="49">
        <v>47346.95</v>
      </c>
      <c r="AH14" s="49">
        <v>734.92</v>
      </c>
      <c r="AI14" s="25">
        <f t="shared" si="0"/>
        <v>48081.869999999995</v>
      </c>
      <c r="AJ14" s="49">
        <v>902147</v>
      </c>
      <c r="AK14" s="49">
        <v>73041</v>
      </c>
      <c r="AL14" s="49">
        <v>214024.27</v>
      </c>
      <c r="AM14" s="49">
        <v>598.13</v>
      </c>
      <c r="AN14" s="49">
        <v>105567.84</v>
      </c>
      <c r="AO14" s="49">
        <v>21268.31</v>
      </c>
      <c r="AP14" s="49">
        <v>39626.42</v>
      </c>
      <c r="AQ14" s="49">
        <v>12566</v>
      </c>
      <c r="AR14" s="49">
        <v>4970.6099999999997</v>
      </c>
      <c r="AS14" s="49">
        <v>0</v>
      </c>
      <c r="AT14" s="49">
        <v>86952.99</v>
      </c>
      <c r="AU14" s="49">
        <v>17463.46</v>
      </c>
      <c r="AV14" s="49">
        <v>0</v>
      </c>
      <c r="AW14" s="49">
        <v>8672.0499999999993</v>
      </c>
      <c r="AX14" s="49">
        <v>85165.74</v>
      </c>
      <c r="AY14" s="49">
        <v>0</v>
      </c>
      <c r="AZ14" s="49">
        <v>1700162.5600000001</v>
      </c>
      <c r="BA14" s="26">
        <f t="shared" si="1"/>
        <v>0</v>
      </c>
      <c r="BB14" s="49">
        <v>0</v>
      </c>
      <c r="BC14" s="49">
        <v>177526</v>
      </c>
      <c r="BD14" s="49">
        <v>0</v>
      </c>
      <c r="BE14" s="49">
        <v>323946.78000000003</v>
      </c>
      <c r="BF14" s="49">
        <v>0</v>
      </c>
      <c r="BG14" s="49">
        <v>0</v>
      </c>
      <c r="BH14" s="49">
        <v>0</v>
      </c>
      <c r="BI14" s="28">
        <f t="shared" si="2"/>
        <v>0</v>
      </c>
      <c r="BJ14" s="49">
        <v>0</v>
      </c>
      <c r="BK14" s="49">
        <v>5950</v>
      </c>
      <c r="BL14" s="49">
        <v>1438</v>
      </c>
      <c r="BM14" s="49">
        <v>108</v>
      </c>
      <c r="BN14" s="49">
        <v>0</v>
      </c>
      <c r="BO14" s="49">
        <v>-43</v>
      </c>
      <c r="BP14" s="49">
        <v>-163</v>
      </c>
      <c r="BQ14" s="49">
        <v>-190</v>
      </c>
      <c r="BR14" s="49">
        <v>-441</v>
      </c>
      <c r="BS14" s="49">
        <v>0</v>
      </c>
      <c r="BT14" s="49">
        <v>0</v>
      </c>
      <c r="BU14" s="49">
        <v>-1271</v>
      </c>
      <c r="BV14" s="49">
        <v>0</v>
      </c>
      <c r="BW14" s="49">
        <v>5388</v>
      </c>
      <c r="BX14" s="49">
        <v>156</v>
      </c>
      <c r="BY14" s="49">
        <v>198</v>
      </c>
      <c r="BZ14" s="49">
        <v>156</v>
      </c>
      <c r="CA14" s="49">
        <v>865</v>
      </c>
      <c r="CB14" s="49">
        <v>13</v>
      </c>
      <c r="CC14" s="49">
        <v>39</v>
      </c>
      <c r="CD14" s="49">
        <v>0</v>
      </c>
      <c r="CE14" s="49">
        <v>1</v>
      </c>
      <c r="CF14" s="49">
        <v>48</v>
      </c>
      <c r="CG14" s="49">
        <v>113</v>
      </c>
      <c r="CH14" s="49">
        <v>1</v>
      </c>
      <c r="CI14" s="49">
        <v>6</v>
      </c>
      <c r="CJ14" s="49">
        <v>8</v>
      </c>
      <c r="CK14" s="49">
        <v>97</v>
      </c>
      <c r="CL14" s="49">
        <v>311</v>
      </c>
      <c r="CM14" s="49">
        <v>19</v>
      </c>
    </row>
    <row r="15" spans="1:93" x14ac:dyDescent="0.25">
      <c r="A15" s="8">
        <v>2</v>
      </c>
      <c r="B15" s="8" t="s">
        <v>105</v>
      </c>
      <c r="C15" s="8" t="s">
        <v>106</v>
      </c>
      <c r="D15" s="8" t="s">
        <v>107</v>
      </c>
      <c r="E15" s="8" t="s">
        <v>103</v>
      </c>
      <c r="F15" s="8" t="s">
        <v>108</v>
      </c>
      <c r="G15" s="8">
        <v>13108880.960000001</v>
      </c>
      <c r="H15" s="8">
        <v>13122987.890000001</v>
      </c>
      <c r="I15" s="8">
        <v>12044895.210000001</v>
      </c>
      <c r="J15" s="8">
        <v>-0.08</v>
      </c>
      <c r="K15" s="8">
        <v>2549435.21</v>
      </c>
      <c r="L15" s="8">
        <v>699060.96</v>
      </c>
      <c r="M15" s="8">
        <v>0</v>
      </c>
      <c r="N15" s="8">
        <v>0</v>
      </c>
      <c r="O15" s="8">
        <v>2225.0700000000002</v>
      </c>
      <c r="P15" s="8">
        <v>0</v>
      </c>
      <c r="Q15" s="8">
        <v>980286.76</v>
      </c>
      <c r="R15" s="8">
        <v>0</v>
      </c>
      <c r="S15" s="8">
        <v>0</v>
      </c>
      <c r="T15" s="8">
        <v>22005</v>
      </c>
      <c r="U15" s="8">
        <v>5320891.9800000004</v>
      </c>
      <c r="V15" s="8">
        <v>715265.41</v>
      </c>
      <c r="W15" s="8">
        <v>40311.129999999997</v>
      </c>
      <c r="X15" s="8">
        <v>0</v>
      </c>
      <c r="Y15" s="8">
        <v>11372575.6</v>
      </c>
      <c r="Z15" s="8">
        <v>79023.73</v>
      </c>
      <c r="AA15" s="8">
        <v>11451599.33</v>
      </c>
      <c r="AB15" s="7">
        <v>0.14987143874168396</v>
      </c>
      <c r="AC15" s="7">
        <v>9.74E-2</v>
      </c>
      <c r="AD15" s="49">
        <v>1107635.08</v>
      </c>
      <c r="AE15" s="49">
        <v>0</v>
      </c>
      <c r="AF15" s="49">
        <v>0</v>
      </c>
      <c r="AG15" s="49">
        <v>14106.73</v>
      </c>
      <c r="AH15" s="49">
        <v>250.19</v>
      </c>
      <c r="AI15" s="25">
        <f t="shared" si="0"/>
        <v>14356.92</v>
      </c>
      <c r="AJ15" s="49">
        <v>512826.2</v>
      </c>
      <c r="AK15" s="49">
        <v>43420.71</v>
      </c>
      <c r="AL15" s="49">
        <v>71359.05</v>
      </c>
      <c r="AM15" s="49">
        <v>0</v>
      </c>
      <c r="AN15" s="49">
        <v>147854.10999999999</v>
      </c>
      <c r="AO15" s="49">
        <v>31497.88</v>
      </c>
      <c r="AP15" s="49">
        <v>92000.85</v>
      </c>
      <c r="AQ15" s="49">
        <v>10108</v>
      </c>
      <c r="AR15" s="49">
        <v>2350</v>
      </c>
      <c r="AS15" s="49">
        <v>0</v>
      </c>
      <c r="AT15" s="49">
        <v>22646.93</v>
      </c>
      <c r="AU15" s="49">
        <v>7659.96</v>
      </c>
      <c r="AV15" s="49">
        <v>0</v>
      </c>
      <c r="AW15" s="49">
        <v>14953.04</v>
      </c>
      <c r="AX15" s="49">
        <v>0</v>
      </c>
      <c r="AY15" s="49">
        <v>0</v>
      </c>
      <c r="AZ15" s="49">
        <v>1007605.33</v>
      </c>
      <c r="BA15" s="26">
        <f t="shared" si="1"/>
        <v>0</v>
      </c>
      <c r="BB15" s="49">
        <v>0</v>
      </c>
      <c r="BC15" s="49">
        <v>177525.99</v>
      </c>
      <c r="BD15" s="49">
        <v>0</v>
      </c>
      <c r="BE15" s="49">
        <v>84576.67</v>
      </c>
      <c r="BF15" s="49">
        <v>0</v>
      </c>
      <c r="BG15" s="49">
        <v>0</v>
      </c>
      <c r="BH15" s="49">
        <v>0</v>
      </c>
      <c r="BI15" s="28">
        <f t="shared" si="2"/>
        <v>0</v>
      </c>
      <c r="BJ15" s="49">
        <v>0</v>
      </c>
      <c r="BK15" s="49">
        <v>1517</v>
      </c>
      <c r="BL15" s="49">
        <v>1924</v>
      </c>
      <c r="BM15" s="49">
        <v>8</v>
      </c>
      <c r="BN15" s="49">
        <v>0</v>
      </c>
      <c r="BO15" s="49">
        <v>-47</v>
      </c>
      <c r="BP15" s="49">
        <v>-17</v>
      </c>
      <c r="BQ15" s="49">
        <v>-1275</v>
      </c>
      <c r="BR15" s="49">
        <v>-219</v>
      </c>
      <c r="BS15" s="49">
        <v>0</v>
      </c>
      <c r="BT15" s="49">
        <v>-1</v>
      </c>
      <c r="BU15" s="49">
        <v>-250</v>
      </c>
      <c r="BV15" s="49">
        <v>-1</v>
      </c>
      <c r="BW15" s="49">
        <v>1639</v>
      </c>
      <c r="BX15" s="49">
        <v>0</v>
      </c>
      <c r="BY15" s="49">
        <v>106</v>
      </c>
      <c r="BZ15" s="49">
        <v>29</v>
      </c>
      <c r="CA15" s="49">
        <v>105</v>
      </c>
      <c r="CB15" s="49">
        <v>4</v>
      </c>
      <c r="CC15" s="49">
        <v>6</v>
      </c>
      <c r="CD15" s="49">
        <v>0</v>
      </c>
      <c r="CE15" s="49">
        <v>1</v>
      </c>
      <c r="CF15" s="49">
        <v>9</v>
      </c>
      <c r="CG15" s="49">
        <v>6</v>
      </c>
      <c r="CH15" s="49">
        <v>1</v>
      </c>
      <c r="CI15" s="49">
        <v>2</v>
      </c>
      <c r="CJ15" s="49">
        <v>11</v>
      </c>
      <c r="CK15" s="49">
        <v>33</v>
      </c>
      <c r="CL15" s="49">
        <v>124</v>
      </c>
      <c r="CM15" s="49">
        <v>49</v>
      </c>
    </row>
    <row r="16" spans="1:93" x14ac:dyDescent="0.25">
      <c r="A16" s="8">
        <v>2</v>
      </c>
      <c r="B16" s="8" t="s">
        <v>110</v>
      </c>
      <c r="C16" s="8" t="s">
        <v>111</v>
      </c>
      <c r="D16" s="8" t="s">
        <v>112</v>
      </c>
      <c r="E16" s="8" t="s">
        <v>103</v>
      </c>
      <c r="F16" s="8" t="s">
        <v>108</v>
      </c>
      <c r="G16" s="8">
        <v>11449323.67</v>
      </c>
      <c r="H16" s="8">
        <v>11457986.25</v>
      </c>
      <c r="I16" s="8">
        <v>10705964.66</v>
      </c>
      <c r="J16" s="8">
        <v>0</v>
      </c>
      <c r="K16" s="8">
        <v>3398322.47</v>
      </c>
      <c r="L16" s="8">
        <v>549509.56999999995</v>
      </c>
      <c r="M16" s="8">
        <v>0</v>
      </c>
      <c r="N16" s="8">
        <v>0</v>
      </c>
      <c r="O16" s="8">
        <v>4304</v>
      </c>
      <c r="P16" s="8">
        <v>14733.39</v>
      </c>
      <c r="Q16" s="8">
        <v>300812.11</v>
      </c>
      <c r="R16" s="8">
        <v>0</v>
      </c>
      <c r="S16" s="8">
        <v>2900</v>
      </c>
      <c r="T16" s="8">
        <v>0</v>
      </c>
      <c r="U16" s="8">
        <v>3978525.74</v>
      </c>
      <c r="V16" s="8">
        <v>946588.28</v>
      </c>
      <c r="W16" s="8">
        <v>28566.94</v>
      </c>
      <c r="X16" s="8">
        <v>0</v>
      </c>
      <c r="Y16" s="8">
        <v>10174225.57</v>
      </c>
      <c r="Z16" s="8">
        <v>44433.84</v>
      </c>
      <c r="AA16" s="8">
        <v>10218659.41</v>
      </c>
      <c r="AB16" s="7">
        <v>7.0789232850074768E-2</v>
      </c>
      <c r="AC16" s="7">
        <v>9.69E-2</v>
      </c>
      <c r="AD16" s="49">
        <v>985734.01</v>
      </c>
      <c r="AE16" s="49">
        <v>0</v>
      </c>
      <c r="AF16" s="49">
        <v>0</v>
      </c>
      <c r="AG16" s="49">
        <v>8662.58</v>
      </c>
      <c r="AH16" s="49">
        <v>32.99</v>
      </c>
      <c r="AI16" s="25">
        <f t="shared" si="0"/>
        <v>8695.57</v>
      </c>
      <c r="AJ16" s="49">
        <v>363599.5</v>
      </c>
      <c r="AK16" s="49">
        <v>33080.18</v>
      </c>
      <c r="AL16" s="49">
        <v>59909.33</v>
      </c>
      <c r="AM16" s="49">
        <v>0</v>
      </c>
      <c r="AN16" s="49">
        <v>115723.3</v>
      </c>
      <c r="AO16" s="49">
        <v>33682.65</v>
      </c>
      <c r="AP16" s="49">
        <v>29430.78</v>
      </c>
      <c r="AQ16" s="49">
        <v>10108</v>
      </c>
      <c r="AR16" s="49">
        <v>3880.38</v>
      </c>
      <c r="AS16" s="49">
        <v>0</v>
      </c>
      <c r="AT16" s="49">
        <v>35456.019999999997</v>
      </c>
      <c r="AU16" s="49">
        <v>10164.23</v>
      </c>
      <c r="AV16" s="49">
        <v>0</v>
      </c>
      <c r="AW16" s="49">
        <v>19135.16</v>
      </c>
      <c r="AX16" s="49">
        <v>3051.22</v>
      </c>
      <c r="AY16" s="49">
        <v>0</v>
      </c>
      <c r="AZ16" s="49">
        <v>760525.23</v>
      </c>
      <c r="BA16" s="27">
        <f t="shared" si="1"/>
        <v>0</v>
      </c>
      <c r="BB16" s="49">
        <v>0</v>
      </c>
      <c r="BC16" s="49">
        <v>177526</v>
      </c>
      <c r="BD16" s="49">
        <v>0</v>
      </c>
      <c r="BE16" s="49">
        <v>163387.19</v>
      </c>
      <c r="BF16" s="49">
        <v>0</v>
      </c>
      <c r="BG16" s="49">
        <v>0</v>
      </c>
      <c r="BH16" s="49">
        <v>0</v>
      </c>
      <c r="BI16" s="28">
        <f t="shared" si="2"/>
        <v>0</v>
      </c>
      <c r="BJ16" s="49">
        <v>0</v>
      </c>
      <c r="BK16" s="49">
        <v>1388</v>
      </c>
      <c r="BL16" s="49">
        <v>1786</v>
      </c>
      <c r="BM16" s="49">
        <v>21</v>
      </c>
      <c r="BN16" s="49">
        <v>-7</v>
      </c>
      <c r="BO16" s="49">
        <v>-46</v>
      </c>
      <c r="BP16" s="49">
        <v>-19</v>
      </c>
      <c r="BQ16" s="49">
        <v>-1131</v>
      </c>
      <c r="BR16" s="49">
        <v>-260</v>
      </c>
      <c r="BS16" s="49">
        <v>6</v>
      </c>
      <c r="BT16" s="49">
        <v>0</v>
      </c>
      <c r="BU16" s="49">
        <v>-170</v>
      </c>
      <c r="BV16" s="49">
        <v>0</v>
      </c>
      <c r="BW16" s="49">
        <v>1568</v>
      </c>
      <c r="BX16" s="49">
        <v>0</v>
      </c>
      <c r="BY16" s="49">
        <v>115</v>
      </c>
      <c r="BZ16" s="49">
        <v>21</v>
      </c>
      <c r="CA16" s="49">
        <v>23</v>
      </c>
      <c r="CB16" s="49">
        <v>2</v>
      </c>
      <c r="CC16" s="49">
        <v>9</v>
      </c>
      <c r="CD16" s="49">
        <v>1</v>
      </c>
      <c r="CE16" s="49">
        <v>0</v>
      </c>
      <c r="CF16" s="49">
        <v>6</v>
      </c>
      <c r="CG16" s="49">
        <v>11</v>
      </c>
      <c r="CH16" s="49">
        <v>1</v>
      </c>
      <c r="CI16" s="49">
        <v>15</v>
      </c>
      <c r="CJ16" s="49">
        <v>16</v>
      </c>
      <c r="CK16" s="49">
        <v>45</v>
      </c>
      <c r="CL16" s="49">
        <v>167</v>
      </c>
      <c r="CM16" s="49">
        <v>17</v>
      </c>
      <c r="CN16" s="20"/>
      <c r="CO16" s="20"/>
    </row>
    <row r="17" spans="1:91" x14ac:dyDescent="0.25">
      <c r="A17" s="8">
        <v>2</v>
      </c>
      <c r="B17" s="8" t="s">
        <v>113</v>
      </c>
      <c r="C17" s="8" t="s">
        <v>114</v>
      </c>
      <c r="D17" s="8" t="s">
        <v>115</v>
      </c>
      <c r="E17" s="8" t="s">
        <v>103</v>
      </c>
      <c r="F17" s="8" t="s">
        <v>116</v>
      </c>
      <c r="G17" s="8">
        <v>28079383.600000001</v>
      </c>
      <c r="H17" s="8">
        <v>28105832.559999999</v>
      </c>
      <c r="I17" s="8">
        <v>27362954.550000001</v>
      </c>
      <c r="J17" s="8">
        <v>0</v>
      </c>
      <c r="K17" s="8">
        <v>3590428.91</v>
      </c>
      <c r="L17" s="8">
        <v>9017193.3900000006</v>
      </c>
      <c r="M17" s="8">
        <v>0</v>
      </c>
      <c r="N17" s="8">
        <v>0</v>
      </c>
      <c r="O17" s="8">
        <v>0.05</v>
      </c>
      <c r="P17" s="8">
        <v>0</v>
      </c>
      <c r="Q17" s="8">
        <v>1525071.36</v>
      </c>
      <c r="R17" s="8">
        <v>0</v>
      </c>
      <c r="S17" s="8">
        <v>0</v>
      </c>
      <c r="T17" s="8">
        <v>0.11</v>
      </c>
      <c r="U17" s="8">
        <v>10058413.300000001</v>
      </c>
      <c r="V17" s="8">
        <v>1390436.18</v>
      </c>
      <c r="W17" s="8">
        <v>0</v>
      </c>
      <c r="X17" s="8">
        <v>0</v>
      </c>
      <c r="Y17" s="8">
        <v>27112759.370000001</v>
      </c>
      <c r="Z17" s="8">
        <v>76476.649999999994</v>
      </c>
      <c r="AA17" s="8">
        <v>27189236.02</v>
      </c>
      <c r="AB17" s="7">
        <v>5.0320662558078766E-2</v>
      </c>
      <c r="AC17" s="7">
        <v>5.6500000000000002E-2</v>
      </c>
      <c r="AD17" s="49">
        <v>1531216.23</v>
      </c>
      <c r="AE17" s="49">
        <v>0</v>
      </c>
      <c r="AF17" s="49">
        <v>0</v>
      </c>
      <c r="AG17" s="49">
        <v>26448.959999999999</v>
      </c>
      <c r="AH17" s="49">
        <v>619.21</v>
      </c>
      <c r="AI17" s="25">
        <f t="shared" si="0"/>
        <v>27068.17</v>
      </c>
      <c r="AJ17" s="49">
        <v>741686.99</v>
      </c>
      <c r="AK17" s="49">
        <v>60894.28</v>
      </c>
      <c r="AL17" s="49">
        <v>159346.71</v>
      </c>
      <c r="AM17" s="49">
        <v>0</v>
      </c>
      <c r="AN17" s="49">
        <v>73216.87</v>
      </c>
      <c r="AO17" s="49">
        <v>35402.769999999997</v>
      </c>
      <c r="AP17" s="49">
        <v>141607.53</v>
      </c>
      <c r="AQ17" s="49">
        <v>12020</v>
      </c>
      <c r="AR17" s="49">
        <v>0</v>
      </c>
      <c r="AS17" s="49">
        <v>25728.01</v>
      </c>
      <c r="AT17" s="49">
        <v>82495.929999999993</v>
      </c>
      <c r="AU17" s="49">
        <v>9351.57</v>
      </c>
      <c r="AV17" s="49">
        <v>0</v>
      </c>
      <c r="AW17" s="49">
        <v>10848.54</v>
      </c>
      <c r="AX17" s="49">
        <v>14238.64</v>
      </c>
      <c r="AY17" s="49">
        <v>0</v>
      </c>
      <c r="AZ17" s="49">
        <v>1402410.99</v>
      </c>
      <c r="BA17" s="26">
        <f t="shared" si="1"/>
        <v>0</v>
      </c>
      <c r="BB17" s="49">
        <v>0</v>
      </c>
      <c r="BC17" s="49">
        <v>177526.01</v>
      </c>
      <c r="BD17" s="49">
        <v>0.01</v>
      </c>
      <c r="BE17" s="49">
        <v>240570.81</v>
      </c>
      <c r="BF17" s="49">
        <v>0</v>
      </c>
      <c r="BG17" s="49">
        <v>0</v>
      </c>
      <c r="BH17" s="49">
        <v>0</v>
      </c>
      <c r="BI17" s="28">
        <f t="shared" si="2"/>
        <v>0</v>
      </c>
      <c r="BJ17" s="49">
        <v>0</v>
      </c>
      <c r="BK17" s="49">
        <v>5077</v>
      </c>
      <c r="BL17" s="49">
        <v>1519</v>
      </c>
      <c r="BM17" s="49">
        <v>194</v>
      </c>
      <c r="BN17" s="49">
        <v>0</v>
      </c>
      <c r="BO17" s="49">
        <v>-64</v>
      </c>
      <c r="BP17" s="49">
        <v>-162</v>
      </c>
      <c r="BQ17" s="49">
        <v>-243</v>
      </c>
      <c r="BR17" s="49">
        <v>-464</v>
      </c>
      <c r="BS17" s="49">
        <v>0</v>
      </c>
      <c r="BT17" s="49">
        <v>-1</v>
      </c>
      <c r="BU17" s="49">
        <v>-1161</v>
      </c>
      <c r="BV17" s="49">
        <v>-3</v>
      </c>
      <c r="BW17" s="49">
        <v>4692</v>
      </c>
      <c r="BX17" s="49">
        <v>11</v>
      </c>
      <c r="BY17" s="49">
        <v>146</v>
      </c>
      <c r="BZ17" s="49">
        <v>96</v>
      </c>
      <c r="CA17" s="49">
        <v>799</v>
      </c>
      <c r="CB17" s="49">
        <v>0</v>
      </c>
      <c r="CC17" s="49">
        <v>1</v>
      </c>
      <c r="CD17" s="49">
        <v>1</v>
      </c>
      <c r="CE17" s="49">
        <v>2</v>
      </c>
      <c r="CF17" s="49">
        <v>127</v>
      </c>
      <c r="CG17" s="49">
        <v>23</v>
      </c>
      <c r="CH17" s="49">
        <v>0</v>
      </c>
      <c r="CI17" s="49">
        <v>3</v>
      </c>
      <c r="CJ17" s="49">
        <v>11</v>
      </c>
      <c r="CK17" s="49">
        <v>80</v>
      </c>
      <c r="CL17" s="49">
        <v>320</v>
      </c>
      <c r="CM17" s="49">
        <v>21</v>
      </c>
    </row>
    <row r="18" spans="1:91" x14ac:dyDescent="0.25">
      <c r="A18" s="8">
        <v>2</v>
      </c>
      <c r="B18" s="8" t="s">
        <v>117</v>
      </c>
      <c r="C18" s="8" t="s">
        <v>118</v>
      </c>
      <c r="D18" s="8" t="s">
        <v>119</v>
      </c>
      <c r="E18" s="8" t="s">
        <v>103</v>
      </c>
      <c r="F18" s="8" t="s">
        <v>116</v>
      </c>
      <c r="G18" s="8">
        <v>25179662.030000001</v>
      </c>
      <c r="H18" s="8">
        <v>25194257.66</v>
      </c>
      <c r="I18" s="8">
        <v>24742003.800000001</v>
      </c>
      <c r="J18" s="8">
        <v>625646.31000000006</v>
      </c>
      <c r="K18" s="8">
        <v>1797583.58</v>
      </c>
      <c r="L18" s="8">
        <v>4770319.53</v>
      </c>
      <c r="M18" s="8">
        <v>0</v>
      </c>
      <c r="N18" s="8">
        <v>333.56</v>
      </c>
      <c r="O18" s="8">
        <v>0.33</v>
      </c>
      <c r="P18" s="8">
        <v>0</v>
      </c>
      <c r="Q18" s="8">
        <v>1168885.8700000001</v>
      </c>
      <c r="R18" s="8">
        <v>0</v>
      </c>
      <c r="S18" s="8">
        <v>0</v>
      </c>
      <c r="T18" s="8">
        <v>0.1</v>
      </c>
      <c r="U18" s="8">
        <v>12951632.369999999</v>
      </c>
      <c r="V18" s="8">
        <v>1281914.8600000001</v>
      </c>
      <c r="W18" s="8">
        <v>0</v>
      </c>
      <c r="X18" s="8">
        <v>0</v>
      </c>
      <c r="Y18" s="8">
        <v>23861257.989999998</v>
      </c>
      <c r="Z18" s="8">
        <v>234565.36</v>
      </c>
      <c r="AA18" s="8">
        <v>24095823.350000001</v>
      </c>
      <c r="AB18" s="7">
        <v>8.4976769983768463E-2</v>
      </c>
      <c r="AC18" s="7">
        <v>5.2200000000000003E-2</v>
      </c>
      <c r="AD18" s="49">
        <v>1246270.81</v>
      </c>
      <c r="AE18" s="49">
        <v>0</v>
      </c>
      <c r="AF18" s="49">
        <v>0</v>
      </c>
      <c r="AG18" s="49">
        <v>14595.63</v>
      </c>
      <c r="AH18" s="49">
        <v>0</v>
      </c>
      <c r="AI18" s="25">
        <f t="shared" si="0"/>
        <v>14595.63</v>
      </c>
      <c r="AJ18" s="49">
        <v>460670.8</v>
      </c>
      <c r="AK18" s="49">
        <v>42981.34</v>
      </c>
      <c r="AL18" s="49">
        <v>103180.33</v>
      </c>
      <c r="AM18" s="49">
        <v>0</v>
      </c>
      <c r="AN18" s="49">
        <v>65294.8</v>
      </c>
      <c r="AO18" s="49">
        <v>28128.06</v>
      </c>
      <c r="AP18" s="49">
        <v>64824.639999999999</v>
      </c>
      <c r="AQ18" s="49">
        <v>10654</v>
      </c>
      <c r="AR18" s="49">
        <v>0</v>
      </c>
      <c r="AS18" s="49">
        <v>170.1</v>
      </c>
      <c r="AT18" s="49">
        <v>125361.37</v>
      </c>
      <c r="AU18" s="49">
        <v>17574.580000000002</v>
      </c>
      <c r="AV18" s="49">
        <v>0</v>
      </c>
      <c r="AW18" s="49">
        <v>7705.37</v>
      </c>
      <c r="AX18" s="49">
        <v>7891.11</v>
      </c>
      <c r="AY18" s="49">
        <v>0</v>
      </c>
      <c r="AZ18" s="49">
        <v>1001216.18</v>
      </c>
      <c r="BA18" s="26">
        <f t="shared" si="1"/>
        <v>0</v>
      </c>
      <c r="BB18" s="49">
        <v>212.84</v>
      </c>
      <c r="BC18" s="49">
        <v>177526</v>
      </c>
      <c r="BD18" s="49">
        <v>0</v>
      </c>
      <c r="BE18" s="49">
        <v>211122.91</v>
      </c>
      <c r="BF18" s="49">
        <v>0</v>
      </c>
      <c r="BG18" s="49">
        <v>0</v>
      </c>
      <c r="BH18" s="49">
        <v>0</v>
      </c>
      <c r="BI18" s="28">
        <f t="shared" si="2"/>
        <v>0</v>
      </c>
      <c r="BJ18" s="49">
        <v>0</v>
      </c>
      <c r="BK18" s="49">
        <v>3463</v>
      </c>
      <c r="BL18" s="49">
        <v>1041</v>
      </c>
      <c r="BM18" s="49">
        <v>152</v>
      </c>
      <c r="BN18" s="49">
        <v>0</v>
      </c>
      <c r="BO18" s="49">
        <v>-51</v>
      </c>
      <c r="BP18" s="49">
        <v>-115</v>
      </c>
      <c r="BQ18" s="49">
        <v>-159</v>
      </c>
      <c r="BR18" s="49">
        <v>-256</v>
      </c>
      <c r="BS18" s="49">
        <v>0</v>
      </c>
      <c r="BT18" s="49">
        <v>-1</v>
      </c>
      <c r="BU18" s="49">
        <v>-753</v>
      </c>
      <c r="BV18" s="49">
        <v>-11</v>
      </c>
      <c r="BW18" s="49">
        <v>3310</v>
      </c>
      <c r="BX18" s="49">
        <v>11</v>
      </c>
      <c r="BY18" s="49">
        <v>165</v>
      </c>
      <c r="BZ18" s="49">
        <v>155</v>
      </c>
      <c r="CA18" s="49">
        <v>394</v>
      </c>
      <c r="CB18" s="49">
        <v>5</v>
      </c>
      <c r="CC18" s="49">
        <v>1</v>
      </c>
      <c r="CD18" s="49">
        <v>1</v>
      </c>
      <c r="CE18" s="49">
        <v>3</v>
      </c>
      <c r="CF18" s="49">
        <v>67</v>
      </c>
      <c r="CG18" s="49">
        <v>47</v>
      </c>
      <c r="CH18" s="49">
        <v>0</v>
      </c>
      <c r="CI18" s="49">
        <v>3</v>
      </c>
      <c r="CJ18" s="49">
        <v>9</v>
      </c>
      <c r="CK18" s="49">
        <v>120</v>
      </c>
      <c r="CL18" s="49">
        <v>108</v>
      </c>
      <c r="CM18" s="49">
        <v>3</v>
      </c>
    </row>
    <row r="19" spans="1:91" x14ac:dyDescent="0.25">
      <c r="A19" s="8">
        <v>2</v>
      </c>
      <c r="B19" s="8" t="s">
        <v>120</v>
      </c>
      <c r="C19" s="8" t="s">
        <v>121</v>
      </c>
      <c r="D19" s="8" t="s">
        <v>122</v>
      </c>
      <c r="E19" s="8" t="s">
        <v>103</v>
      </c>
      <c r="F19" s="8" t="s">
        <v>123</v>
      </c>
      <c r="G19" s="8">
        <v>12490823</v>
      </c>
      <c r="H19" s="8">
        <v>12499455</v>
      </c>
      <c r="I19" s="8">
        <v>11223554</v>
      </c>
      <c r="J19" s="8">
        <v>0</v>
      </c>
      <c r="K19" s="8">
        <v>3023216</v>
      </c>
      <c r="L19" s="8">
        <v>700604</v>
      </c>
      <c r="M19" s="8">
        <v>0</v>
      </c>
      <c r="N19" s="8">
        <v>0</v>
      </c>
      <c r="O19" s="8">
        <v>0</v>
      </c>
      <c r="P19" s="8">
        <v>0</v>
      </c>
      <c r="Q19" s="8">
        <v>988244</v>
      </c>
      <c r="R19" s="8">
        <v>0</v>
      </c>
      <c r="S19" s="8">
        <v>0</v>
      </c>
      <c r="T19" s="8">
        <v>0</v>
      </c>
      <c r="U19" s="8">
        <v>4633095</v>
      </c>
      <c r="V19" s="8">
        <v>612976</v>
      </c>
      <c r="W19" s="8">
        <v>986</v>
      </c>
      <c r="X19" s="8">
        <v>0</v>
      </c>
      <c r="Y19" s="8">
        <v>10792883</v>
      </c>
      <c r="Z19" s="8">
        <v>12732</v>
      </c>
      <c r="AA19" s="8">
        <v>10805615</v>
      </c>
      <c r="AB19" s="7">
        <v>0.17382617294788361</v>
      </c>
      <c r="AC19" s="7">
        <v>7.6399999999999996E-2</v>
      </c>
      <c r="AD19" s="49">
        <v>824486</v>
      </c>
      <c r="AE19" s="49">
        <v>0</v>
      </c>
      <c r="AF19" s="49">
        <v>0</v>
      </c>
      <c r="AG19" s="49">
        <v>9346</v>
      </c>
      <c r="AH19" s="49">
        <v>130</v>
      </c>
      <c r="AI19" s="25">
        <f t="shared" si="0"/>
        <v>9476</v>
      </c>
      <c r="AJ19" s="49">
        <v>327066</v>
      </c>
      <c r="AK19" s="49">
        <v>24742</v>
      </c>
      <c r="AL19" s="49">
        <v>68327</v>
      </c>
      <c r="AM19" s="49">
        <v>0</v>
      </c>
      <c r="AN19" s="49">
        <v>92774</v>
      </c>
      <c r="AO19" s="49">
        <v>39000</v>
      </c>
      <c r="AP19" s="49">
        <v>19900</v>
      </c>
      <c r="AQ19" s="49">
        <v>10108</v>
      </c>
      <c r="AR19" s="49">
        <v>1225</v>
      </c>
      <c r="AS19" s="49">
        <v>0</v>
      </c>
      <c r="AT19" s="49">
        <v>34641</v>
      </c>
      <c r="AU19" s="49">
        <v>2789</v>
      </c>
      <c r="AV19" s="49">
        <v>0</v>
      </c>
      <c r="AW19" s="49">
        <v>10806</v>
      </c>
      <c r="AX19" s="49">
        <v>3383</v>
      </c>
      <c r="AY19" s="49">
        <v>0</v>
      </c>
      <c r="AZ19" s="49">
        <v>718035</v>
      </c>
      <c r="BA19" s="26">
        <f t="shared" si="1"/>
        <v>0</v>
      </c>
      <c r="BB19" s="49">
        <v>0</v>
      </c>
      <c r="BC19" s="49">
        <v>177526</v>
      </c>
      <c r="BD19" s="49">
        <v>0</v>
      </c>
      <c r="BE19" s="49">
        <v>41926</v>
      </c>
      <c r="BF19" s="49">
        <v>0</v>
      </c>
      <c r="BG19" s="49">
        <v>0</v>
      </c>
      <c r="BH19" s="49">
        <v>0</v>
      </c>
      <c r="BI19" s="28">
        <f t="shared" si="2"/>
        <v>0</v>
      </c>
      <c r="BJ19" s="49">
        <v>0</v>
      </c>
      <c r="BK19" s="49">
        <v>2275</v>
      </c>
      <c r="BL19" s="49">
        <v>1913</v>
      </c>
      <c r="BM19" s="49">
        <v>0</v>
      </c>
      <c r="BN19" s="49">
        <v>0</v>
      </c>
      <c r="BO19" s="49">
        <v>-115</v>
      </c>
      <c r="BP19" s="49">
        <v>-16</v>
      </c>
      <c r="BQ19" s="49">
        <v>-942</v>
      </c>
      <c r="BR19" s="49">
        <v>-187</v>
      </c>
      <c r="BS19" s="49">
        <v>-3</v>
      </c>
      <c r="BT19" s="49">
        <v>21</v>
      </c>
      <c r="BU19" s="49">
        <v>-263</v>
      </c>
      <c r="BV19" s="49">
        <v>0</v>
      </c>
      <c r="BW19" s="49">
        <v>2683</v>
      </c>
      <c r="BX19" s="49">
        <v>68</v>
      </c>
      <c r="BY19" s="49">
        <v>59</v>
      </c>
      <c r="BZ19" s="49">
        <v>22</v>
      </c>
      <c r="CA19" s="49">
        <v>101</v>
      </c>
      <c r="CB19" s="49">
        <v>0</v>
      </c>
      <c r="CC19" s="49">
        <v>18</v>
      </c>
      <c r="CD19" s="49">
        <v>0</v>
      </c>
      <c r="CE19" s="49">
        <v>0</v>
      </c>
      <c r="CF19" s="49">
        <v>1</v>
      </c>
      <c r="CG19" s="49">
        <v>10</v>
      </c>
      <c r="CH19" s="49">
        <v>0</v>
      </c>
      <c r="CI19" s="49">
        <v>5</v>
      </c>
      <c r="CJ19" s="49">
        <v>2</v>
      </c>
      <c r="CK19" s="49">
        <v>34</v>
      </c>
      <c r="CL19" s="49">
        <v>102</v>
      </c>
      <c r="CM19" s="49">
        <v>18</v>
      </c>
    </row>
    <row r="20" spans="1:91" x14ac:dyDescent="0.25">
      <c r="A20" s="8">
        <v>2</v>
      </c>
      <c r="B20" s="8" t="s">
        <v>124</v>
      </c>
      <c r="C20" s="8" t="s">
        <v>125</v>
      </c>
      <c r="D20" s="8" t="s">
        <v>126</v>
      </c>
      <c r="E20" s="8" t="s">
        <v>127</v>
      </c>
      <c r="F20" s="9"/>
      <c r="G20" s="8">
        <v>4713198.32</v>
      </c>
      <c r="H20" s="8">
        <v>4715693.76</v>
      </c>
      <c r="I20" s="8">
        <v>4545455.26</v>
      </c>
      <c r="J20" s="8">
        <v>6179.58</v>
      </c>
      <c r="K20" s="8">
        <v>513931.32</v>
      </c>
      <c r="L20" s="8">
        <v>817356.65</v>
      </c>
      <c r="M20" s="8">
        <v>0</v>
      </c>
      <c r="N20" s="8">
        <v>460139.69</v>
      </c>
      <c r="O20" s="8">
        <v>48068.85</v>
      </c>
      <c r="P20" s="8">
        <v>6027.3</v>
      </c>
      <c r="Q20" s="8">
        <v>277897.81</v>
      </c>
      <c r="R20" s="8">
        <v>0</v>
      </c>
      <c r="S20" s="8">
        <v>0</v>
      </c>
      <c r="T20" s="8">
        <v>0</v>
      </c>
      <c r="U20" s="8">
        <v>1635857.28</v>
      </c>
      <c r="V20" s="8">
        <v>295300.40999999997</v>
      </c>
      <c r="W20" s="8">
        <v>1450</v>
      </c>
      <c r="X20" s="8">
        <v>0</v>
      </c>
      <c r="Y20" s="8">
        <v>3552784.51</v>
      </c>
      <c r="Z20" s="8">
        <v>868639.01</v>
      </c>
      <c r="AA20" s="8">
        <v>4421423.5199999996</v>
      </c>
      <c r="AB20" s="7">
        <v>0.14516112208366394</v>
      </c>
      <c r="AC20" s="7">
        <v>9.9900000000000003E-2</v>
      </c>
      <c r="AD20" s="49">
        <v>354925.5</v>
      </c>
      <c r="AE20" s="49">
        <v>0</v>
      </c>
      <c r="AF20" s="49">
        <v>0</v>
      </c>
      <c r="AG20" s="49">
        <v>2495.44</v>
      </c>
      <c r="AH20" s="49">
        <v>29.55</v>
      </c>
      <c r="AI20" s="25">
        <f t="shared" si="0"/>
        <v>2524.9900000000002</v>
      </c>
      <c r="AJ20" s="49">
        <v>93154.58</v>
      </c>
      <c r="AK20" s="49">
        <v>7242.41</v>
      </c>
      <c r="AL20" s="49">
        <v>16824.13</v>
      </c>
      <c r="AM20" s="49">
        <v>0</v>
      </c>
      <c r="AN20" s="49">
        <v>25914.38</v>
      </c>
      <c r="AO20" s="49">
        <v>5500</v>
      </c>
      <c r="AP20" s="49">
        <v>13407.3</v>
      </c>
      <c r="AQ20" s="49">
        <v>5464</v>
      </c>
      <c r="AR20" s="49">
        <v>475</v>
      </c>
      <c r="AS20" s="49">
        <v>0</v>
      </c>
      <c r="AT20" s="49">
        <v>12452.23</v>
      </c>
      <c r="AU20" s="49">
        <v>2605.56</v>
      </c>
      <c r="AV20" s="49">
        <v>0</v>
      </c>
      <c r="AW20" s="49">
        <v>2390.5300000000002</v>
      </c>
      <c r="AX20" s="49">
        <v>0</v>
      </c>
      <c r="AY20" s="49">
        <v>29063.06</v>
      </c>
      <c r="AZ20" s="49">
        <v>194718.27</v>
      </c>
      <c r="BA20" s="26">
        <f t="shared" si="1"/>
        <v>0.14925697521860687</v>
      </c>
      <c r="BB20" s="49">
        <v>1278.3</v>
      </c>
      <c r="BC20" s="49">
        <v>177526</v>
      </c>
      <c r="BD20" s="49">
        <v>0</v>
      </c>
      <c r="BE20" s="49">
        <v>12598.29</v>
      </c>
      <c r="BF20" s="49">
        <v>0</v>
      </c>
      <c r="BG20" s="49">
        <v>0</v>
      </c>
      <c r="BH20" s="49">
        <v>0</v>
      </c>
      <c r="BI20" s="28">
        <f t="shared" si="2"/>
        <v>0</v>
      </c>
      <c r="BJ20" s="49">
        <v>0</v>
      </c>
      <c r="BK20" s="49">
        <v>742</v>
      </c>
      <c r="BL20" s="49">
        <v>290</v>
      </c>
      <c r="BM20" s="49">
        <v>0</v>
      </c>
      <c r="BN20" s="49">
        <v>0</v>
      </c>
      <c r="BO20" s="49">
        <v>-11</v>
      </c>
      <c r="BP20" s="49">
        <v>-21</v>
      </c>
      <c r="BQ20" s="49">
        <v>-22</v>
      </c>
      <c r="BR20" s="49">
        <v>-23</v>
      </c>
      <c r="BS20" s="49">
        <v>0</v>
      </c>
      <c r="BT20" s="49">
        <v>0</v>
      </c>
      <c r="BU20" s="49">
        <v>-102</v>
      </c>
      <c r="BV20" s="49">
        <v>0</v>
      </c>
      <c r="BW20" s="49">
        <v>853</v>
      </c>
      <c r="BX20" s="49">
        <v>38</v>
      </c>
      <c r="BY20" s="49">
        <v>5</v>
      </c>
      <c r="BZ20" s="49">
        <v>9</v>
      </c>
      <c r="CA20" s="49">
        <v>80</v>
      </c>
      <c r="CB20" s="49">
        <v>1</v>
      </c>
      <c r="CC20" s="49">
        <v>7</v>
      </c>
      <c r="CD20" s="49">
        <v>0</v>
      </c>
      <c r="CE20" s="49">
        <v>0</v>
      </c>
      <c r="CF20" s="49">
        <v>1</v>
      </c>
      <c r="CG20" s="49">
        <v>20</v>
      </c>
      <c r="CH20" s="49">
        <v>0</v>
      </c>
      <c r="CI20" s="49">
        <v>0</v>
      </c>
      <c r="CJ20" s="49">
        <v>0</v>
      </c>
      <c r="CK20" s="49">
        <v>4</v>
      </c>
      <c r="CL20" s="49">
        <v>18</v>
      </c>
      <c r="CM20" s="49">
        <v>0</v>
      </c>
    </row>
    <row r="21" spans="1:91" x14ac:dyDescent="0.25">
      <c r="A21" s="8">
        <v>2</v>
      </c>
      <c r="B21" s="8" t="s">
        <v>128</v>
      </c>
      <c r="C21" s="8" t="s">
        <v>129</v>
      </c>
      <c r="D21" s="8" t="s">
        <v>130</v>
      </c>
      <c r="E21" s="8" t="s">
        <v>103</v>
      </c>
      <c r="F21" s="8" t="s">
        <v>104</v>
      </c>
      <c r="G21" s="8">
        <v>25549690.68</v>
      </c>
      <c r="H21" s="8">
        <v>25577685.039999999</v>
      </c>
      <c r="I21" s="8">
        <v>24386629.68</v>
      </c>
      <c r="J21" s="8">
        <v>620824.38</v>
      </c>
      <c r="K21" s="8">
        <v>2623961.9500000002</v>
      </c>
      <c r="L21" s="8">
        <v>5551213.7300000004</v>
      </c>
      <c r="M21" s="8">
        <v>0</v>
      </c>
      <c r="N21" s="8">
        <v>0</v>
      </c>
      <c r="O21" s="8">
        <v>956.93</v>
      </c>
      <c r="P21" s="8">
        <v>0</v>
      </c>
      <c r="Q21" s="8">
        <v>1316988.72</v>
      </c>
      <c r="R21" s="8">
        <v>0</v>
      </c>
      <c r="S21" s="8">
        <v>0</v>
      </c>
      <c r="T21" s="8">
        <v>8443.82</v>
      </c>
      <c r="U21" s="8">
        <v>10154054.050000001</v>
      </c>
      <c r="V21" s="8">
        <v>2463042.67</v>
      </c>
      <c r="W21" s="8">
        <v>0</v>
      </c>
      <c r="X21" s="8">
        <v>0</v>
      </c>
      <c r="Y21" s="8">
        <v>24589417.739999998</v>
      </c>
      <c r="Z21" s="8">
        <v>40100.07</v>
      </c>
      <c r="AA21" s="8">
        <v>24629517.809999999</v>
      </c>
      <c r="AB21" s="7">
        <v>0.12451957911252975</v>
      </c>
      <c r="AC21" s="7">
        <v>7.2800000000000004E-2</v>
      </c>
      <c r="AD21" s="49">
        <v>1790026.8</v>
      </c>
      <c r="AE21" s="49">
        <v>0</v>
      </c>
      <c r="AF21" s="49">
        <v>0</v>
      </c>
      <c r="AG21" s="49">
        <v>27994.36</v>
      </c>
      <c r="AH21" s="49">
        <v>703.5</v>
      </c>
      <c r="AI21" s="25">
        <f t="shared" si="0"/>
        <v>28697.86</v>
      </c>
      <c r="AJ21" s="49">
        <v>774880.33</v>
      </c>
      <c r="AK21" s="49">
        <v>61244.76</v>
      </c>
      <c r="AL21" s="49">
        <v>241203.81</v>
      </c>
      <c r="AM21" s="49">
        <v>14424</v>
      </c>
      <c r="AN21" s="49">
        <v>205423.79</v>
      </c>
      <c r="AO21" s="49">
        <v>26617.58</v>
      </c>
      <c r="AP21" s="49">
        <v>196791.86</v>
      </c>
      <c r="AQ21" s="49">
        <v>10654</v>
      </c>
      <c r="AR21" s="49">
        <v>0</v>
      </c>
      <c r="AS21" s="49">
        <v>0</v>
      </c>
      <c r="AT21" s="49">
        <v>63578.14</v>
      </c>
      <c r="AU21" s="49">
        <v>24047.37</v>
      </c>
      <c r="AV21" s="49">
        <v>0</v>
      </c>
      <c r="AW21" s="49">
        <v>0</v>
      </c>
      <c r="AX21" s="49">
        <v>8417.92</v>
      </c>
      <c r="AY21" s="49">
        <v>0</v>
      </c>
      <c r="AZ21" s="49">
        <v>1679832.39</v>
      </c>
      <c r="BA21" s="26">
        <f t="shared" si="1"/>
        <v>0</v>
      </c>
      <c r="BB21" s="49">
        <v>0</v>
      </c>
      <c r="BC21" s="49">
        <v>177526</v>
      </c>
      <c r="BD21" s="49">
        <v>0</v>
      </c>
      <c r="BE21" s="49">
        <v>235239.34</v>
      </c>
      <c r="BF21" s="49">
        <v>0</v>
      </c>
      <c r="BG21" s="49">
        <v>0</v>
      </c>
      <c r="BH21" s="49">
        <v>0</v>
      </c>
      <c r="BI21" s="28">
        <f t="shared" si="2"/>
        <v>0</v>
      </c>
      <c r="BJ21" s="49">
        <v>0</v>
      </c>
      <c r="BK21" s="49">
        <v>4583</v>
      </c>
      <c r="BL21" s="49">
        <v>1480</v>
      </c>
      <c r="BM21" s="49">
        <v>-25</v>
      </c>
      <c r="BN21" s="49">
        <v>0</v>
      </c>
      <c r="BO21" s="49">
        <v>-55</v>
      </c>
      <c r="BP21" s="49">
        <v>-135</v>
      </c>
      <c r="BQ21" s="49">
        <v>-169</v>
      </c>
      <c r="BR21" s="49">
        <v>-325</v>
      </c>
      <c r="BS21" s="49">
        <v>0</v>
      </c>
      <c r="BT21" s="49">
        <v>-4</v>
      </c>
      <c r="BU21" s="49">
        <v>-871</v>
      </c>
      <c r="BV21" s="49">
        <v>-2</v>
      </c>
      <c r="BW21" s="49">
        <v>4477</v>
      </c>
      <c r="BX21" s="49">
        <v>10</v>
      </c>
      <c r="BY21" s="49">
        <v>168</v>
      </c>
      <c r="BZ21" s="49">
        <v>120</v>
      </c>
      <c r="CA21" s="49">
        <v>609</v>
      </c>
      <c r="CB21" s="49">
        <v>6</v>
      </c>
      <c r="CC21" s="49">
        <v>5</v>
      </c>
      <c r="CD21" s="49">
        <v>1</v>
      </c>
      <c r="CE21" s="49">
        <v>4</v>
      </c>
      <c r="CF21" s="49">
        <v>46</v>
      </c>
      <c r="CG21" s="49">
        <v>85</v>
      </c>
      <c r="CH21" s="49">
        <v>2</v>
      </c>
      <c r="CI21" s="49">
        <v>2</v>
      </c>
      <c r="CJ21" s="49">
        <v>5</v>
      </c>
      <c r="CK21" s="49">
        <v>74</v>
      </c>
      <c r="CL21" s="49">
        <v>219</v>
      </c>
      <c r="CM21" s="49">
        <v>7</v>
      </c>
    </row>
    <row r="22" spans="1:91" x14ac:dyDescent="0.25">
      <c r="A22" s="8">
        <v>2</v>
      </c>
      <c r="B22" s="8" t="s">
        <v>131</v>
      </c>
      <c r="C22" s="8" t="s">
        <v>132</v>
      </c>
      <c r="D22" s="8" t="s">
        <v>133</v>
      </c>
      <c r="E22" s="8" t="s">
        <v>134</v>
      </c>
      <c r="F22" s="9"/>
      <c r="G22" s="8">
        <v>12690335.640000001</v>
      </c>
      <c r="H22" s="8">
        <v>12937063.960000001</v>
      </c>
      <c r="I22" s="8">
        <v>10684005.82</v>
      </c>
      <c r="J22" s="8">
        <v>312928.56</v>
      </c>
      <c r="K22" s="8">
        <v>3269437.27</v>
      </c>
      <c r="L22" s="8">
        <v>1067439.3999999999</v>
      </c>
      <c r="M22" s="8">
        <v>0</v>
      </c>
      <c r="N22" s="8">
        <v>0</v>
      </c>
      <c r="O22" s="8">
        <v>0</v>
      </c>
      <c r="P22" s="8">
        <v>0</v>
      </c>
      <c r="Q22" s="8">
        <v>723941.77</v>
      </c>
      <c r="R22" s="8">
        <v>0</v>
      </c>
      <c r="S22" s="8">
        <v>0</v>
      </c>
      <c r="T22" s="8">
        <v>0</v>
      </c>
      <c r="U22" s="8">
        <v>3565454.36</v>
      </c>
      <c r="V22" s="8">
        <v>448475.86</v>
      </c>
      <c r="W22" s="8">
        <v>49425</v>
      </c>
      <c r="X22" s="8">
        <v>0</v>
      </c>
      <c r="Y22" s="8">
        <v>10646128.130000001</v>
      </c>
      <c r="Z22" s="8">
        <v>151578.49</v>
      </c>
      <c r="AA22" s="8">
        <v>10797706.619999999</v>
      </c>
      <c r="AB22" s="7">
        <v>0.19085755944252014</v>
      </c>
      <c r="AC22" s="7">
        <v>9.64E-2</v>
      </c>
      <c r="AD22" s="49">
        <v>1026499.05</v>
      </c>
      <c r="AE22" s="49">
        <v>0.33</v>
      </c>
      <c r="AF22" s="49">
        <v>0</v>
      </c>
      <c r="AG22" s="49">
        <v>14776.08</v>
      </c>
      <c r="AH22" s="49">
        <v>134.28</v>
      </c>
      <c r="AI22" s="25">
        <f t="shared" si="0"/>
        <v>14910.36</v>
      </c>
      <c r="AJ22" s="49">
        <v>513468.15</v>
      </c>
      <c r="AK22" s="49">
        <v>39567.67</v>
      </c>
      <c r="AL22" s="49">
        <v>135531.23000000001</v>
      </c>
      <c r="AM22" s="49">
        <v>0</v>
      </c>
      <c r="AN22" s="49">
        <v>87577.73</v>
      </c>
      <c r="AO22" s="49">
        <v>37571.14</v>
      </c>
      <c r="AP22" s="49">
        <v>28543</v>
      </c>
      <c r="AQ22" s="49">
        <v>10108</v>
      </c>
      <c r="AR22" s="49">
        <v>-200</v>
      </c>
      <c r="AS22" s="49">
        <v>0</v>
      </c>
      <c r="AT22" s="49">
        <v>37073.449999999997</v>
      </c>
      <c r="AU22" s="49">
        <v>5808.62</v>
      </c>
      <c r="AV22" s="49">
        <v>0</v>
      </c>
      <c r="AW22" s="49">
        <v>591.19000000000005</v>
      </c>
      <c r="AX22" s="49">
        <v>688.98</v>
      </c>
      <c r="AY22" s="49">
        <v>0</v>
      </c>
      <c r="AZ22" s="49">
        <v>987229.75</v>
      </c>
      <c r="BA22" s="26">
        <f t="shared" si="1"/>
        <v>0</v>
      </c>
      <c r="BB22" s="49">
        <v>0</v>
      </c>
      <c r="BC22" s="49">
        <v>177525.96</v>
      </c>
      <c r="BD22" s="49">
        <v>0</v>
      </c>
      <c r="BE22" s="49">
        <v>9232.14</v>
      </c>
      <c r="BF22" s="49">
        <v>0</v>
      </c>
      <c r="BG22" s="49">
        <v>0</v>
      </c>
      <c r="BH22" s="49">
        <v>0</v>
      </c>
      <c r="BI22" s="28">
        <f t="shared" si="2"/>
        <v>0</v>
      </c>
      <c r="BJ22" s="49">
        <v>0</v>
      </c>
      <c r="BK22" s="49">
        <v>1761</v>
      </c>
      <c r="BL22" s="49">
        <v>1776</v>
      </c>
      <c r="BM22" s="49">
        <v>0</v>
      </c>
      <c r="BN22" s="49">
        <v>0</v>
      </c>
      <c r="BO22" s="49">
        <v>-62</v>
      </c>
      <c r="BP22" s="49">
        <v>-35</v>
      </c>
      <c r="BQ22" s="49">
        <v>-701</v>
      </c>
      <c r="BR22" s="49">
        <v>-153</v>
      </c>
      <c r="BS22" s="49">
        <v>0</v>
      </c>
      <c r="BT22" s="49">
        <v>-239</v>
      </c>
      <c r="BU22" s="49">
        <v>-162</v>
      </c>
      <c r="BV22" s="49">
        <v>0</v>
      </c>
      <c r="BW22" s="49">
        <v>2185</v>
      </c>
      <c r="BX22" s="49">
        <v>11</v>
      </c>
      <c r="BY22" s="49">
        <v>111</v>
      </c>
      <c r="BZ22" s="49">
        <v>9</v>
      </c>
      <c r="CA22" s="49">
        <v>18</v>
      </c>
      <c r="CB22" s="49">
        <v>2</v>
      </c>
      <c r="CC22" s="49">
        <v>22</v>
      </c>
      <c r="CD22" s="49">
        <v>0</v>
      </c>
      <c r="CE22" s="49">
        <v>5</v>
      </c>
      <c r="CF22" s="49">
        <v>18</v>
      </c>
      <c r="CG22" s="49">
        <v>12</v>
      </c>
      <c r="CH22" s="49">
        <v>0</v>
      </c>
      <c r="CI22" s="49">
        <v>25</v>
      </c>
      <c r="CJ22" s="49">
        <v>11</v>
      </c>
      <c r="CK22" s="49">
        <v>13</v>
      </c>
      <c r="CL22" s="49">
        <v>56</v>
      </c>
      <c r="CM22" s="49">
        <v>48</v>
      </c>
    </row>
    <row r="23" spans="1:91" x14ac:dyDescent="0.25">
      <c r="A23" s="8">
        <v>3</v>
      </c>
      <c r="B23" s="8" t="s">
        <v>135</v>
      </c>
      <c r="C23" s="8" t="s">
        <v>136</v>
      </c>
      <c r="D23" s="8" t="s">
        <v>137</v>
      </c>
      <c r="E23" s="8" t="s">
        <v>138</v>
      </c>
      <c r="F23" s="9"/>
      <c r="G23" s="8">
        <v>35411679</v>
      </c>
      <c r="H23" s="8">
        <v>35450742</v>
      </c>
      <c r="I23" s="8">
        <v>32885411</v>
      </c>
      <c r="J23" s="8">
        <v>134530</v>
      </c>
      <c r="K23" s="8">
        <v>6548755</v>
      </c>
      <c r="L23" s="8">
        <v>6148711</v>
      </c>
      <c r="M23" s="8">
        <v>0</v>
      </c>
      <c r="N23" s="8">
        <v>1522</v>
      </c>
      <c r="O23" s="8">
        <v>39218</v>
      </c>
      <c r="P23" s="8">
        <v>0</v>
      </c>
      <c r="Q23" s="8">
        <v>1685668</v>
      </c>
      <c r="R23" s="8">
        <v>0</v>
      </c>
      <c r="S23" s="8">
        <v>2600</v>
      </c>
      <c r="T23" s="8">
        <v>0</v>
      </c>
      <c r="U23" s="8">
        <v>9317207</v>
      </c>
      <c r="V23" s="8">
        <v>5264932</v>
      </c>
      <c r="W23" s="8">
        <v>0</v>
      </c>
      <c r="X23" s="8">
        <v>0</v>
      </c>
      <c r="Y23" s="8">
        <v>31687603</v>
      </c>
      <c r="Z23" s="8">
        <v>416101</v>
      </c>
      <c r="AA23" s="8">
        <v>32103704</v>
      </c>
      <c r="AB23" s="7">
        <v>0.1546538919210434</v>
      </c>
      <c r="AC23" s="7">
        <v>8.1699999999999995E-2</v>
      </c>
      <c r="AD23" s="49">
        <v>2587800</v>
      </c>
      <c r="AE23" s="49">
        <v>0</v>
      </c>
      <c r="AF23" s="49">
        <v>0</v>
      </c>
      <c r="AG23" s="49">
        <v>39063</v>
      </c>
      <c r="AH23" s="49">
        <v>670</v>
      </c>
      <c r="AI23" s="25">
        <f t="shared" si="0"/>
        <v>39733</v>
      </c>
      <c r="AJ23" s="49">
        <v>1264793</v>
      </c>
      <c r="AK23" s="49">
        <v>108071</v>
      </c>
      <c r="AL23" s="49">
        <v>242093</v>
      </c>
      <c r="AM23" s="49">
        <v>0</v>
      </c>
      <c r="AN23" s="49">
        <v>293032</v>
      </c>
      <c r="AO23" s="49">
        <v>6167</v>
      </c>
      <c r="AP23" s="49">
        <v>86911</v>
      </c>
      <c r="AQ23" s="49">
        <v>10600</v>
      </c>
      <c r="AR23" s="49">
        <v>1033</v>
      </c>
      <c r="AS23" s="49">
        <v>0</v>
      </c>
      <c r="AT23" s="49">
        <v>107197</v>
      </c>
      <c r="AU23" s="49">
        <v>33989</v>
      </c>
      <c r="AV23" s="49">
        <v>1762</v>
      </c>
      <c r="AW23" s="49">
        <v>17083</v>
      </c>
      <c r="AX23" s="49">
        <v>48483</v>
      </c>
      <c r="AY23" s="49">
        <v>0</v>
      </c>
      <c r="AZ23" s="49">
        <v>2305001</v>
      </c>
      <c r="BA23" s="26">
        <f t="shared" si="1"/>
        <v>0</v>
      </c>
      <c r="BB23" s="49">
        <v>704</v>
      </c>
      <c r="BC23" s="49">
        <v>177526</v>
      </c>
      <c r="BD23" s="49">
        <v>0</v>
      </c>
      <c r="BE23" s="49">
        <v>485050</v>
      </c>
      <c r="BF23" s="49">
        <v>0</v>
      </c>
      <c r="BG23" s="49">
        <v>0</v>
      </c>
      <c r="BH23" s="49">
        <v>0</v>
      </c>
      <c r="BI23" s="28">
        <f t="shared" si="2"/>
        <v>0</v>
      </c>
      <c r="BJ23" s="49">
        <v>0</v>
      </c>
      <c r="BK23" s="49">
        <v>8156</v>
      </c>
      <c r="BL23" s="49">
        <v>2875</v>
      </c>
      <c r="BM23" s="49">
        <v>175</v>
      </c>
      <c r="BN23" s="49">
        <v>-424</v>
      </c>
      <c r="BO23" s="49">
        <v>-92</v>
      </c>
      <c r="BP23" s="49">
        <v>-198</v>
      </c>
      <c r="BQ23" s="49">
        <v>-696</v>
      </c>
      <c r="BR23" s="49">
        <v>-990</v>
      </c>
      <c r="BS23" s="49">
        <v>35</v>
      </c>
      <c r="BT23" s="49">
        <v>823</v>
      </c>
      <c r="BU23" s="49">
        <v>-2052</v>
      </c>
      <c r="BV23" s="49">
        <v>-2</v>
      </c>
      <c r="BW23" s="49">
        <v>7610</v>
      </c>
      <c r="BX23" s="49">
        <v>46</v>
      </c>
      <c r="BY23" s="49">
        <v>288</v>
      </c>
      <c r="BZ23" s="49">
        <v>119</v>
      </c>
      <c r="CA23" s="49">
        <v>607</v>
      </c>
      <c r="CB23" s="49">
        <v>239</v>
      </c>
      <c r="CC23" s="49">
        <v>354</v>
      </c>
      <c r="CD23" s="49">
        <v>0</v>
      </c>
      <c r="CE23" s="49">
        <v>4</v>
      </c>
      <c r="CF23" s="49">
        <v>30</v>
      </c>
      <c r="CG23" s="49">
        <v>143</v>
      </c>
      <c r="CH23" s="49">
        <v>17</v>
      </c>
      <c r="CI23" s="49">
        <v>17</v>
      </c>
      <c r="CJ23" s="49">
        <v>25</v>
      </c>
      <c r="CK23" s="49">
        <v>110</v>
      </c>
      <c r="CL23" s="49">
        <v>660</v>
      </c>
      <c r="CM23" s="49">
        <v>165</v>
      </c>
    </row>
    <row r="24" spans="1:91" x14ac:dyDescent="0.25">
      <c r="A24" s="8">
        <v>3</v>
      </c>
      <c r="B24" s="8" t="s">
        <v>139</v>
      </c>
      <c r="C24" s="8" t="s">
        <v>140</v>
      </c>
      <c r="D24" s="8" t="s">
        <v>141</v>
      </c>
      <c r="E24" s="8" t="s">
        <v>142</v>
      </c>
      <c r="F24" s="8" t="s">
        <v>143</v>
      </c>
      <c r="G24" s="8">
        <v>36402844.259999998</v>
      </c>
      <c r="H24" s="8">
        <v>36518925.170000002</v>
      </c>
      <c r="I24" s="8">
        <v>35222819.259999998</v>
      </c>
      <c r="J24" s="8">
        <v>0</v>
      </c>
      <c r="K24" s="8">
        <v>5396980</v>
      </c>
      <c r="L24" s="8">
        <v>5656879</v>
      </c>
      <c r="M24" s="8">
        <v>0</v>
      </c>
      <c r="N24" s="8">
        <v>0</v>
      </c>
      <c r="O24" s="8">
        <v>0</v>
      </c>
      <c r="P24" s="8">
        <v>0</v>
      </c>
      <c r="Q24" s="8">
        <v>3126728</v>
      </c>
      <c r="R24" s="8">
        <v>0</v>
      </c>
      <c r="S24" s="8">
        <v>0</v>
      </c>
      <c r="T24" s="8">
        <v>0</v>
      </c>
      <c r="U24" s="8">
        <v>12205446</v>
      </c>
      <c r="V24" s="8">
        <v>5403995</v>
      </c>
      <c r="W24" s="8">
        <v>0</v>
      </c>
      <c r="X24" s="8">
        <v>0</v>
      </c>
      <c r="Y24" s="8">
        <v>33509618.469999999</v>
      </c>
      <c r="Z24" s="8">
        <v>133334</v>
      </c>
      <c r="AA24" s="8">
        <v>33642952.469999999</v>
      </c>
      <c r="AB24" s="7">
        <v>0.25679582357406616</v>
      </c>
      <c r="AC24" s="7">
        <v>5.11E-2</v>
      </c>
      <c r="AD24" s="49">
        <v>1710854.47</v>
      </c>
      <c r="AE24" s="49">
        <v>0</v>
      </c>
      <c r="AF24" s="49">
        <v>0</v>
      </c>
      <c r="AG24" s="49">
        <v>123907</v>
      </c>
      <c r="AH24" s="49">
        <v>251</v>
      </c>
      <c r="AI24" s="25">
        <f t="shared" si="0"/>
        <v>124158</v>
      </c>
      <c r="AJ24" s="49">
        <v>827270</v>
      </c>
      <c r="AK24" s="49">
        <v>64837</v>
      </c>
      <c r="AL24" s="49">
        <v>177629</v>
      </c>
      <c r="AM24" s="49">
        <v>0</v>
      </c>
      <c r="AN24" s="49">
        <v>132475</v>
      </c>
      <c r="AO24" s="49">
        <v>2075</v>
      </c>
      <c r="AP24" s="49">
        <v>109791</v>
      </c>
      <c r="AQ24" s="49">
        <v>9600</v>
      </c>
      <c r="AR24" s="49">
        <v>347</v>
      </c>
      <c r="AS24" s="49">
        <v>0</v>
      </c>
      <c r="AT24" s="49">
        <v>68599</v>
      </c>
      <c r="AU24" s="49">
        <v>10124.35</v>
      </c>
      <c r="AV24" s="49">
        <v>0</v>
      </c>
      <c r="AW24" s="49">
        <v>0</v>
      </c>
      <c r="AX24" s="49">
        <v>42372</v>
      </c>
      <c r="AY24" s="49">
        <v>0</v>
      </c>
      <c r="AZ24" s="49">
        <v>1593633.07</v>
      </c>
      <c r="BA24" s="26">
        <f t="shared" si="1"/>
        <v>0</v>
      </c>
      <c r="BB24" s="49">
        <v>0</v>
      </c>
      <c r="BC24" s="49">
        <v>177526</v>
      </c>
      <c r="BD24" s="49">
        <v>0</v>
      </c>
      <c r="BE24" s="49">
        <v>233470.76</v>
      </c>
      <c r="BF24" s="49">
        <v>0</v>
      </c>
      <c r="BG24" s="49">
        <v>0</v>
      </c>
      <c r="BH24" s="49">
        <v>0</v>
      </c>
      <c r="BI24" s="28">
        <f t="shared" si="2"/>
        <v>0</v>
      </c>
      <c r="BJ24" s="49">
        <v>0</v>
      </c>
      <c r="BK24" s="49">
        <v>6778</v>
      </c>
      <c r="BL24" s="49">
        <v>2777</v>
      </c>
      <c r="BM24" s="49">
        <v>8</v>
      </c>
      <c r="BN24" s="49">
        <v>-276</v>
      </c>
      <c r="BO24" s="49">
        <v>-110</v>
      </c>
      <c r="BP24" s="49">
        <v>-250</v>
      </c>
      <c r="BQ24" s="49">
        <v>-559</v>
      </c>
      <c r="BR24" s="49">
        <v>-634</v>
      </c>
      <c r="BS24" s="49">
        <v>103</v>
      </c>
      <c r="BT24" s="49">
        <v>1250</v>
      </c>
      <c r="BU24" s="49">
        <v>-1200</v>
      </c>
      <c r="BV24" s="49">
        <v>-3</v>
      </c>
      <c r="BW24" s="49">
        <v>7884</v>
      </c>
      <c r="BX24" s="49">
        <v>32</v>
      </c>
      <c r="BY24" s="49">
        <v>209</v>
      </c>
      <c r="BZ24" s="49">
        <v>97</v>
      </c>
      <c r="CA24" s="49">
        <v>861</v>
      </c>
      <c r="CB24" s="49">
        <v>148</v>
      </c>
      <c r="CC24" s="49">
        <v>18</v>
      </c>
      <c r="CD24" s="49">
        <v>1</v>
      </c>
      <c r="CE24" s="49">
        <v>5</v>
      </c>
      <c r="CF24" s="49">
        <v>54</v>
      </c>
      <c r="CG24" s="49">
        <v>182</v>
      </c>
      <c r="CH24" s="49">
        <v>14</v>
      </c>
      <c r="CI24" s="49">
        <v>15</v>
      </c>
      <c r="CJ24" s="49">
        <v>19</v>
      </c>
      <c r="CK24" s="49">
        <v>107</v>
      </c>
      <c r="CL24" s="49">
        <v>518</v>
      </c>
      <c r="CM24" s="49">
        <v>32</v>
      </c>
    </row>
    <row r="25" spans="1:91" x14ac:dyDescent="0.25">
      <c r="A25" s="8">
        <v>3</v>
      </c>
      <c r="B25" s="8" t="s">
        <v>615</v>
      </c>
      <c r="C25" s="8" t="s">
        <v>144</v>
      </c>
      <c r="D25" s="8" t="s">
        <v>145</v>
      </c>
      <c r="E25" s="8" t="s">
        <v>138</v>
      </c>
      <c r="F25" s="9"/>
      <c r="G25" s="8">
        <v>25757935.219999999</v>
      </c>
      <c r="H25" s="8">
        <v>25788931.239999998</v>
      </c>
      <c r="I25" s="8">
        <v>24311372.209999997</v>
      </c>
      <c r="J25" s="8">
        <v>0</v>
      </c>
      <c r="K25" s="8">
        <v>5826596.4000000004</v>
      </c>
      <c r="L25" s="8">
        <v>2869813.16</v>
      </c>
      <c r="M25" s="8">
        <v>0</v>
      </c>
      <c r="N25" s="8">
        <v>0</v>
      </c>
      <c r="O25" s="8">
        <v>150831.82999999999</v>
      </c>
      <c r="P25" s="8">
        <v>0</v>
      </c>
      <c r="Q25" s="8">
        <v>1328719.6499999999</v>
      </c>
      <c r="R25" s="8">
        <v>0</v>
      </c>
      <c r="S25" s="8">
        <v>0</v>
      </c>
      <c r="T25" s="8">
        <v>0</v>
      </c>
      <c r="U25" s="8">
        <v>9537512.7699999996</v>
      </c>
      <c r="V25" s="8">
        <v>2875605.51</v>
      </c>
      <c r="W25" s="8">
        <v>4000</v>
      </c>
      <c r="X25" s="8">
        <v>3086.78</v>
      </c>
      <c r="Y25" s="8">
        <v>24119066.079999998</v>
      </c>
      <c r="Z25" s="8">
        <v>448550.82</v>
      </c>
      <c r="AA25" s="8">
        <v>24567616.899999999</v>
      </c>
      <c r="AB25" s="7">
        <v>8.8936991989612579E-2</v>
      </c>
      <c r="AC25" s="7">
        <v>7.0199999999999999E-2</v>
      </c>
      <c r="AD25" s="49">
        <v>1693044.96</v>
      </c>
      <c r="AE25" s="51">
        <v>0</v>
      </c>
      <c r="AF25" s="51">
        <v>0</v>
      </c>
      <c r="AG25" s="51">
        <v>30000.02</v>
      </c>
      <c r="AH25" s="51">
        <v>0</v>
      </c>
      <c r="AI25" s="25">
        <f t="shared" si="0"/>
        <v>30000.02</v>
      </c>
      <c r="AJ25" s="51">
        <v>882858.46</v>
      </c>
      <c r="AK25" s="51">
        <v>79168.84</v>
      </c>
      <c r="AL25" s="51">
        <v>155628.41</v>
      </c>
      <c r="AM25" s="51">
        <v>0</v>
      </c>
      <c r="AN25" s="51">
        <v>166270.44</v>
      </c>
      <c r="AO25" s="51">
        <v>3377.05</v>
      </c>
      <c r="AP25" s="51">
        <v>52896.66</v>
      </c>
      <c r="AQ25" s="51">
        <v>9600</v>
      </c>
      <c r="AR25" s="51">
        <v>4475</v>
      </c>
      <c r="AS25" s="51">
        <v>0</v>
      </c>
      <c r="AT25" s="51">
        <f>13163.57+24865.58+25086.71</f>
        <v>63115.86</v>
      </c>
      <c r="AU25" s="51">
        <v>10926.91</v>
      </c>
      <c r="AV25" s="51">
        <v>0</v>
      </c>
      <c r="AW25" s="51">
        <v>12154.32</v>
      </c>
      <c r="AX25" s="51">
        <v>21347.57</v>
      </c>
      <c r="AY25" s="49">
        <v>0</v>
      </c>
      <c r="AZ25" s="51">
        <v>1556321.85</v>
      </c>
      <c r="BA25" s="26">
        <f t="shared" si="1"/>
        <v>0</v>
      </c>
      <c r="BB25" s="49">
        <v>0</v>
      </c>
      <c r="BC25" s="49">
        <v>177526</v>
      </c>
      <c r="BD25" s="49">
        <v>0</v>
      </c>
      <c r="BE25" s="49">
        <v>271619.90999999997</v>
      </c>
      <c r="BF25" s="49">
        <v>0</v>
      </c>
      <c r="BG25" s="49">
        <v>0</v>
      </c>
      <c r="BH25" s="49">
        <v>0</v>
      </c>
      <c r="BI25" s="28">
        <f t="shared" si="2"/>
        <v>0</v>
      </c>
      <c r="BJ25" s="49">
        <v>0</v>
      </c>
      <c r="BK25" s="49">
        <v>4273</v>
      </c>
      <c r="BL25" s="49">
        <v>2048</v>
      </c>
      <c r="BM25" s="49">
        <v>164</v>
      </c>
      <c r="BN25" s="49">
        <v>-131</v>
      </c>
      <c r="BO25" s="49">
        <v>-183</v>
      </c>
      <c r="BP25" s="49">
        <v>-8</v>
      </c>
      <c r="BQ25" s="49">
        <v>-597</v>
      </c>
      <c r="BR25" s="49">
        <v>-510</v>
      </c>
      <c r="BS25" s="49">
        <v>0</v>
      </c>
      <c r="BT25" s="49">
        <v>-204</v>
      </c>
      <c r="BU25" s="49">
        <v>-666</v>
      </c>
      <c r="BV25" s="49">
        <v>-2</v>
      </c>
      <c r="BW25" s="49">
        <v>4184</v>
      </c>
      <c r="BX25" s="49">
        <v>7</v>
      </c>
      <c r="BY25" s="49">
        <v>222</v>
      </c>
      <c r="BZ25" s="49">
        <v>48</v>
      </c>
      <c r="CA25" s="49">
        <v>347</v>
      </c>
      <c r="CB25" s="49">
        <v>34</v>
      </c>
      <c r="CC25" s="49">
        <v>25</v>
      </c>
      <c r="CD25" s="49">
        <v>0</v>
      </c>
      <c r="CE25" s="49">
        <v>0</v>
      </c>
      <c r="CF25" s="49">
        <v>0</v>
      </c>
      <c r="CG25" s="49">
        <v>8</v>
      </c>
      <c r="CH25" s="49">
        <v>1</v>
      </c>
      <c r="CI25" s="49">
        <v>20</v>
      </c>
      <c r="CJ25" s="49">
        <v>20</v>
      </c>
      <c r="CK25" s="49">
        <v>84</v>
      </c>
      <c r="CL25" s="49">
        <v>376</v>
      </c>
      <c r="CM25" s="49">
        <v>25</v>
      </c>
    </row>
    <row r="26" spans="1:91" x14ac:dyDescent="0.25">
      <c r="A26" s="8">
        <v>3</v>
      </c>
      <c r="B26" s="8" t="s">
        <v>146</v>
      </c>
      <c r="C26" s="8" t="s">
        <v>111</v>
      </c>
      <c r="D26" s="8" t="s">
        <v>147</v>
      </c>
      <c r="E26" s="8" t="s">
        <v>148</v>
      </c>
      <c r="F26" s="9"/>
      <c r="G26" s="8">
        <v>13883631.4</v>
      </c>
      <c r="H26" s="8">
        <v>13897122.449999999</v>
      </c>
      <c r="I26" s="8">
        <v>13212558.369999999</v>
      </c>
      <c r="J26" s="8">
        <v>3986.96</v>
      </c>
      <c r="K26" s="8">
        <v>2064964.39</v>
      </c>
      <c r="L26" s="8">
        <v>3959983.31</v>
      </c>
      <c r="M26" s="8">
        <v>0</v>
      </c>
      <c r="N26" s="8">
        <v>0</v>
      </c>
      <c r="O26" s="8">
        <v>0</v>
      </c>
      <c r="P26" s="8">
        <v>0</v>
      </c>
      <c r="Q26" s="8">
        <v>995646.01</v>
      </c>
      <c r="R26" s="8">
        <v>0</v>
      </c>
      <c r="S26" s="8">
        <v>0</v>
      </c>
      <c r="T26" s="8">
        <v>0</v>
      </c>
      <c r="U26" s="8">
        <v>4167561.59</v>
      </c>
      <c r="V26" s="8">
        <v>1194226.98</v>
      </c>
      <c r="W26" s="8">
        <v>0</v>
      </c>
      <c r="X26" s="8">
        <v>0</v>
      </c>
      <c r="Y26" s="8">
        <v>13317817.359999999</v>
      </c>
      <c r="Z26" s="8">
        <v>13491.01</v>
      </c>
      <c r="AA26" s="8">
        <v>13331308.369999999</v>
      </c>
      <c r="AB26" s="7">
        <v>0.13315457105636597</v>
      </c>
      <c r="AC26" s="7">
        <v>6.9900000000000004E-2</v>
      </c>
      <c r="AD26" s="49">
        <v>931448.12</v>
      </c>
      <c r="AE26" s="49">
        <v>0</v>
      </c>
      <c r="AF26" s="49">
        <v>0</v>
      </c>
      <c r="AG26" s="49">
        <v>13491.01</v>
      </c>
      <c r="AH26" s="49">
        <v>0</v>
      </c>
      <c r="AI26" s="25">
        <f t="shared" si="0"/>
        <v>13491.01</v>
      </c>
      <c r="AJ26" s="49">
        <v>329244.15000000002</v>
      </c>
      <c r="AK26" s="49">
        <v>25721.67</v>
      </c>
      <c r="AL26" s="49">
        <v>70368.240000000005</v>
      </c>
      <c r="AM26" s="49">
        <v>0</v>
      </c>
      <c r="AN26" s="49">
        <v>85233.69</v>
      </c>
      <c r="AO26" s="49">
        <v>30926.77</v>
      </c>
      <c r="AP26" s="49">
        <v>60533.39</v>
      </c>
      <c r="AQ26" s="49">
        <v>8100</v>
      </c>
      <c r="AR26" s="49">
        <v>2067.96</v>
      </c>
      <c r="AS26" s="49">
        <v>0</v>
      </c>
      <c r="AT26" s="49">
        <v>37655.01</v>
      </c>
      <c r="AU26" s="49">
        <v>6961.58</v>
      </c>
      <c r="AV26" s="49">
        <v>0</v>
      </c>
      <c r="AW26" s="49">
        <v>1731.68</v>
      </c>
      <c r="AX26" s="49">
        <v>8519.9</v>
      </c>
      <c r="AY26" s="49">
        <v>0</v>
      </c>
      <c r="AZ26" s="49">
        <v>688901.3</v>
      </c>
      <c r="BA26" s="26">
        <f t="shared" si="1"/>
        <v>0</v>
      </c>
      <c r="BB26" s="49">
        <v>0</v>
      </c>
      <c r="BC26" s="49">
        <v>177525.42</v>
      </c>
      <c r="BD26" s="49">
        <v>0</v>
      </c>
      <c r="BE26" s="49">
        <v>151069</v>
      </c>
      <c r="BF26" s="49">
        <v>0</v>
      </c>
      <c r="BG26" s="49">
        <v>0</v>
      </c>
      <c r="BH26" s="49">
        <v>0</v>
      </c>
      <c r="BI26" s="28">
        <f t="shared" si="2"/>
        <v>0</v>
      </c>
      <c r="BJ26" s="49">
        <v>0</v>
      </c>
      <c r="BK26" s="49">
        <v>2671</v>
      </c>
      <c r="BL26" s="49">
        <v>788</v>
      </c>
      <c r="BM26" s="49">
        <v>87</v>
      </c>
      <c r="BN26" s="49">
        <v>-62</v>
      </c>
      <c r="BO26" s="49">
        <v>-25</v>
      </c>
      <c r="BP26" s="49">
        <v>-54</v>
      </c>
      <c r="BQ26" s="49">
        <v>-214</v>
      </c>
      <c r="BR26" s="49">
        <v>-229</v>
      </c>
      <c r="BS26" s="49">
        <v>20</v>
      </c>
      <c r="BT26" s="49">
        <v>-73</v>
      </c>
      <c r="BU26" s="49">
        <v>-486</v>
      </c>
      <c r="BV26" s="49">
        <v>-6</v>
      </c>
      <c r="BW26" s="49">
        <v>2417</v>
      </c>
      <c r="BX26" s="49">
        <v>3</v>
      </c>
      <c r="BY26" s="49">
        <v>114</v>
      </c>
      <c r="BZ26" s="49">
        <v>44</v>
      </c>
      <c r="CA26" s="49">
        <v>297</v>
      </c>
      <c r="CB26" s="49">
        <v>22</v>
      </c>
      <c r="CC26" s="49">
        <v>9</v>
      </c>
      <c r="CD26" s="49">
        <v>1</v>
      </c>
      <c r="CE26" s="49">
        <v>0</v>
      </c>
      <c r="CF26" s="49">
        <v>13</v>
      </c>
      <c r="CG26" s="49">
        <v>40</v>
      </c>
      <c r="CH26" s="49">
        <v>0</v>
      </c>
      <c r="CI26" s="49">
        <v>5</v>
      </c>
      <c r="CJ26" s="49">
        <v>5</v>
      </c>
      <c r="CK26" s="49">
        <v>51</v>
      </c>
      <c r="CL26" s="49">
        <v>161</v>
      </c>
      <c r="CM26" s="49">
        <v>7</v>
      </c>
    </row>
    <row r="27" spans="1:91" x14ac:dyDescent="0.25">
      <c r="A27" s="8">
        <v>3</v>
      </c>
      <c r="B27" s="8" t="s">
        <v>149</v>
      </c>
      <c r="C27" s="8" t="s">
        <v>150</v>
      </c>
      <c r="D27" s="8" t="s">
        <v>151</v>
      </c>
      <c r="E27" s="8" t="s">
        <v>142</v>
      </c>
      <c r="F27" s="8" t="s">
        <v>108</v>
      </c>
      <c r="G27" s="8">
        <v>28583027.739999998</v>
      </c>
      <c r="H27" s="8">
        <v>28648003.239999998</v>
      </c>
      <c r="I27" s="8">
        <v>26854264.739999998</v>
      </c>
      <c r="J27" s="8">
        <v>0</v>
      </c>
      <c r="K27" s="8">
        <v>8317670</v>
      </c>
      <c r="L27" s="8">
        <v>4418098</v>
      </c>
      <c r="M27" s="8">
        <v>0</v>
      </c>
      <c r="N27" s="8">
        <v>0</v>
      </c>
      <c r="O27" s="8">
        <v>0</v>
      </c>
      <c r="P27" s="8">
        <v>0</v>
      </c>
      <c r="Q27" s="8">
        <v>2147679</v>
      </c>
      <c r="R27" s="8">
        <v>0</v>
      </c>
      <c r="S27" s="8">
        <v>0</v>
      </c>
      <c r="T27" s="8">
        <v>124099</v>
      </c>
      <c r="U27" s="8">
        <v>6459132</v>
      </c>
      <c r="V27" s="8">
        <v>1742927</v>
      </c>
      <c r="W27" s="8">
        <v>0</v>
      </c>
      <c r="X27" s="8">
        <v>3583</v>
      </c>
      <c r="Y27" s="8">
        <v>25091467.73</v>
      </c>
      <c r="Z27" s="8">
        <v>192658</v>
      </c>
      <c r="AA27" s="8">
        <v>25284125.73</v>
      </c>
      <c r="AB27" s="7">
        <v>0.22145272791385651</v>
      </c>
      <c r="AC27" s="7">
        <v>7.9899999999999999E-2</v>
      </c>
      <c r="AD27" s="49">
        <v>2005962</v>
      </c>
      <c r="AE27" s="49">
        <v>0</v>
      </c>
      <c r="AF27" s="49">
        <v>0</v>
      </c>
      <c r="AG27" s="49">
        <v>64976</v>
      </c>
      <c r="AH27" s="49">
        <v>0</v>
      </c>
      <c r="AI27" s="25">
        <f t="shared" si="0"/>
        <v>64976</v>
      </c>
      <c r="AJ27" s="49">
        <v>1222506</v>
      </c>
      <c r="AK27" s="49">
        <v>97335</v>
      </c>
      <c r="AL27" s="49">
        <v>284541</v>
      </c>
      <c r="AM27" s="49">
        <v>0</v>
      </c>
      <c r="AN27" s="49">
        <v>221854</v>
      </c>
      <c r="AO27" s="49">
        <v>5397</v>
      </c>
      <c r="AP27" s="49">
        <v>92919</v>
      </c>
      <c r="AQ27" s="49">
        <v>10600</v>
      </c>
      <c r="AR27" s="49">
        <v>370</v>
      </c>
      <c r="AS27" s="49">
        <v>39751</v>
      </c>
      <c r="AT27" s="49">
        <v>62021</v>
      </c>
      <c r="AU27" s="49">
        <v>18199</v>
      </c>
      <c r="AV27" s="49">
        <v>0</v>
      </c>
      <c r="AW27" s="49">
        <v>16770</v>
      </c>
      <c r="AX27" s="49">
        <v>16316</v>
      </c>
      <c r="AY27" s="49">
        <v>0</v>
      </c>
      <c r="AZ27" s="49">
        <v>2161414</v>
      </c>
      <c r="BA27" s="26">
        <f t="shared" si="1"/>
        <v>0</v>
      </c>
      <c r="BB27" s="49">
        <v>0</v>
      </c>
      <c r="BC27" s="49">
        <v>177526</v>
      </c>
      <c r="BD27" s="49">
        <v>0</v>
      </c>
      <c r="BE27" s="49">
        <v>225626</v>
      </c>
      <c r="BF27" s="49">
        <v>0</v>
      </c>
      <c r="BG27" s="49">
        <v>0</v>
      </c>
      <c r="BH27" s="49">
        <v>0</v>
      </c>
      <c r="BI27" s="28">
        <f t="shared" si="2"/>
        <v>0</v>
      </c>
      <c r="BJ27" s="49">
        <v>0</v>
      </c>
      <c r="BK27" s="49">
        <v>6552</v>
      </c>
      <c r="BL27" s="49">
        <v>2950</v>
      </c>
      <c r="BM27" s="49">
        <v>46</v>
      </c>
      <c r="BN27" s="49">
        <v>-132</v>
      </c>
      <c r="BO27" s="49">
        <v>-100</v>
      </c>
      <c r="BP27" s="49">
        <v>-64</v>
      </c>
      <c r="BQ27" s="49">
        <v>-1424</v>
      </c>
      <c r="BR27" s="49">
        <v>-822</v>
      </c>
      <c r="BS27" s="49">
        <v>3</v>
      </c>
      <c r="BT27" s="49">
        <v>335</v>
      </c>
      <c r="BU27" s="49">
        <v>-921</v>
      </c>
      <c r="BV27" s="49">
        <v>-1</v>
      </c>
      <c r="BW27" s="49">
        <v>6422</v>
      </c>
      <c r="BX27" s="49">
        <v>54</v>
      </c>
      <c r="BY27" s="49">
        <v>180</v>
      </c>
      <c r="BZ27" s="49">
        <v>78</v>
      </c>
      <c r="CA27" s="49">
        <v>472</v>
      </c>
      <c r="CB27" s="49">
        <v>162</v>
      </c>
      <c r="CC27" s="49">
        <v>27</v>
      </c>
      <c r="CD27" s="49">
        <v>1</v>
      </c>
      <c r="CE27" s="49">
        <v>1</v>
      </c>
      <c r="CF27" s="49">
        <v>16</v>
      </c>
      <c r="CG27" s="49">
        <v>47</v>
      </c>
      <c r="CH27" s="49">
        <v>0</v>
      </c>
      <c r="CI27" s="49">
        <v>17</v>
      </c>
      <c r="CJ27" s="49">
        <v>20</v>
      </c>
      <c r="CK27" s="49">
        <v>99</v>
      </c>
      <c r="CL27" s="49">
        <v>646</v>
      </c>
      <c r="CM27" s="49">
        <v>38</v>
      </c>
    </row>
    <row r="28" spans="1:91" x14ac:dyDescent="0.25">
      <c r="A28" s="8">
        <v>3</v>
      </c>
      <c r="B28" s="8" t="s">
        <v>152</v>
      </c>
      <c r="C28" s="8" t="s">
        <v>153</v>
      </c>
      <c r="D28" s="8" t="s">
        <v>154</v>
      </c>
      <c r="E28" s="8" t="s">
        <v>142</v>
      </c>
      <c r="F28" s="8" t="s">
        <v>108</v>
      </c>
      <c r="G28" s="8">
        <v>17227930.210000001</v>
      </c>
      <c r="H28" s="8">
        <v>17256299.149999999</v>
      </c>
      <c r="I28" s="8">
        <v>16267355.550000003</v>
      </c>
      <c r="J28" s="8">
        <v>0</v>
      </c>
      <c r="K28" s="8">
        <v>4961995.7300000004</v>
      </c>
      <c r="L28" s="8">
        <v>3284034.09</v>
      </c>
      <c r="M28" s="8">
        <v>0</v>
      </c>
      <c r="N28" s="8">
        <v>0</v>
      </c>
      <c r="O28" s="8">
        <v>12696.57</v>
      </c>
      <c r="P28" s="8">
        <v>0</v>
      </c>
      <c r="Q28" s="8">
        <v>1112800</v>
      </c>
      <c r="R28" s="8">
        <v>0</v>
      </c>
      <c r="S28" s="8">
        <v>0</v>
      </c>
      <c r="T28" s="8">
        <v>0</v>
      </c>
      <c r="U28" s="8">
        <v>4307067.99</v>
      </c>
      <c r="V28" s="8">
        <v>1177827.04</v>
      </c>
      <c r="W28" s="8">
        <v>0</v>
      </c>
      <c r="X28" s="8">
        <v>0</v>
      </c>
      <c r="Y28" s="8">
        <v>16305790.460000001</v>
      </c>
      <c r="Z28" s="8">
        <v>187292.29</v>
      </c>
      <c r="AA28" s="8">
        <v>16493082.75</v>
      </c>
      <c r="AB28" s="7">
        <v>0.15594293177127838</v>
      </c>
      <c r="AC28" s="7">
        <v>8.9700000000000002E-2</v>
      </c>
      <c r="AD28" s="49">
        <v>1462065.61</v>
      </c>
      <c r="AE28" s="49">
        <v>0</v>
      </c>
      <c r="AF28" s="49">
        <v>0</v>
      </c>
      <c r="AG28" s="49">
        <v>34373.89</v>
      </c>
      <c r="AH28" s="49">
        <v>436.66</v>
      </c>
      <c r="AI28" s="25">
        <f t="shared" si="0"/>
        <v>34810.550000000003</v>
      </c>
      <c r="AJ28" s="49">
        <v>754286.31</v>
      </c>
      <c r="AK28" s="49">
        <v>59557.87</v>
      </c>
      <c r="AL28" s="49">
        <v>164494.16</v>
      </c>
      <c r="AM28" s="49">
        <v>0</v>
      </c>
      <c r="AN28" s="49">
        <v>149184.03</v>
      </c>
      <c r="AO28" s="49">
        <v>8782.9500000000007</v>
      </c>
      <c r="AP28" s="49">
        <v>90337.11</v>
      </c>
      <c r="AQ28" s="49">
        <v>9600</v>
      </c>
      <c r="AR28" s="49">
        <v>710</v>
      </c>
      <c r="AS28" s="49">
        <v>21352.74</v>
      </c>
      <c r="AT28" s="49">
        <v>54598.98</v>
      </c>
      <c r="AU28" s="49">
        <v>6568.57</v>
      </c>
      <c r="AV28" s="49">
        <v>0</v>
      </c>
      <c r="AW28" s="49">
        <v>16294.31</v>
      </c>
      <c r="AX28" s="49">
        <v>20485.61</v>
      </c>
      <c r="AY28" s="49">
        <v>0</v>
      </c>
      <c r="AZ28" s="49">
        <v>1422139.81</v>
      </c>
      <c r="BA28" s="26">
        <f t="shared" si="1"/>
        <v>0</v>
      </c>
      <c r="BB28" s="49">
        <v>0</v>
      </c>
      <c r="BC28" s="49">
        <v>177526.02</v>
      </c>
      <c r="BD28" s="49">
        <v>0.02</v>
      </c>
      <c r="BE28" s="49">
        <v>95614.76</v>
      </c>
      <c r="BF28" s="49">
        <v>0</v>
      </c>
      <c r="BG28" s="49">
        <v>0</v>
      </c>
      <c r="BH28" s="49">
        <v>0</v>
      </c>
      <c r="BI28" s="28">
        <f t="shared" si="2"/>
        <v>0</v>
      </c>
      <c r="BJ28" s="49">
        <v>0</v>
      </c>
      <c r="BK28" s="49">
        <v>4135</v>
      </c>
      <c r="BL28" s="49">
        <v>1589</v>
      </c>
      <c r="BM28" s="49">
        <v>85</v>
      </c>
      <c r="BN28" s="49">
        <v>-28</v>
      </c>
      <c r="BO28" s="49">
        <v>-93</v>
      </c>
      <c r="BP28" s="49">
        <v>-38</v>
      </c>
      <c r="BQ28" s="49">
        <v>-597</v>
      </c>
      <c r="BR28" s="49">
        <v>-391</v>
      </c>
      <c r="BS28" s="49">
        <v>41</v>
      </c>
      <c r="BT28" s="49">
        <v>36</v>
      </c>
      <c r="BU28" s="49">
        <v>-662</v>
      </c>
      <c r="BV28" s="49">
        <v>-8</v>
      </c>
      <c r="BW28" s="49">
        <v>4069</v>
      </c>
      <c r="BX28" s="49">
        <v>33</v>
      </c>
      <c r="BY28" s="49">
        <v>99</v>
      </c>
      <c r="BZ28" s="49">
        <v>47</v>
      </c>
      <c r="CA28" s="49">
        <v>360</v>
      </c>
      <c r="CB28" s="49">
        <v>181</v>
      </c>
      <c r="CC28" s="49">
        <v>3</v>
      </c>
      <c r="CD28" s="49">
        <v>0</v>
      </c>
      <c r="CE28" s="49">
        <v>0</v>
      </c>
      <c r="CF28" s="49">
        <v>14</v>
      </c>
      <c r="CG28" s="49">
        <v>38</v>
      </c>
      <c r="CH28" s="49">
        <v>0</v>
      </c>
      <c r="CI28" s="49">
        <v>7</v>
      </c>
      <c r="CJ28" s="49">
        <v>5</v>
      </c>
      <c r="CK28" s="49">
        <v>48</v>
      </c>
      <c r="CL28" s="49">
        <v>348</v>
      </c>
      <c r="CM28" s="49">
        <v>1</v>
      </c>
    </row>
    <row r="29" spans="1:91" x14ac:dyDescent="0.25">
      <c r="A29" s="8">
        <v>3</v>
      </c>
      <c r="B29" s="8" t="s">
        <v>155</v>
      </c>
      <c r="C29" s="8" t="s">
        <v>114</v>
      </c>
      <c r="D29" s="8" t="s">
        <v>156</v>
      </c>
      <c r="E29" s="8" t="s">
        <v>138</v>
      </c>
      <c r="F29" s="9"/>
      <c r="G29" s="8">
        <v>30476518.18</v>
      </c>
      <c r="H29" s="8">
        <v>30563531.66</v>
      </c>
      <c r="I29" s="8">
        <v>27533644.059999999</v>
      </c>
      <c r="J29" s="8">
        <v>0</v>
      </c>
      <c r="K29" s="8">
        <v>6031000.8499999996</v>
      </c>
      <c r="L29" s="8">
        <v>2929932.28</v>
      </c>
      <c r="M29" s="8">
        <v>0</v>
      </c>
      <c r="N29" s="8">
        <v>0</v>
      </c>
      <c r="O29" s="8">
        <v>282187.05</v>
      </c>
      <c r="P29" s="8">
        <v>0</v>
      </c>
      <c r="Q29" s="8">
        <v>2294736.4900000002</v>
      </c>
      <c r="R29" s="8">
        <v>0</v>
      </c>
      <c r="S29" s="8">
        <v>0</v>
      </c>
      <c r="T29" s="8">
        <v>0</v>
      </c>
      <c r="U29" s="8">
        <v>10393570.41</v>
      </c>
      <c r="V29" s="8">
        <v>4036395.22</v>
      </c>
      <c r="W29" s="8">
        <v>0</v>
      </c>
      <c r="X29" s="8">
        <v>0</v>
      </c>
      <c r="Y29" s="8">
        <v>27894041.77</v>
      </c>
      <c r="Z29" s="8">
        <v>369200.53</v>
      </c>
      <c r="AA29" s="8">
        <v>28263242.300000001</v>
      </c>
      <c r="AB29" s="7">
        <v>0.21336159110069275</v>
      </c>
      <c r="AC29" s="7">
        <v>7.9200000000000007E-2</v>
      </c>
      <c r="AD29" s="49">
        <v>2208406.52</v>
      </c>
      <c r="AE29" s="49">
        <v>0</v>
      </c>
      <c r="AF29" s="49">
        <v>0</v>
      </c>
      <c r="AG29" s="49">
        <v>87013.48</v>
      </c>
      <c r="AH29" s="49">
        <v>0</v>
      </c>
      <c r="AI29" s="25">
        <f t="shared" si="0"/>
        <v>87013.48</v>
      </c>
      <c r="AJ29" s="49">
        <v>1025995.52</v>
      </c>
      <c r="AK29" s="49">
        <v>98733.86</v>
      </c>
      <c r="AL29" s="49">
        <v>167669.5</v>
      </c>
      <c r="AM29" s="49">
        <v>0</v>
      </c>
      <c r="AN29" s="49">
        <v>277886.19</v>
      </c>
      <c r="AO29" s="49">
        <v>3851.78</v>
      </c>
      <c r="AP29" s="49">
        <v>97215.72</v>
      </c>
      <c r="AQ29" s="49">
        <v>10100</v>
      </c>
      <c r="AR29" s="49">
        <v>2876.6</v>
      </c>
      <c r="AS29" s="49">
        <v>0</v>
      </c>
      <c r="AT29" s="49">
        <v>74555.8</v>
      </c>
      <c r="AU29" s="49">
        <v>21246.77</v>
      </c>
      <c r="AV29" s="49">
        <v>0</v>
      </c>
      <c r="AW29" s="49">
        <v>33478.83</v>
      </c>
      <c r="AX29" s="49">
        <v>10017.459999999999</v>
      </c>
      <c r="AY29" s="49">
        <v>0</v>
      </c>
      <c r="AZ29" s="49">
        <v>1898165.1</v>
      </c>
      <c r="BA29" s="26">
        <f t="shared" si="1"/>
        <v>0</v>
      </c>
      <c r="BB29" s="49">
        <v>0</v>
      </c>
      <c r="BC29" s="49">
        <v>177526</v>
      </c>
      <c r="BD29" s="49">
        <v>0</v>
      </c>
      <c r="BE29" s="49">
        <v>392790.97</v>
      </c>
      <c r="BF29" s="49">
        <v>0</v>
      </c>
      <c r="BG29" s="49">
        <v>0</v>
      </c>
      <c r="BH29" s="49">
        <v>0</v>
      </c>
      <c r="BI29" s="28">
        <f t="shared" si="2"/>
        <v>0</v>
      </c>
      <c r="BJ29" s="49">
        <v>0</v>
      </c>
      <c r="BK29" s="49">
        <v>6453</v>
      </c>
      <c r="BL29" s="49">
        <v>2792</v>
      </c>
      <c r="BM29" s="49">
        <v>20</v>
      </c>
      <c r="BN29" s="49">
        <v>-164</v>
      </c>
      <c r="BO29" s="49">
        <v>-80</v>
      </c>
      <c r="BP29" s="49">
        <v>-140</v>
      </c>
      <c r="BQ29" s="49">
        <v>-657</v>
      </c>
      <c r="BR29" s="49">
        <v>-911</v>
      </c>
      <c r="BS29" s="49">
        <v>5</v>
      </c>
      <c r="BT29" s="49">
        <v>324</v>
      </c>
      <c r="BU29" s="49">
        <v>-1186</v>
      </c>
      <c r="BV29" s="49">
        <v>-4</v>
      </c>
      <c r="BW29" s="49">
        <v>6452</v>
      </c>
      <c r="BX29" s="49">
        <v>90</v>
      </c>
      <c r="BY29" s="49">
        <v>341</v>
      </c>
      <c r="BZ29" s="49">
        <v>93</v>
      </c>
      <c r="CA29" s="49">
        <v>539</v>
      </c>
      <c r="CB29" s="49">
        <v>109</v>
      </c>
      <c r="CC29" s="49">
        <v>281</v>
      </c>
      <c r="CD29" s="49">
        <v>2</v>
      </c>
      <c r="CE29" s="49">
        <v>1</v>
      </c>
      <c r="CF29" s="49">
        <v>20</v>
      </c>
      <c r="CG29" s="49">
        <v>120</v>
      </c>
      <c r="CH29" s="49">
        <v>8</v>
      </c>
      <c r="CI29" s="49">
        <v>15</v>
      </c>
      <c r="CJ29" s="49">
        <v>29</v>
      </c>
      <c r="CK29" s="49">
        <v>128</v>
      </c>
      <c r="CL29" s="49">
        <v>691</v>
      </c>
      <c r="CM29" s="49">
        <v>137</v>
      </c>
    </row>
    <row r="30" spans="1:91" x14ac:dyDescent="0.25">
      <c r="A30" s="8">
        <v>3</v>
      </c>
      <c r="B30" s="8" t="s">
        <v>157</v>
      </c>
      <c r="C30" s="8" t="s">
        <v>158</v>
      </c>
      <c r="D30" s="8" t="s">
        <v>159</v>
      </c>
      <c r="E30" s="8" t="s">
        <v>142</v>
      </c>
      <c r="F30" s="8" t="s">
        <v>116</v>
      </c>
      <c r="G30" s="8">
        <v>139661083</v>
      </c>
      <c r="H30" s="8">
        <v>140327718.50999999</v>
      </c>
      <c r="I30" s="8">
        <v>136244997</v>
      </c>
      <c r="J30" s="8">
        <v>74202942</v>
      </c>
      <c r="K30" s="8">
        <v>8040178</v>
      </c>
      <c r="L30" s="8">
        <v>21025050</v>
      </c>
      <c r="M30" s="8">
        <v>0</v>
      </c>
      <c r="N30" s="8">
        <v>0</v>
      </c>
      <c r="O30" s="8">
        <v>0</v>
      </c>
      <c r="P30" s="8">
        <v>29620</v>
      </c>
      <c r="Q30" s="8">
        <v>6631202</v>
      </c>
      <c r="R30" s="8">
        <v>0</v>
      </c>
      <c r="S30" s="8">
        <v>0</v>
      </c>
      <c r="T30" s="8">
        <v>0</v>
      </c>
      <c r="U30" s="8">
        <v>11985434</v>
      </c>
      <c r="V30" s="8">
        <v>5147823</v>
      </c>
      <c r="W30" s="8">
        <v>0</v>
      </c>
      <c r="X30" s="8">
        <v>9782</v>
      </c>
      <c r="Y30" s="8">
        <v>130287109</v>
      </c>
      <c r="Z30" s="8">
        <v>997151</v>
      </c>
      <c r="AA30" s="8">
        <v>131284260</v>
      </c>
      <c r="AB30" s="7">
        <v>0.29494425654411316</v>
      </c>
      <c r="AC30" s="7">
        <v>2.24E-2</v>
      </c>
      <c r="AD30" s="49">
        <v>2924215</v>
      </c>
      <c r="AE30" s="49">
        <v>0</v>
      </c>
      <c r="AF30" s="49">
        <v>0</v>
      </c>
      <c r="AG30" s="49">
        <v>720029</v>
      </c>
      <c r="AH30" s="49">
        <v>7664</v>
      </c>
      <c r="AI30" s="25">
        <f t="shared" si="0"/>
        <v>727693</v>
      </c>
      <c r="AJ30" s="49">
        <v>1627829</v>
      </c>
      <c r="AK30" s="49">
        <v>149067</v>
      </c>
      <c r="AL30" s="49">
        <v>358895</v>
      </c>
      <c r="AM30" s="49">
        <v>0</v>
      </c>
      <c r="AN30" s="49">
        <v>390024</v>
      </c>
      <c r="AO30" s="49">
        <v>5632</v>
      </c>
      <c r="AP30" s="49">
        <v>72897</v>
      </c>
      <c r="AQ30" s="49">
        <v>10100</v>
      </c>
      <c r="AR30" s="49">
        <v>295249</v>
      </c>
      <c r="AS30" s="49">
        <v>0</v>
      </c>
      <c r="AT30" s="49">
        <v>172371</v>
      </c>
      <c r="AU30" s="49">
        <v>34276</v>
      </c>
      <c r="AV30" s="49">
        <v>0</v>
      </c>
      <c r="AW30" s="49">
        <v>12622</v>
      </c>
      <c r="AX30" s="49">
        <v>121490</v>
      </c>
      <c r="AY30" s="49">
        <v>0</v>
      </c>
      <c r="AZ30" s="49">
        <v>3518412</v>
      </c>
      <c r="BA30" s="26">
        <f t="shared" si="1"/>
        <v>0</v>
      </c>
      <c r="BB30" s="49">
        <v>0</v>
      </c>
      <c r="BC30" s="49">
        <v>177526</v>
      </c>
      <c r="BD30" s="49">
        <v>0</v>
      </c>
      <c r="BE30" s="49">
        <v>635075.28</v>
      </c>
      <c r="BF30" s="49">
        <v>0</v>
      </c>
      <c r="BG30" s="49">
        <v>0</v>
      </c>
      <c r="BH30" s="49">
        <v>0</v>
      </c>
      <c r="BI30" s="28">
        <f t="shared" si="2"/>
        <v>0</v>
      </c>
      <c r="BJ30" s="49">
        <v>0</v>
      </c>
      <c r="BK30" s="49">
        <v>10851</v>
      </c>
      <c r="BL30" s="49">
        <v>3436</v>
      </c>
      <c r="BM30" s="49">
        <v>6</v>
      </c>
      <c r="BN30" s="49">
        <v>0</v>
      </c>
      <c r="BO30" s="49">
        <v>-108</v>
      </c>
      <c r="BP30" s="49">
        <v>-326</v>
      </c>
      <c r="BQ30" s="49">
        <v>-472</v>
      </c>
      <c r="BR30" s="49">
        <v>-1250</v>
      </c>
      <c r="BS30" s="49">
        <v>0</v>
      </c>
      <c r="BT30" s="49">
        <v>-375</v>
      </c>
      <c r="BU30" s="49">
        <v>-608</v>
      </c>
      <c r="BV30" s="49">
        <v>-16</v>
      </c>
      <c r="BW30" s="49">
        <v>11138</v>
      </c>
      <c r="BX30" s="49">
        <v>6</v>
      </c>
      <c r="BY30" s="49">
        <v>222</v>
      </c>
      <c r="BZ30" s="49">
        <v>90</v>
      </c>
      <c r="CA30" s="49">
        <v>239</v>
      </c>
      <c r="CB30" s="49">
        <v>55</v>
      </c>
      <c r="CC30" s="49">
        <v>2</v>
      </c>
      <c r="CD30" s="49">
        <v>32</v>
      </c>
      <c r="CE30" s="49">
        <v>15</v>
      </c>
      <c r="CF30" s="49">
        <v>144</v>
      </c>
      <c r="CG30" s="49">
        <v>93</v>
      </c>
      <c r="CH30" s="49">
        <v>3</v>
      </c>
      <c r="CI30" s="49">
        <v>288</v>
      </c>
      <c r="CJ30" s="49">
        <v>50</v>
      </c>
      <c r="CK30" s="49">
        <v>428</v>
      </c>
      <c r="CL30" s="49">
        <v>389</v>
      </c>
      <c r="CM30" s="49">
        <v>17</v>
      </c>
    </row>
    <row r="31" spans="1:91" x14ac:dyDescent="0.25">
      <c r="A31" s="8">
        <v>4</v>
      </c>
      <c r="B31" s="8" t="s">
        <v>160</v>
      </c>
      <c r="C31" s="8" t="s">
        <v>161</v>
      </c>
      <c r="D31" s="8" t="s">
        <v>162</v>
      </c>
      <c r="E31" s="8" t="s">
        <v>163</v>
      </c>
      <c r="F31" s="8" t="s">
        <v>108</v>
      </c>
      <c r="G31" s="8">
        <v>19980620.91</v>
      </c>
      <c r="H31" s="8">
        <v>19988961.82</v>
      </c>
      <c r="I31" s="8">
        <v>19631119.59</v>
      </c>
      <c r="J31" s="8">
        <v>571797.24</v>
      </c>
      <c r="K31" s="8">
        <v>324584.40000000002</v>
      </c>
      <c r="L31" s="8">
        <v>5495116.3300000001</v>
      </c>
      <c r="M31" s="8">
        <v>0</v>
      </c>
      <c r="N31" s="8">
        <v>0</v>
      </c>
      <c r="O31" s="8">
        <v>0</v>
      </c>
      <c r="P31" s="8">
        <v>75.790000000000006</v>
      </c>
      <c r="Q31" s="8">
        <v>2005716.33</v>
      </c>
      <c r="R31" s="8">
        <v>0</v>
      </c>
      <c r="S31" s="8">
        <v>0</v>
      </c>
      <c r="T31" s="8">
        <v>0</v>
      </c>
      <c r="U31" s="8">
        <v>6457509.5</v>
      </c>
      <c r="V31" s="8">
        <v>3502654.54</v>
      </c>
      <c r="W31" s="8">
        <v>0</v>
      </c>
      <c r="X31" s="8">
        <v>0</v>
      </c>
      <c r="Y31" s="8">
        <v>19385944.32</v>
      </c>
      <c r="Z31" s="8">
        <v>42728.2</v>
      </c>
      <c r="AA31" s="8">
        <v>19428672.52</v>
      </c>
      <c r="AB31" s="7">
        <v>9.2581957578659058E-2</v>
      </c>
      <c r="AC31" s="7">
        <v>5.2900000000000003E-2</v>
      </c>
      <c r="AD31" s="49">
        <v>1026391.78</v>
      </c>
      <c r="AE31" s="49">
        <v>0</v>
      </c>
      <c r="AF31" s="49">
        <v>0</v>
      </c>
      <c r="AG31" s="49">
        <v>11344.24</v>
      </c>
      <c r="AH31" s="49">
        <v>416.16</v>
      </c>
      <c r="AI31" s="25">
        <f t="shared" si="0"/>
        <v>11760.4</v>
      </c>
      <c r="AJ31" s="49">
        <v>380384.73</v>
      </c>
      <c r="AK31" s="49">
        <v>28929.14</v>
      </c>
      <c r="AL31" s="49">
        <v>113078.52</v>
      </c>
      <c r="AM31" s="49">
        <v>0</v>
      </c>
      <c r="AN31" s="49">
        <v>68280.73</v>
      </c>
      <c r="AO31" s="49">
        <v>18197.330000000002</v>
      </c>
      <c r="AP31" s="49">
        <v>102445.15</v>
      </c>
      <c r="AQ31" s="49">
        <v>6400</v>
      </c>
      <c r="AR31" s="49">
        <v>0</v>
      </c>
      <c r="AS31" s="49">
        <v>0</v>
      </c>
      <c r="AT31" s="49">
        <v>53795.55</v>
      </c>
      <c r="AU31" s="49">
        <v>11760.71</v>
      </c>
      <c r="AV31" s="49">
        <v>0</v>
      </c>
      <c r="AW31" s="49">
        <v>20868.54</v>
      </c>
      <c r="AX31" s="49">
        <v>6671.11</v>
      </c>
      <c r="AY31" s="49">
        <v>0</v>
      </c>
      <c r="AZ31" s="49">
        <v>844502.28</v>
      </c>
      <c r="BA31" s="26">
        <f t="shared" si="1"/>
        <v>0</v>
      </c>
      <c r="BB31" s="49">
        <v>0.91</v>
      </c>
      <c r="BC31" s="49">
        <v>177525.68</v>
      </c>
      <c r="BD31" s="49">
        <v>0</v>
      </c>
      <c r="BE31" s="49">
        <v>154530.75</v>
      </c>
      <c r="BF31" s="49">
        <v>0</v>
      </c>
      <c r="BG31" s="49">
        <v>0</v>
      </c>
      <c r="BH31" s="49">
        <v>0</v>
      </c>
      <c r="BI31" s="28">
        <f t="shared" si="2"/>
        <v>0</v>
      </c>
      <c r="BJ31" s="49">
        <v>0</v>
      </c>
      <c r="BK31" s="49">
        <v>3868</v>
      </c>
      <c r="BL31" s="49">
        <v>1747</v>
      </c>
      <c r="BM31" s="49">
        <v>0</v>
      </c>
      <c r="BN31" s="49">
        <v>0</v>
      </c>
      <c r="BO31" s="49">
        <v>-14</v>
      </c>
      <c r="BP31" s="49">
        <v>-70</v>
      </c>
      <c r="BQ31" s="49">
        <v>-131</v>
      </c>
      <c r="BR31" s="49">
        <v>-405</v>
      </c>
      <c r="BS31" s="49">
        <v>0</v>
      </c>
      <c r="BT31" s="49">
        <v>67</v>
      </c>
      <c r="BU31" s="49">
        <v>-501</v>
      </c>
      <c r="BV31" s="49">
        <v>0</v>
      </c>
      <c r="BW31" s="49">
        <v>4561</v>
      </c>
      <c r="BX31" s="49">
        <v>1</v>
      </c>
      <c r="BY31" s="49">
        <v>161</v>
      </c>
      <c r="BZ31" s="49">
        <v>89</v>
      </c>
      <c r="CA31" s="49">
        <v>229</v>
      </c>
      <c r="CB31" s="49">
        <v>0</v>
      </c>
      <c r="CC31" s="49">
        <v>18</v>
      </c>
      <c r="CD31" s="49">
        <v>0</v>
      </c>
      <c r="CE31" s="49">
        <v>3</v>
      </c>
      <c r="CF31" s="49">
        <v>21</v>
      </c>
      <c r="CG31" s="49">
        <v>50</v>
      </c>
      <c r="CH31" s="49">
        <v>0</v>
      </c>
      <c r="CI31" s="49">
        <v>9</v>
      </c>
      <c r="CJ31" s="49">
        <v>13</v>
      </c>
      <c r="CK31" s="49">
        <v>92</v>
      </c>
      <c r="CL31" s="49">
        <v>283</v>
      </c>
      <c r="CM31" s="49">
        <v>3</v>
      </c>
    </row>
    <row r="32" spans="1:91" x14ac:dyDescent="0.25">
      <c r="A32" s="8">
        <v>4</v>
      </c>
      <c r="B32" s="8" t="s">
        <v>164</v>
      </c>
      <c r="C32" s="8" t="s">
        <v>165</v>
      </c>
      <c r="D32" s="8" t="s">
        <v>166</v>
      </c>
      <c r="E32" s="8" t="s">
        <v>163</v>
      </c>
      <c r="F32" s="8" t="s">
        <v>116</v>
      </c>
      <c r="G32" s="8">
        <v>15028126.880000001</v>
      </c>
      <c r="H32" s="8">
        <v>15037261.539999999</v>
      </c>
      <c r="I32" s="8">
        <v>14382886.08</v>
      </c>
      <c r="J32" s="8">
        <v>48599.199999999997</v>
      </c>
      <c r="K32" s="8">
        <v>781871.56</v>
      </c>
      <c r="L32" s="8">
        <v>3205635.25</v>
      </c>
      <c r="M32" s="8">
        <v>0</v>
      </c>
      <c r="N32" s="8">
        <v>0</v>
      </c>
      <c r="O32" s="8">
        <v>0</v>
      </c>
      <c r="P32" s="8">
        <v>16258.92</v>
      </c>
      <c r="Q32" s="8">
        <v>658410.56000000006</v>
      </c>
      <c r="R32" s="8">
        <v>0</v>
      </c>
      <c r="S32" s="8">
        <v>0</v>
      </c>
      <c r="T32" s="8">
        <v>0</v>
      </c>
      <c r="U32" s="8">
        <v>6999122.1399999997</v>
      </c>
      <c r="V32" s="8">
        <v>1995626.55</v>
      </c>
      <c r="W32" s="8">
        <v>0</v>
      </c>
      <c r="X32" s="8">
        <v>0</v>
      </c>
      <c r="Y32" s="8">
        <v>14895931.74</v>
      </c>
      <c r="Z32" s="8">
        <v>12059.88</v>
      </c>
      <c r="AA32" s="8">
        <v>14907991.619999999</v>
      </c>
      <c r="AB32" s="7">
        <v>9.2895686626434326E-2</v>
      </c>
      <c r="AC32" s="7">
        <v>7.9899999999999999E-2</v>
      </c>
      <c r="AD32" s="49">
        <v>1190157.56</v>
      </c>
      <c r="AE32" s="49">
        <v>0</v>
      </c>
      <c r="AF32" s="49">
        <v>0</v>
      </c>
      <c r="AG32" s="49">
        <v>12059.88</v>
      </c>
      <c r="AH32" s="49">
        <v>0</v>
      </c>
      <c r="AI32" s="25">
        <f t="shared" si="0"/>
        <v>12059.88</v>
      </c>
      <c r="AJ32" s="49">
        <v>443780.69</v>
      </c>
      <c r="AK32" s="49">
        <v>34237.699999999997</v>
      </c>
      <c r="AL32" s="49">
        <v>111611.9</v>
      </c>
      <c r="AM32" s="49">
        <v>12057.88</v>
      </c>
      <c r="AN32" s="49">
        <v>97433.38</v>
      </c>
      <c r="AO32" s="49">
        <v>3931.31</v>
      </c>
      <c r="AP32" s="49">
        <v>48030.74</v>
      </c>
      <c r="AQ32" s="49">
        <v>7650</v>
      </c>
      <c r="AR32" s="49">
        <v>0</v>
      </c>
      <c r="AS32" s="49">
        <v>0</v>
      </c>
      <c r="AT32" s="51">
        <v>32592</v>
      </c>
      <c r="AU32" s="49">
        <v>18986.080000000002</v>
      </c>
      <c r="AV32" s="49">
        <v>2388.9299999999998</v>
      </c>
      <c r="AW32" s="49">
        <v>0</v>
      </c>
      <c r="AX32" s="49">
        <v>15687.43</v>
      </c>
      <c r="AY32" s="49">
        <v>0</v>
      </c>
      <c r="AZ32" s="49">
        <v>917737</v>
      </c>
      <c r="BA32" s="26">
        <f t="shared" si="1"/>
        <v>0</v>
      </c>
      <c r="BB32" s="49">
        <v>3971.63</v>
      </c>
      <c r="BC32" s="49">
        <v>177526</v>
      </c>
      <c r="BD32" s="49">
        <v>0</v>
      </c>
      <c r="BE32" s="49">
        <v>197577.47</v>
      </c>
      <c r="BF32" s="49">
        <v>0</v>
      </c>
      <c r="BG32" s="49">
        <v>0</v>
      </c>
      <c r="BH32" s="49">
        <v>0</v>
      </c>
      <c r="BI32" s="28">
        <f t="shared" si="2"/>
        <v>0</v>
      </c>
      <c r="BJ32" s="49">
        <v>0</v>
      </c>
      <c r="BK32" s="49">
        <v>3006</v>
      </c>
      <c r="BL32" s="49">
        <v>1166</v>
      </c>
      <c r="BM32" s="49">
        <v>11</v>
      </c>
      <c r="BN32" s="49">
        <v>0</v>
      </c>
      <c r="BO32" s="49">
        <v>-33</v>
      </c>
      <c r="BP32" s="49">
        <v>-74</v>
      </c>
      <c r="BQ32" s="49">
        <v>-128</v>
      </c>
      <c r="BR32" s="49">
        <v>-190</v>
      </c>
      <c r="BS32" s="49">
        <v>19</v>
      </c>
      <c r="BT32" s="49">
        <v>-9</v>
      </c>
      <c r="BU32" s="49">
        <v>-584</v>
      </c>
      <c r="BV32" s="49">
        <v>-2</v>
      </c>
      <c r="BW32" s="49">
        <v>3182</v>
      </c>
      <c r="BX32" s="49">
        <v>13</v>
      </c>
      <c r="BY32" s="49">
        <v>229</v>
      </c>
      <c r="BZ32" s="49">
        <v>141</v>
      </c>
      <c r="CA32" s="49">
        <v>206</v>
      </c>
      <c r="CB32" s="49">
        <v>0</v>
      </c>
      <c r="CC32" s="49">
        <v>8</v>
      </c>
      <c r="CD32" s="49">
        <v>0</v>
      </c>
      <c r="CE32" s="49">
        <v>1</v>
      </c>
      <c r="CF32" s="49">
        <v>28</v>
      </c>
      <c r="CG32" s="49">
        <v>45</v>
      </c>
      <c r="CH32" s="49">
        <v>0</v>
      </c>
      <c r="CI32" s="49">
        <v>6</v>
      </c>
      <c r="CJ32" s="49">
        <v>6</v>
      </c>
      <c r="CK32" s="49">
        <v>50</v>
      </c>
      <c r="CL32" s="49">
        <v>123</v>
      </c>
      <c r="CM32" s="49">
        <v>5</v>
      </c>
    </row>
    <row r="33" spans="1:91" x14ac:dyDescent="0.25">
      <c r="A33" s="8">
        <v>4</v>
      </c>
      <c r="B33" s="8" t="s">
        <v>167</v>
      </c>
      <c r="C33" s="8" t="s">
        <v>168</v>
      </c>
      <c r="D33" s="8" t="s">
        <v>169</v>
      </c>
      <c r="E33" s="8" t="s">
        <v>170</v>
      </c>
      <c r="F33" s="9"/>
      <c r="G33" s="8">
        <v>12921555.17</v>
      </c>
      <c r="H33" s="8">
        <v>12934570.970000001</v>
      </c>
      <c r="I33" s="8">
        <v>11690102.069999998</v>
      </c>
      <c r="J33" s="8">
        <v>0</v>
      </c>
      <c r="K33" s="8">
        <v>2375763.5699999998</v>
      </c>
      <c r="L33" s="8">
        <v>1023740.36</v>
      </c>
      <c r="M33" s="8">
        <v>0</v>
      </c>
      <c r="N33" s="8">
        <v>0</v>
      </c>
      <c r="O33" s="8">
        <v>0</v>
      </c>
      <c r="P33" s="8">
        <v>0</v>
      </c>
      <c r="Q33" s="8">
        <v>1078355.27</v>
      </c>
      <c r="R33" s="8">
        <v>0</v>
      </c>
      <c r="S33" s="8">
        <v>0</v>
      </c>
      <c r="T33" s="8">
        <v>0</v>
      </c>
      <c r="U33" s="8">
        <v>4907587.45</v>
      </c>
      <c r="V33" s="8">
        <v>1510221.42</v>
      </c>
      <c r="W33" s="8">
        <v>8475</v>
      </c>
      <c r="X33" s="8">
        <v>0</v>
      </c>
      <c r="Y33" s="8">
        <v>11975307.449999999</v>
      </c>
      <c r="Z33" s="8">
        <v>25053.69</v>
      </c>
      <c r="AA33" s="8">
        <v>12000361.140000001</v>
      </c>
      <c r="AB33" s="7">
        <v>8.4945559501647949E-2</v>
      </c>
      <c r="AC33" s="7">
        <v>9.01E-2</v>
      </c>
      <c r="AD33" s="49">
        <v>1079570.8799999999</v>
      </c>
      <c r="AE33" s="49">
        <v>0</v>
      </c>
      <c r="AF33" s="49">
        <v>0</v>
      </c>
      <c r="AG33" s="49">
        <v>13016.1</v>
      </c>
      <c r="AH33" s="49">
        <v>0</v>
      </c>
      <c r="AI33" s="25">
        <f t="shared" si="0"/>
        <v>13016.1</v>
      </c>
      <c r="AJ33" s="49">
        <v>386508.32</v>
      </c>
      <c r="AK33" s="49">
        <v>32241.88</v>
      </c>
      <c r="AL33" s="49">
        <v>77197.320000000007</v>
      </c>
      <c r="AM33" s="49">
        <v>0</v>
      </c>
      <c r="AN33" s="49">
        <v>115140.68</v>
      </c>
      <c r="AO33" s="49">
        <v>40350.25</v>
      </c>
      <c r="AP33" s="49">
        <v>34795.379999999997</v>
      </c>
      <c r="AQ33" s="49">
        <v>9825</v>
      </c>
      <c r="AR33" s="49">
        <v>0</v>
      </c>
      <c r="AS33" s="49">
        <v>0</v>
      </c>
      <c r="AT33" s="49">
        <f>4334.85+16096.71+13709.11</f>
        <v>34140.67</v>
      </c>
      <c r="AU33" s="49">
        <v>540</v>
      </c>
      <c r="AV33" s="49">
        <v>0</v>
      </c>
      <c r="AW33" s="49">
        <v>9135.07</v>
      </c>
      <c r="AX33" s="49">
        <v>2015.73</v>
      </c>
      <c r="AY33" s="49">
        <v>0</v>
      </c>
      <c r="AZ33" s="49">
        <v>776936.06</v>
      </c>
      <c r="BA33" s="26">
        <f t="shared" si="1"/>
        <v>0</v>
      </c>
      <c r="BB33" s="49">
        <v>0</v>
      </c>
      <c r="BC33" s="49">
        <v>177256</v>
      </c>
      <c r="BD33" s="49">
        <v>0</v>
      </c>
      <c r="BE33" s="49">
        <v>247388.3</v>
      </c>
      <c r="BF33" s="49">
        <v>53154.29</v>
      </c>
      <c r="BG33" s="49">
        <v>53154.29</v>
      </c>
      <c r="BH33" s="49">
        <v>0</v>
      </c>
      <c r="BI33" s="28">
        <f t="shared" si="2"/>
        <v>53154.29</v>
      </c>
      <c r="BJ33" s="49">
        <v>0</v>
      </c>
      <c r="BK33" s="49">
        <v>2225</v>
      </c>
      <c r="BL33" s="49">
        <v>1670</v>
      </c>
      <c r="BM33" s="49">
        <v>92</v>
      </c>
      <c r="BN33" s="49">
        <v>-49</v>
      </c>
      <c r="BO33" s="49">
        <v>-158</v>
      </c>
      <c r="BP33" s="49">
        <v>-109</v>
      </c>
      <c r="BQ33" s="49">
        <v>-809</v>
      </c>
      <c r="BR33" s="49">
        <v>-324</v>
      </c>
      <c r="BS33" s="49">
        <v>2</v>
      </c>
      <c r="BT33" s="49">
        <v>19</v>
      </c>
      <c r="BU33" s="49">
        <v>-444</v>
      </c>
      <c r="BV33" s="49">
        <v>-1</v>
      </c>
      <c r="BW33" s="49">
        <v>2114</v>
      </c>
      <c r="BX33" s="49">
        <v>7</v>
      </c>
      <c r="BY33" s="49">
        <v>171</v>
      </c>
      <c r="BZ33" s="49">
        <v>59</v>
      </c>
      <c r="CA33" s="49">
        <v>183</v>
      </c>
      <c r="CB33" s="49">
        <v>2</v>
      </c>
      <c r="CC33" s="49">
        <v>10</v>
      </c>
      <c r="CD33" s="49">
        <v>1</v>
      </c>
      <c r="CE33" s="49">
        <v>5</v>
      </c>
      <c r="CF33" s="49">
        <v>28</v>
      </c>
      <c r="CG33" s="49">
        <v>74</v>
      </c>
      <c r="CH33" s="49">
        <v>1</v>
      </c>
      <c r="CI33" s="49">
        <v>23</v>
      </c>
      <c r="CJ33" s="49">
        <v>15</v>
      </c>
      <c r="CK33" s="49">
        <v>83</v>
      </c>
      <c r="CL33" s="49">
        <v>179</v>
      </c>
      <c r="CM33" s="49">
        <v>22</v>
      </c>
    </row>
    <row r="34" spans="1:91" x14ac:dyDescent="0.25">
      <c r="A34" s="8">
        <v>4</v>
      </c>
      <c r="B34" s="8" t="s">
        <v>171</v>
      </c>
      <c r="C34" s="8" t="s">
        <v>172</v>
      </c>
      <c r="D34" s="8" t="s">
        <v>173</v>
      </c>
      <c r="E34" s="8" t="s">
        <v>163</v>
      </c>
      <c r="F34" s="8" t="s">
        <v>116</v>
      </c>
      <c r="G34" s="8">
        <v>13415803.5</v>
      </c>
      <c r="H34" s="8">
        <v>13415803.560000001</v>
      </c>
      <c r="I34" s="8">
        <v>13162250.02</v>
      </c>
      <c r="J34" s="8">
        <v>297142.3</v>
      </c>
      <c r="K34" s="8">
        <v>596865.52</v>
      </c>
      <c r="L34" s="8">
        <v>3614515.89</v>
      </c>
      <c r="M34" s="8">
        <v>0</v>
      </c>
      <c r="N34" s="8">
        <v>0</v>
      </c>
      <c r="O34" s="8">
        <v>0</v>
      </c>
      <c r="P34" s="8">
        <v>45902.62</v>
      </c>
      <c r="Q34" s="8">
        <v>737858.02</v>
      </c>
      <c r="R34" s="8">
        <v>0</v>
      </c>
      <c r="S34" s="8">
        <v>0</v>
      </c>
      <c r="T34" s="8">
        <v>0</v>
      </c>
      <c r="U34" s="8">
        <v>5297737.68</v>
      </c>
      <c r="V34" s="8">
        <v>1450658.65</v>
      </c>
      <c r="W34" s="8">
        <v>0</v>
      </c>
      <c r="X34" s="8">
        <v>0</v>
      </c>
      <c r="Y34" s="8">
        <v>13116482.970000001</v>
      </c>
      <c r="Z34" s="8">
        <v>51948.12</v>
      </c>
      <c r="AA34" s="8">
        <v>13168431.09</v>
      </c>
      <c r="AB34" s="7">
        <v>3.6818861961364746E-2</v>
      </c>
      <c r="AC34" s="7">
        <v>8.2000000000000003E-2</v>
      </c>
      <c r="AD34" s="49">
        <v>1075182.74</v>
      </c>
      <c r="AE34" s="49">
        <v>0</v>
      </c>
      <c r="AF34" s="49">
        <v>0</v>
      </c>
      <c r="AG34" s="49">
        <v>132.07</v>
      </c>
      <c r="AH34" s="49">
        <v>178.94</v>
      </c>
      <c r="AI34" s="25">
        <f t="shared" si="0"/>
        <v>311.01</v>
      </c>
      <c r="AJ34" s="49">
        <v>406051.93</v>
      </c>
      <c r="AK34" s="49">
        <v>33434.879999999997</v>
      </c>
      <c r="AL34" s="49">
        <v>116443.52</v>
      </c>
      <c r="AM34" s="49">
        <v>817.66</v>
      </c>
      <c r="AN34" s="49">
        <v>67432.03</v>
      </c>
      <c r="AO34" s="49">
        <v>2208.8200000000002</v>
      </c>
      <c r="AP34" s="49">
        <v>38193.29</v>
      </c>
      <c r="AQ34" s="49">
        <v>7650</v>
      </c>
      <c r="AR34" s="49">
        <v>6137.69</v>
      </c>
      <c r="AS34" s="49">
        <v>0</v>
      </c>
      <c r="AT34" s="49">
        <v>48139.73</v>
      </c>
      <c r="AU34" s="49">
        <v>12131.96</v>
      </c>
      <c r="AV34" s="49">
        <v>0</v>
      </c>
      <c r="AW34" s="49">
        <v>19697.48</v>
      </c>
      <c r="AX34" s="49">
        <v>24628.37</v>
      </c>
      <c r="AY34" s="49">
        <v>0</v>
      </c>
      <c r="AZ34" s="49">
        <v>856652.28</v>
      </c>
      <c r="BA34" s="26">
        <f t="shared" si="1"/>
        <v>0</v>
      </c>
      <c r="BB34" s="49">
        <v>0</v>
      </c>
      <c r="BC34" s="49">
        <v>177526</v>
      </c>
      <c r="BD34" s="49">
        <v>0</v>
      </c>
      <c r="BE34" s="49">
        <v>152505</v>
      </c>
      <c r="BF34" s="49">
        <v>0</v>
      </c>
      <c r="BG34" s="49">
        <v>0</v>
      </c>
      <c r="BH34" s="49">
        <v>0</v>
      </c>
      <c r="BI34" s="28">
        <f t="shared" si="2"/>
        <v>0</v>
      </c>
      <c r="BJ34" s="49">
        <v>0</v>
      </c>
      <c r="BK34" s="49">
        <v>2699</v>
      </c>
      <c r="BL34" s="49">
        <v>878</v>
      </c>
      <c r="BM34" s="49">
        <v>0</v>
      </c>
      <c r="BN34" s="49">
        <v>0</v>
      </c>
      <c r="BO34" s="49">
        <v>-25</v>
      </c>
      <c r="BP34" s="49">
        <v>-59</v>
      </c>
      <c r="BQ34" s="49">
        <v>-110</v>
      </c>
      <c r="BR34" s="49">
        <v>-217</v>
      </c>
      <c r="BS34" s="49">
        <v>2</v>
      </c>
      <c r="BT34" s="49">
        <v>8</v>
      </c>
      <c r="BU34" s="49">
        <v>-436</v>
      </c>
      <c r="BV34" s="49">
        <v>-1</v>
      </c>
      <c r="BW34" s="49">
        <v>2739</v>
      </c>
      <c r="BX34" s="49">
        <v>5</v>
      </c>
      <c r="BY34" s="49">
        <v>119</v>
      </c>
      <c r="BZ34" s="49">
        <v>102</v>
      </c>
      <c r="CA34" s="49">
        <v>207</v>
      </c>
      <c r="CB34" s="49">
        <v>2</v>
      </c>
      <c r="CC34" s="49">
        <v>6</v>
      </c>
      <c r="CD34" s="49">
        <v>0</v>
      </c>
      <c r="CE34" s="49">
        <v>0</v>
      </c>
      <c r="CF34" s="49">
        <v>19</v>
      </c>
      <c r="CG34" s="49">
        <v>40</v>
      </c>
      <c r="CH34" s="49">
        <v>0</v>
      </c>
      <c r="CI34" s="49">
        <v>8</v>
      </c>
      <c r="CJ34" s="49">
        <v>7</v>
      </c>
      <c r="CK34" s="49">
        <v>61</v>
      </c>
      <c r="CL34" s="49">
        <v>138</v>
      </c>
      <c r="CM34" s="49">
        <v>3</v>
      </c>
    </row>
    <row r="35" spans="1:91" x14ac:dyDescent="0.25">
      <c r="A35" s="8">
        <v>4</v>
      </c>
      <c r="B35" s="8" t="s">
        <v>174</v>
      </c>
      <c r="C35" s="8" t="s">
        <v>175</v>
      </c>
      <c r="D35" s="8" t="s">
        <v>176</v>
      </c>
      <c r="E35" s="8" t="s">
        <v>170</v>
      </c>
      <c r="F35" s="9"/>
      <c r="G35" s="8">
        <v>16334818.310000001</v>
      </c>
      <c r="H35" s="8">
        <v>16357046.310000001</v>
      </c>
      <c r="I35" s="8">
        <v>14953346.310000001</v>
      </c>
      <c r="J35" s="8">
        <v>0</v>
      </c>
      <c r="K35" s="8">
        <v>2295070</v>
      </c>
      <c r="L35" s="8">
        <v>1632950</v>
      </c>
      <c r="M35" s="8">
        <v>0</v>
      </c>
      <c r="N35" s="8">
        <v>0</v>
      </c>
      <c r="O35" s="8">
        <v>0</v>
      </c>
      <c r="P35" s="8">
        <v>0</v>
      </c>
      <c r="Q35" s="8">
        <v>1236125</v>
      </c>
      <c r="R35" s="8">
        <v>0</v>
      </c>
      <c r="S35" s="8">
        <v>0</v>
      </c>
      <c r="T35" s="8">
        <v>0</v>
      </c>
      <c r="U35" s="54">
        <v>7746163</v>
      </c>
      <c r="V35" s="54">
        <v>1316241</v>
      </c>
      <c r="W35" s="54">
        <v>3320</v>
      </c>
      <c r="X35" s="54">
        <v>0</v>
      </c>
      <c r="Y35" s="54">
        <v>15589163</v>
      </c>
      <c r="Z35" s="54">
        <v>32083</v>
      </c>
      <c r="AA35" s="54">
        <v>15621246</v>
      </c>
      <c r="AB35" s="55">
        <v>5.5266380310058594E-2</v>
      </c>
      <c r="AC35" s="55">
        <v>8.7300000000000003E-2</v>
      </c>
      <c r="AD35" s="56">
        <v>1361351</v>
      </c>
      <c r="AE35" s="56">
        <v>0</v>
      </c>
      <c r="AF35" s="56">
        <v>0</v>
      </c>
      <c r="AG35" s="56">
        <v>28737</v>
      </c>
      <c r="AH35" s="56">
        <v>203</v>
      </c>
      <c r="AI35" s="25">
        <f t="shared" si="0"/>
        <v>28940</v>
      </c>
      <c r="AJ35" s="49">
        <v>624380</v>
      </c>
      <c r="AK35" s="49">
        <v>52384</v>
      </c>
      <c r="AL35" s="49">
        <v>143815</v>
      </c>
      <c r="AM35" s="49">
        <v>0</v>
      </c>
      <c r="AN35" s="49">
        <v>137079</v>
      </c>
      <c r="AO35" s="49">
        <v>46724</v>
      </c>
      <c r="AP35" s="49">
        <v>105491</v>
      </c>
      <c r="AQ35" s="49">
        <v>10350</v>
      </c>
      <c r="AR35" s="49">
        <v>3950</v>
      </c>
      <c r="AS35" s="49">
        <v>0</v>
      </c>
      <c r="AT35" s="49">
        <v>57383</v>
      </c>
      <c r="AU35" s="49">
        <v>0</v>
      </c>
      <c r="AV35" s="49">
        <v>0</v>
      </c>
      <c r="AW35" s="49">
        <v>18430</v>
      </c>
      <c r="AX35" s="49">
        <v>0</v>
      </c>
      <c r="AY35" s="49">
        <v>0</v>
      </c>
      <c r="AZ35" s="49">
        <v>1245439.69</v>
      </c>
      <c r="BA35" s="26">
        <f t="shared" si="1"/>
        <v>0</v>
      </c>
      <c r="BB35" s="49">
        <v>0</v>
      </c>
      <c r="BC35" s="49">
        <v>177526</v>
      </c>
      <c r="BD35" s="49">
        <v>0</v>
      </c>
      <c r="BE35" s="49">
        <v>169779.31</v>
      </c>
      <c r="BF35" s="49">
        <v>0</v>
      </c>
      <c r="BG35" s="49">
        <v>0</v>
      </c>
      <c r="BH35" s="49">
        <v>0</v>
      </c>
      <c r="BI35" s="28">
        <f t="shared" si="2"/>
        <v>0</v>
      </c>
      <c r="BJ35" s="49">
        <v>0</v>
      </c>
      <c r="BK35" s="49">
        <v>3282</v>
      </c>
      <c r="BL35" s="49">
        <v>1439</v>
      </c>
      <c r="BM35" s="49">
        <v>83</v>
      </c>
      <c r="BN35" s="49">
        <v>-1</v>
      </c>
      <c r="BO35" s="49">
        <v>-125</v>
      </c>
      <c r="BP35" s="49">
        <v>-118</v>
      </c>
      <c r="BQ35" s="49">
        <v>-579</v>
      </c>
      <c r="BR35" s="49">
        <v>-444</v>
      </c>
      <c r="BS35" s="49">
        <v>0</v>
      </c>
      <c r="BT35" s="49">
        <v>476</v>
      </c>
      <c r="BU35" s="49">
        <v>-720</v>
      </c>
      <c r="BV35" s="49">
        <v>-8</v>
      </c>
      <c r="BW35" s="49">
        <v>3285</v>
      </c>
      <c r="BX35" s="49">
        <v>7</v>
      </c>
      <c r="BY35" s="49">
        <v>322</v>
      </c>
      <c r="BZ35" s="49">
        <v>128</v>
      </c>
      <c r="CA35" s="49">
        <v>282</v>
      </c>
      <c r="CB35" s="49">
        <v>11</v>
      </c>
      <c r="CC35" s="49">
        <v>32</v>
      </c>
      <c r="CD35" s="49">
        <v>1</v>
      </c>
      <c r="CE35" s="49">
        <v>1</v>
      </c>
      <c r="CF35" s="49">
        <v>29</v>
      </c>
      <c r="CG35" s="49">
        <v>81</v>
      </c>
      <c r="CH35" s="49">
        <v>1</v>
      </c>
      <c r="CI35" s="49">
        <v>16</v>
      </c>
      <c r="CJ35" s="49">
        <v>21</v>
      </c>
      <c r="CK35" s="49">
        <v>107</v>
      </c>
      <c r="CL35" s="49">
        <v>262</v>
      </c>
      <c r="CM35" s="49">
        <v>16</v>
      </c>
    </row>
    <row r="36" spans="1:91" x14ac:dyDescent="0.25">
      <c r="A36" s="8">
        <v>4</v>
      </c>
      <c r="B36" s="8" t="s">
        <v>177</v>
      </c>
      <c r="C36" s="8" t="s">
        <v>178</v>
      </c>
      <c r="D36" s="8" t="s">
        <v>179</v>
      </c>
      <c r="E36" s="8" t="s">
        <v>180</v>
      </c>
      <c r="F36" s="9"/>
      <c r="G36" s="8">
        <v>25427633.440000001</v>
      </c>
      <c r="H36" s="8">
        <v>25427633.440000001</v>
      </c>
      <c r="I36" s="8">
        <v>24934301.91</v>
      </c>
      <c r="J36" s="8">
        <v>0</v>
      </c>
      <c r="K36" s="8">
        <v>2749230</v>
      </c>
      <c r="L36" s="8">
        <v>9929652.7799999993</v>
      </c>
      <c r="M36" s="8">
        <v>0</v>
      </c>
      <c r="N36" s="8">
        <v>0</v>
      </c>
      <c r="O36" s="8">
        <v>0</v>
      </c>
      <c r="P36" s="8">
        <v>0</v>
      </c>
      <c r="Q36" s="8">
        <v>1102204.02</v>
      </c>
      <c r="R36" s="8">
        <v>0</v>
      </c>
      <c r="S36" s="8">
        <v>0</v>
      </c>
      <c r="T36" s="8">
        <v>0</v>
      </c>
      <c r="U36" s="8">
        <v>7190199.3200000003</v>
      </c>
      <c r="V36" s="8">
        <v>2636892.1</v>
      </c>
      <c r="W36" s="8">
        <v>0</v>
      </c>
      <c r="X36" s="8">
        <v>0</v>
      </c>
      <c r="Y36" s="8">
        <v>24929405.149999999</v>
      </c>
      <c r="Z36" s="8">
        <v>4331.96</v>
      </c>
      <c r="AA36" s="8">
        <v>24933737.109999999</v>
      </c>
      <c r="AB36" s="7">
        <v>0.10991773009300232</v>
      </c>
      <c r="AC36" s="7">
        <v>5.2999999999999999E-2</v>
      </c>
      <c r="AD36" s="49">
        <v>1321226.93</v>
      </c>
      <c r="AE36" s="49">
        <v>0</v>
      </c>
      <c r="AF36" s="49">
        <v>0</v>
      </c>
      <c r="AG36" s="49">
        <v>0</v>
      </c>
      <c r="AH36" s="49">
        <v>0</v>
      </c>
      <c r="AI36" s="25">
        <f t="shared" si="0"/>
        <v>0</v>
      </c>
      <c r="AJ36" s="49">
        <v>598956.85</v>
      </c>
      <c r="AK36" s="49">
        <v>48274.13</v>
      </c>
      <c r="AL36" s="49">
        <v>155763.32999999999</v>
      </c>
      <c r="AM36" s="49">
        <v>0</v>
      </c>
      <c r="AN36" s="49">
        <v>136166</v>
      </c>
      <c r="AO36" s="49">
        <v>5972.3</v>
      </c>
      <c r="AP36" s="49">
        <v>47256.91</v>
      </c>
      <c r="AQ36" s="49">
        <v>10350</v>
      </c>
      <c r="AR36" s="49">
        <v>3113.56</v>
      </c>
      <c r="AS36" s="49">
        <v>0</v>
      </c>
      <c r="AT36" s="49">
        <v>57459.47</v>
      </c>
      <c r="AU36" s="49">
        <v>12278.75</v>
      </c>
      <c r="AV36" s="49">
        <v>0</v>
      </c>
      <c r="AW36" s="49">
        <v>8040.4</v>
      </c>
      <c r="AX36" s="49">
        <v>9913.5499999999993</v>
      </c>
      <c r="AY36" s="49">
        <v>0</v>
      </c>
      <c r="AZ36" s="49">
        <v>1160945.98</v>
      </c>
      <c r="BA36" s="26">
        <f t="shared" si="1"/>
        <v>0</v>
      </c>
      <c r="BB36" s="49">
        <v>0</v>
      </c>
      <c r="BC36" s="49">
        <v>177526</v>
      </c>
      <c r="BD36" s="49">
        <v>0</v>
      </c>
      <c r="BE36" s="49">
        <v>179578.75</v>
      </c>
      <c r="BF36" s="49">
        <v>0</v>
      </c>
      <c r="BG36" s="49">
        <v>0</v>
      </c>
      <c r="BH36" s="49">
        <v>0</v>
      </c>
      <c r="BI36" s="28">
        <f t="shared" si="2"/>
        <v>0</v>
      </c>
      <c r="BJ36" s="49">
        <v>0</v>
      </c>
      <c r="BK36" s="49">
        <v>5103</v>
      </c>
      <c r="BL36" s="49">
        <v>1433</v>
      </c>
      <c r="BM36" s="49">
        <v>0</v>
      </c>
      <c r="BN36" s="49">
        <v>0</v>
      </c>
      <c r="BO36" s="49">
        <v>-21</v>
      </c>
      <c r="BP36" s="49">
        <v>-94</v>
      </c>
      <c r="BQ36" s="49">
        <v>-147</v>
      </c>
      <c r="BR36" s="49">
        <v>-703</v>
      </c>
      <c r="BS36" s="49">
        <v>8</v>
      </c>
      <c r="BT36" s="49">
        <v>0</v>
      </c>
      <c r="BU36" s="49">
        <v>-991</v>
      </c>
      <c r="BV36" s="49">
        <v>-17</v>
      </c>
      <c r="BW36" s="49">
        <v>4571</v>
      </c>
      <c r="BX36" s="49">
        <v>2</v>
      </c>
      <c r="BY36" s="49">
        <v>185</v>
      </c>
      <c r="BZ36" s="49">
        <v>134</v>
      </c>
      <c r="CA36" s="49">
        <v>660</v>
      </c>
      <c r="CB36" s="49">
        <v>12</v>
      </c>
      <c r="CC36" s="49">
        <v>0</v>
      </c>
      <c r="CD36" s="49">
        <v>0</v>
      </c>
      <c r="CE36" s="49">
        <v>1</v>
      </c>
      <c r="CF36" s="49">
        <v>23</v>
      </c>
      <c r="CG36" s="49">
        <v>70</v>
      </c>
      <c r="CH36" s="49">
        <v>0</v>
      </c>
      <c r="CI36" s="49">
        <v>11</v>
      </c>
      <c r="CJ36" s="49">
        <v>18</v>
      </c>
      <c r="CK36" s="49">
        <v>129</v>
      </c>
      <c r="CL36" s="49">
        <v>545</v>
      </c>
      <c r="CM36" s="49">
        <v>0</v>
      </c>
    </row>
    <row r="37" spans="1:91" x14ac:dyDescent="0.25">
      <c r="A37" s="8">
        <v>4</v>
      </c>
      <c r="B37" s="8" t="s">
        <v>181</v>
      </c>
      <c r="C37" s="8" t="s">
        <v>182</v>
      </c>
      <c r="D37" s="8" t="s">
        <v>183</v>
      </c>
      <c r="E37" s="8" t="s">
        <v>170</v>
      </c>
      <c r="F37" s="9"/>
      <c r="G37" s="8">
        <v>12339114</v>
      </c>
      <c r="H37" s="8">
        <v>12344384</v>
      </c>
      <c r="I37" s="8">
        <v>11476383</v>
      </c>
      <c r="J37" s="8">
        <v>0</v>
      </c>
      <c r="K37" s="8">
        <v>2163333</v>
      </c>
      <c r="L37" s="8">
        <v>1072119</v>
      </c>
      <c r="M37" s="8">
        <v>0</v>
      </c>
      <c r="N37" s="8">
        <v>0</v>
      </c>
      <c r="O37" s="8">
        <v>0</v>
      </c>
      <c r="P37" s="8">
        <v>0</v>
      </c>
      <c r="Q37" s="8">
        <v>1452601</v>
      </c>
      <c r="R37" s="8">
        <v>0</v>
      </c>
      <c r="S37" s="8">
        <v>0</v>
      </c>
      <c r="T37" s="8">
        <v>0</v>
      </c>
      <c r="U37" s="8">
        <v>4377210</v>
      </c>
      <c r="V37" s="8">
        <v>1021350</v>
      </c>
      <c r="W37" s="8">
        <v>13725</v>
      </c>
      <c r="X37" s="8">
        <v>0</v>
      </c>
      <c r="Y37" s="8">
        <v>11206273</v>
      </c>
      <c r="Z37" s="8">
        <v>21731</v>
      </c>
      <c r="AA37" s="8">
        <v>11228004</v>
      </c>
      <c r="AB37" s="7">
        <v>8.1315480172634125E-2</v>
      </c>
      <c r="AC37" s="7">
        <v>9.9900000000000003E-2</v>
      </c>
      <c r="AD37" s="49">
        <v>1119660</v>
      </c>
      <c r="AE37" s="49">
        <v>0</v>
      </c>
      <c r="AF37" s="49">
        <v>0</v>
      </c>
      <c r="AG37" s="49">
        <v>7514</v>
      </c>
      <c r="AH37" s="49">
        <v>0</v>
      </c>
      <c r="AI37" s="25">
        <f t="shared" si="0"/>
        <v>7514</v>
      </c>
      <c r="AJ37" s="49">
        <v>503559</v>
      </c>
      <c r="AK37" s="49">
        <v>39359</v>
      </c>
      <c r="AL37" s="49">
        <v>95353</v>
      </c>
      <c r="AM37" s="49">
        <v>0</v>
      </c>
      <c r="AN37" s="49">
        <v>156412</v>
      </c>
      <c r="AO37" s="49">
        <v>28461</v>
      </c>
      <c r="AP37" s="49">
        <v>39118</v>
      </c>
      <c r="AQ37" s="49">
        <v>9825</v>
      </c>
      <c r="AR37" s="49">
        <v>0</v>
      </c>
      <c r="AS37" s="49">
        <v>0</v>
      </c>
      <c r="AT37" s="49">
        <v>38109</v>
      </c>
      <c r="AU37" s="49">
        <v>0</v>
      </c>
      <c r="AV37" s="49">
        <v>0</v>
      </c>
      <c r="AW37" s="49">
        <v>4695</v>
      </c>
      <c r="AX37" s="49">
        <v>0</v>
      </c>
      <c r="AY37" s="49">
        <v>0</v>
      </c>
      <c r="AZ37" s="49">
        <v>957345</v>
      </c>
      <c r="BA37" s="26">
        <f t="shared" si="1"/>
        <v>0</v>
      </c>
      <c r="BB37" s="49">
        <v>0</v>
      </c>
      <c r="BC37" s="49">
        <v>177524</v>
      </c>
      <c r="BD37" s="49">
        <v>0</v>
      </c>
      <c r="BE37" s="49">
        <v>133081</v>
      </c>
      <c r="BF37" s="49">
        <v>0</v>
      </c>
      <c r="BG37" s="49">
        <v>0</v>
      </c>
      <c r="BH37" s="49">
        <v>0</v>
      </c>
      <c r="BI37" s="28">
        <f t="shared" si="2"/>
        <v>0</v>
      </c>
      <c r="BJ37" s="49">
        <v>0</v>
      </c>
      <c r="BK37" s="49">
        <v>2046</v>
      </c>
      <c r="BL37" s="49">
        <v>1463</v>
      </c>
      <c r="BM37" s="49">
        <v>181</v>
      </c>
      <c r="BN37" s="49">
        <v>0</v>
      </c>
      <c r="BO37" s="49">
        <v>-144</v>
      </c>
      <c r="BP37" s="49">
        <v>-106</v>
      </c>
      <c r="BQ37" s="49">
        <v>-735</v>
      </c>
      <c r="BR37" s="49">
        <v>-340</v>
      </c>
      <c r="BS37" s="49">
        <v>0</v>
      </c>
      <c r="BT37" s="49">
        <v>0</v>
      </c>
      <c r="BU37" s="49">
        <v>-345</v>
      </c>
      <c r="BV37" s="49">
        <v>-1</v>
      </c>
      <c r="BW37" s="49">
        <v>2019</v>
      </c>
      <c r="BX37" s="49">
        <v>2</v>
      </c>
      <c r="BY37" s="49">
        <v>150</v>
      </c>
      <c r="BZ37" s="49">
        <v>41</v>
      </c>
      <c r="CA37" s="49">
        <v>168</v>
      </c>
      <c r="CB37" s="49">
        <v>1</v>
      </c>
      <c r="CC37" s="49">
        <v>10</v>
      </c>
      <c r="CD37" s="49">
        <v>0</v>
      </c>
      <c r="CE37" s="49">
        <v>3</v>
      </c>
      <c r="CF37" s="49">
        <v>10</v>
      </c>
      <c r="CG37" s="49">
        <v>92</v>
      </c>
      <c r="CH37" s="49">
        <v>5</v>
      </c>
      <c r="CI37" s="49">
        <v>9</v>
      </c>
      <c r="CJ37" s="49">
        <v>6</v>
      </c>
      <c r="CK37" s="49">
        <v>37</v>
      </c>
      <c r="CL37" s="49">
        <v>271</v>
      </c>
      <c r="CM37" s="49">
        <v>17</v>
      </c>
    </row>
    <row r="38" spans="1:91" x14ac:dyDescent="0.25">
      <c r="A38" s="8">
        <v>4</v>
      </c>
      <c r="B38" s="8" t="s">
        <v>184</v>
      </c>
      <c r="C38" s="8" t="s">
        <v>185</v>
      </c>
      <c r="D38" s="8" t="s">
        <v>186</v>
      </c>
      <c r="E38" s="8" t="s">
        <v>180</v>
      </c>
      <c r="F38" s="9"/>
      <c r="G38" s="8">
        <v>18045141.780000001</v>
      </c>
      <c r="H38" s="8">
        <v>18055600.800000001</v>
      </c>
      <c r="I38" s="8">
        <v>17721556.430000003</v>
      </c>
      <c r="J38" s="8">
        <v>0</v>
      </c>
      <c r="K38" s="8">
        <v>1947694.75</v>
      </c>
      <c r="L38" s="8">
        <v>6223957.4699999997</v>
      </c>
      <c r="M38" s="8">
        <v>0</v>
      </c>
      <c r="N38" s="8">
        <v>0</v>
      </c>
      <c r="O38" s="8">
        <v>0</v>
      </c>
      <c r="P38" s="8">
        <v>0</v>
      </c>
      <c r="Q38" s="8">
        <v>535802.56999999995</v>
      </c>
      <c r="R38" s="8">
        <v>0</v>
      </c>
      <c r="S38" s="8">
        <v>0</v>
      </c>
      <c r="T38" s="8">
        <v>0</v>
      </c>
      <c r="U38" s="8">
        <v>6305378.6500000004</v>
      </c>
      <c r="V38" s="8">
        <v>1363382.42</v>
      </c>
      <c r="W38" s="8">
        <v>0</v>
      </c>
      <c r="X38" s="8">
        <v>0</v>
      </c>
      <c r="Y38" s="8">
        <v>17437760.859999999</v>
      </c>
      <c r="Z38" s="8">
        <v>11848.38</v>
      </c>
      <c r="AA38" s="8">
        <v>17449609.219999999</v>
      </c>
      <c r="AB38" s="7">
        <v>0.17686046659946442</v>
      </c>
      <c r="AC38" s="7">
        <v>6.0699999999999997E-2</v>
      </c>
      <c r="AD38" s="49">
        <v>1058891.98</v>
      </c>
      <c r="AE38" s="49">
        <v>0</v>
      </c>
      <c r="AF38" s="49">
        <v>0</v>
      </c>
      <c r="AG38" s="49">
        <v>10459.02</v>
      </c>
      <c r="AH38" s="49">
        <v>599.45000000000005</v>
      </c>
      <c r="AI38" s="25">
        <f t="shared" si="0"/>
        <v>11058.470000000001</v>
      </c>
      <c r="AJ38" s="49">
        <v>454096</v>
      </c>
      <c r="AK38" s="49">
        <v>42088.77</v>
      </c>
      <c r="AL38" s="49">
        <v>118361.01</v>
      </c>
      <c r="AM38" s="49">
        <v>7485.76</v>
      </c>
      <c r="AN38" s="49">
        <v>80421.88</v>
      </c>
      <c r="AO38" s="49">
        <v>1372.45</v>
      </c>
      <c r="AP38" s="49">
        <v>53202.39</v>
      </c>
      <c r="AQ38" s="49">
        <v>9825</v>
      </c>
      <c r="AR38" s="49">
        <v>1074</v>
      </c>
      <c r="AS38" s="49">
        <v>135</v>
      </c>
      <c r="AT38" s="49">
        <v>51904</v>
      </c>
      <c r="AU38" s="49">
        <v>16096.26</v>
      </c>
      <c r="AV38" s="49">
        <v>0</v>
      </c>
      <c r="AW38" s="49">
        <v>3083.25</v>
      </c>
      <c r="AX38" s="49">
        <v>17418.53</v>
      </c>
      <c r="AY38" s="49">
        <v>0</v>
      </c>
      <c r="AZ38" s="49">
        <v>910057.48</v>
      </c>
      <c r="BA38" s="26">
        <f t="shared" si="1"/>
        <v>0</v>
      </c>
      <c r="BB38" s="49">
        <v>934</v>
      </c>
      <c r="BC38" s="49">
        <v>177492</v>
      </c>
      <c r="BD38" s="49">
        <v>0</v>
      </c>
      <c r="BE38" s="49">
        <v>118469.97</v>
      </c>
      <c r="BF38" s="49">
        <v>0</v>
      </c>
      <c r="BG38" s="49">
        <v>0</v>
      </c>
      <c r="BH38" s="49">
        <v>0</v>
      </c>
      <c r="BI38" s="28">
        <f t="shared" si="2"/>
        <v>0</v>
      </c>
      <c r="BJ38" s="49">
        <v>0</v>
      </c>
      <c r="BK38" s="49">
        <v>3543</v>
      </c>
      <c r="BL38" s="49">
        <v>920</v>
      </c>
      <c r="BM38" s="49">
        <v>49</v>
      </c>
      <c r="BN38" s="49">
        <v>-5</v>
      </c>
      <c r="BO38" s="49">
        <v>-22</v>
      </c>
      <c r="BP38" s="49">
        <v>-45</v>
      </c>
      <c r="BQ38" s="49">
        <v>-117</v>
      </c>
      <c r="BR38" s="49">
        <v>-459</v>
      </c>
      <c r="BS38" s="49">
        <v>6</v>
      </c>
      <c r="BT38" s="49">
        <v>0</v>
      </c>
      <c r="BU38" s="49">
        <v>-587</v>
      </c>
      <c r="BV38" s="49">
        <v>-3</v>
      </c>
      <c r="BW38" s="49">
        <v>3280</v>
      </c>
      <c r="BX38" s="49">
        <v>10</v>
      </c>
      <c r="BY38" s="49">
        <v>146</v>
      </c>
      <c r="BZ38" s="49">
        <v>91</v>
      </c>
      <c r="CA38" s="49">
        <v>328</v>
      </c>
      <c r="CB38" s="49">
        <v>8</v>
      </c>
      <c r="CC38" s="49">
        <v>0</v>
      </c>
      <c r="CD38" s="49">
        <v>1</v>
      </c>
      <c r="CE38" s="49">
        <v>1</v>
      </c>
      <c r="CF38" s="49">
        <v>11</v>
      </c>
      <c r="CG38" s="49">
        <v>26</v>
      </c>
      <c r="CH38" s="49">
        <v>0</v>
      </c>
      <c r="CI38" s="49">
        <v>6</v>
      </c>
      <c r="CJ38" s="49">
        <v>11</v>
      </c>
      <c r="CK38" s="49">
        <v>91</v>
      </c>
      <c r="CL38" s="49">
        <v>392</v>
      </c>
      <c r="CM38" s="49">
        <v>21</v>
      </c>
    </row>
    <row r="39" spans="1:91" x14ac:dyDescent="0.25">
      <c r="A39" s="8">
        <v>4</v>
      </c>
      <c r="B39" s="8" t="s">
        <v>187</v>
      </c>
      <c r="C39" s="8" t="s">
        <v>188</v>
      </c>
      <c r="D39" s="8" t="s">
        <v>162</v>
      </c>
      <c r="E39" s="8" t="s">
        <v>163</v>
      </c>
      <c r="F39" s="8" t="s">
        <v>108</v>
      </c>
      <c r="G39" s="8">
        <v>30600389.120000001</v>
      </c>
      <c r="H39" s="8">
        <v>30600643.129999999</v>
      </c>
      <c r="I39" s="8">
        <v>29708639.16</v>
      </c>
      <c r="J39" s="8">
        <v>311085.71000000002</v>
      </c>
      <c r="K39" s="8">
        <v>1461574.43</v>
      </c>
      <c r="L39" s="8">
        <v>9121315.8499999996</v>
      </c>
      <c r="M39" s="8">
        <v>0</v>
      </c>
      <c r="N39" s="8">
        <v>0</v>
      </c>
      <c r="O39" s="8">
        <v>0</v>
      </c>
      <c r="P39" s="8">
        <v>129392.7</v>
      </c>
      <c r="Q39" s="8">
        <v>1780725.73</v>
      </c>
      <c r="R39" s="8">
        <v>0</v>
      </c>
      <c r="S39" s="8">
        <v>0</v>
      </c>
      <c r="T39" s="8">
        <v>0</v>
      </c>
      <c r="U39" s="8">
        <v>11252612.289999999</v>
      </c>
      <c r="V39" s="8">
        <v>4339952.0199999996</v>
      </c>
      <c r="W39" s="8">
        <v>0</v>
      </c>
      <c r="X39" s="8">
        <v>0</v>
      </c>
      <c r="Y39" s="8">
        <v>29909283.079999998</v>
      </c>
      <c r="Z39" s="8">
        <v>62670.05</v>
      </c>
      <c r="AA39" s="8">
        <v>29971953.129999999</v>
      </c>
      <c r="AB39" s="7">
        <v>4.4884659349918365E-2</v>
      </c>
      <c r="AC39" s="7">
        <v>4.9399999999999999E-2</v>
      </c>
      <c r="AD39" s="49">
        <v>1477749.81</v>
      </c>
      <c r="AE39" s="49">
        <v>0</v>
      </c>
      <c r="AF39" s="49">
        <v>0</v>
      </c>
      <c r="AG39" s="49">
        <v>2457.86</v>
      </c>
      <c r="AH39" s="49">
        <v>660.81</v>
      </c>
      <c r="AI39" s="25">
        <f t="shared" si="0"/>
        <v>3118.67</v>
      </c>
      <c r="AJ39" s="49">
        <v>625836.67000000004</v>
      </c>
      <c r="AK39" s="49">
        <v>51738.6</v>
      </c>
      <c r="AL39" s="49">
        <v>168317.83</v>
      </c>
      <c r="AM39" s="49">
        <v>0</v>
      </c>
      <c r="AN39" s="49">
        <v>92959.3</v>
      </c>
      <c r="AO39" s="49">
        <v>18450</v>
      </c>
      <c r="AP39" s="49">
        <v>133364.69</v>
      </c>
      <c r="AQ39" s="49">
        <v>12000</v>
      </c>
      <c r="AR39" s="49">
        <v>7734.5</v>
      </c>
      <c r="AS39" s="49">
        <v>0</v>
      </c>
      <c r="AT39" s="49">
        <v>97716.33</v>
      </c>
      <c r="AU39" s="49">
        <v>6923.61</v>
      </c>
      <c r="AV39" s="49">
        <v>0</v>
      </c>
      <c r="AW39" s="49">
        <v>15369.69</v>
      </c>
      <c r="AX39" s="49">
        <v>10423.549999999999</v>
      </c>
      <c r="AY39" s="49">
        <v>58185.11</v>
      </c>
      <c r="AZ39" s="49">
        <v>1341827.1399999999</v>
      </c>
      <c r="BA39" s="26">
        <f t="shared" si="1"/>
        <v>4.3362597361087808E-2</v>
      </c>
      <c r="BB39" s="49">
        <v>0</v>
      </c>
      <c r="BC39" s="49">
        <v>177525.96</v>
      </c>
      <c r="BD39" s="49">
        <v>0</v>
      </c>
      <c r="BE39" s="49">
        <v>280503.40999999997</v>
      </c>
      <c r="BF39" s="49">
        <v>0</v>
      </c>
      <c r="BG39" s="49">
        <v>0</v>
      </c>
      <c r="BH39" s="49">
        <v>0</v>
      </c>
      <c r="BI39" s="28">
        <f t="shared" si="2"/>
        <v>0</v>
      </c>
      <c r="BJ39" s="49">
        <v>0</v>
      </c>
      <c r="BK39" s="49">
        <v>5484</v>
      </c>
      <c r="BL39" s="49">
        <v>1997</v>
      </c>
      <c r="BM39" s="49">
        <v>0</v>
      </c>
      <c r="BN39" s="49">
        <v>0</v>
      </c>
      <c r="BO39" s="49">
        <v>-14</v>
      </c>
      <c r="BP39" s="49">
        <v>-69</v>
      </c>
      <c r="BQ39" s="49">
        <v>-129</v>
      </c>
      <c r="BR39" s="49">
        <v>-501</v>
      </c>
      <c r="BS39" s="49">
        <v>39</v>
      </c>
      <c r="BT39" s="49">
        <v>979</v>
      </c>
      <c r="BU39" s="49">
        <v>-1797</v>
      </c>
      <c r="BV39" s="49">
        <v>0</v>
      </c>
      <c r="BW39" s="49">
        <v>5989</v>
      </c>
      <c r="BX39" s="49">
        <v>20</v>
      </c>
      <c r="BY39" s="49">
        <v>431</v>
      </c>
      <c r="BZ39" s="49">
        <v>278</v>
      </c>
      <c r="CA39" s="49">
        <v>1315</v>
      </c>
      <c r="CB39" s="49">
        <v>1</v>
      </c>
      <c r="CC39" s="49">
        <v>17</v>
      </c>
      <c r="CD39" s="49">
        <v>3</v>
      </c>
      <c r="CE39" s="49">
        <v>3</v>
      </c>
      <c r="CF39" s="49">
        <v>27</v>
      </c>
      <c r="CG39" s="49">
        <v>48</v>
      </c>
      <c r="CH39" s="49">
        <v>0</v>
      </c>
      <c r="CI39" s="49">
        <v>14</v>
      </c>
      <c r="CJ39" s="49">
        <v>23</v>
      </c>
      <c r="CK39" s="49">
        <v>177</v>
      </c>
      <c r="CL39" s="49">
        <v>329</v>
      </c>
      <c r="CM39" s="49">
        <v>4</v>
      </c>
    </row>
    <row r="40" spans="1:91" x14ac:dyDescent="0.25">
      <c r="A40" s="8">
        <v>4</v>
      </c>
      <c r="B40" s="8" t="s">
        <v>189</v>
      </c>
      <c r="C40" s="8" t="s">
        <v>190</v>
      </c>
      <c r="D40" s="8" t="s">
        <v>191</v>
      </c>
      <c r="E40" s="8" t="s">
        <v>192</v>
      </c>
      <c r="F40" s="8" t="s">
        <v>193</v>
      </c>
      <c r="G40" s="8">
        <v>13585791.24</v>
      </c>
      <c r="H40" s="8">
        <v>13615761.560000001</v>
      </c>
      <c r="I40" s="8">
        <v>12516720.57</v>
      </c>
      <c r="J40" s="8">
        <v>2350902.58</v>
      </c>
      <c r="K40" s="8">
        <v>651335.54</v>
      </c>
      <c r="L40" s="8">
        <v>3280606.67</v>
      </c>
      <c r="M40" s="8">
        <v>0</v>
      </c>
      <c r="N40" s="8">
        <v>62951.58</v>
      </c>
      <c r="O40" s="8">
        <v>0</v>
      </c>
      <c r="P40" s="8">
        <v>0</v>
      </c>
      <c r="Q40" s="8">
        <v>1248177.6000000001</v>
      </c>
      <c r="R40" s="8">
        <v>0</v>
      </c>
      <c r="S40" s="8">
        <v>0</v>
      </c>
      <c r="T40" s="8">
        <v>0</v>
      </c>
      <c r="U40" s="8">
        <v>3660835.68</v>
      </c>
      <c r="V40" s="8">
        <v>697780.42</v>
      </c>
      <c r="W40" s="8">
        <v>3919.56</v>
      </c>
      <c r="X40" s="8">
        <v>0</v>
      </c>
      <c r="Y40" s="8">
        <v>12737563.279999999</v>
      </c>
      <c r="Z40" s="8">
        <v>108261.21</v>
      </c>
      <c r="AA40" s="8">
        <v>12845824.49</v>
      </c>
      <c r="AB40" s="7">
        <v>0.19675979018211365</v>
      </c>
      <c r="AC40" s="7">
        <v>6.6600000000000006E-2</v>
      </c>
      <c r="AD40" s="49">
        <v>847924.79</v>
      </c>
      <c r="AE40" s="49">
        <v>0</v>
      </c>
      <c r="AF40" s="49">
        <v>0</v>
      </c>
      <c r="AG40" s="49">
        <v>31585.200000000001</v>
      </c>
      <c r="AH40" s="49">
        <v>0</v>
      </c>
      <c r="AI40" s="25">
        <f t="shared" si="0"/>
        <v>31585.200000000001</v>
      </c>
      <c r="AJ40" s="49">
        <v>282216.49</v>
      </c>
      <c r="AK40" s="49">
        <v>27840.06</v>
      </c>
      <c r="AL40" s="49">
        <v>65830.52</v>
      </c>
      <c r="AM40" s="49">
        <v>23066.33</v>
      </c>
      <c r="AN40" s="49">
        <v>46546.25</v>
      </c>
      <c r="AO40" s="49">
        <v>17075.689999999999</v>
      </c>
      <c r="AP40" s="49">
        <v>46233.86</v>
      </c>
      <c r="AQ40" s="49">
        <v>7650</v>
      </c>
      <c r="AR40" s="49">
        <v>0</v>
      </c>
      <c r="AS40" s="49">
        <v>0</v>
      </c>
      <c r="AT40" s="49">
        <f>2980.77+18674.69+23784.01</f>
        <v>45439.47</v>
      </c>
      <c r="AU40" s="49">
        <v>15257.87</v>
      </c>
      <c r="AV40" s="49">
        <v>218.79</v>
      </c>
      <c r="AW40" s="49">
        <v>22521.72</v>
      </c>
      <c r="AX40" s="49">
        <v>2838</v>
      </c>
      <c r="AY40" s="49">
        <v>0</v>
      </c>
      <c r="AZ40" s="49">
        <v>676771.24</v>
      </c>
      <c r="BA40" s="26">
        <f t="shared" si="1"/>
        <v>0</v>
      </c>
      <c r="BB40" s="49">
        <v>0</v>
      </c>
      <c r="BC40" s="49">
        <v>177526</v>
      </c>
      <c r="BD40" s="49">
        <v>0</v>
      </c>
      <c r="BE40" s="49">
        <v>181529</v>
      </c>
      <c r="BF40" s="49">
        <v>12335</v>
      </c>
      <c r="BG40" s="49">
        <v>12410.75</v>
      </c>
      <c r="BH40" s="49">
        <v>0</v>
      </c>
      <c r="BI40" s="28">
        <f t="shared" si="2"/>
        <v>12410.75</v>
      </c>
      <c r="BJ40" s="49">
        <v>0</v>
      </c>
      <c r="BK40" s="49">
        <v>1926</v>
      </c>
      <c r="BL40" s="49">
        <v>555</v>
      </c>
      <c r="BM40" s="49">
        <v>21</v>
      </c>
      <c r="BN40" s="49">
        <v>0</v>
      </c>
      <c r="BO40" s="49">
        <v>-72</v>
      </c>
      <c r="BP40" s="49">
        <v>-56</v>
      </c>
      <c r="BQ40" s="49">
        <v>-100</v>
      </c>
      <c r="BR40" s="49">
        <v>-47</v>
      </c>
      <c r="BS40" s="49">
        <v>0</v>
      </c>
      <c r="BT40" s="49">
        <v>-6</v>
      </c>
      <c r="BU40" s="49">
        <v>-231</v>
      </c>
      <c r="BV40" s="49">
        <v>-13</v>
      </c>
      <c r="BW40" s="49">
        <v>1977</v>
      </c>
      <c r="BX40" s="49">
        <v>90</v>
      </c>
      <c r="BY40" s="49">
        <v>38</v>
      </c>
      <c r="BZ40" s="49">
        <v>27</v>
      </c>
      <c r="CA40" s="49">
        <v>173</v>
      </c>
      <c r="CB40" s="49">
        <v>9</v>
      </c>
      <c r="CC40" s="49">
        <v>1</v>
      </c>
      <c r="CD40" s="49">
        <v>3</v>
      </c>
      <c r="CE40" s="49">
        <v>1</v>
      </c>
      <c r="CF40" s="49">
        <v>21</v>
      </c>
      <c r="CG40" s="49">
        <v>29</v>
      </c>
      <c r="CH40" s="49">
        <v>0</v>
      </c>
      <c r="CI40" s="49">
        <v>0</v>
      </c>
      <c r="CJ40" s="49">
        <v>3</v>
      </c>
      <c r="CK40" s="49">
        <v>22</v>
      </c>
      <c r="CL40" s="49">
        <v>21</v>
      </c>
      <c r="CM40" s="49">
        <v>0</v>
      </c>
    </row>
    <row r="41" spans="1:91" x14ac:dyDescent="0.25">
      <c r="A41" s="8">
        <v>4</v>
      </c>
      <c r="B41" s="8" t="s">
        <v>194</v>
      </c>
      <c r="C41" s="8" t="s">
        <v>118</v>
      </c>
      <c r="D41" s="8" t="s">
        <v>195</v>
      </c>
      <c r="E41" s="8" t="s">
        <v>163</v>
      </c>
      <c r="F41" s="8" t="s">
        <v>108</v>
      </c>
      <c r="G41" s="8">
        <v>13870740.140000001</v>
      </c>
      <c r="H41" s="8">
        <v>13875233.960000001</v>
      </c>
      <c r="I41" s="8">
        <v>13324737.51</v>
      </c>
      <c r="J41" s="8">
        <v>0</v>
      </c>
      <c r="K41" s="8">
        <v>1018240.78</v>
      </c>
      <c r="L41" s="8">
        <v>3597686.41</v>
      </c>
      <c r="M41" s="8">
        <v>0</v>
      </c>
      <c r="N41" s="8">
        <v>0</v>
      </c>
      <c r="O41" s="8">
        <v>0</v>
      </c>
      <c r="P41" s="8">
        <v>9827.67</v>
      </c>
      <c r="Q41" s="8">
        <v>951501.3</v>
      </c>
      <c r="R41" s="8">
        <v>0</v>
      </c>
      <c r="S41" s="8">
        <v>0</v>
      </c>
      <c r="T41" s="8">
        <v>0</v>
      </c>
      <c r="U41" s="8">
        <v>4599733.46</v>
      </c>
      <c r="V41" s="8">
        <v>1836460.14</v>
      </c>
      <c r="W41" s="8">
        <v>0</v>
      </c>
      <c r="X41" s="8">
        <v>0</v>
      </c>
      <c r="Y41" s="8">
        <v>13260882.4</v>
      </c>
      <c r="Z41" s="8">
        <v>80896.149999999994</v>
      </c>
      <c r="AA41" s="8">
        <v>13341777.859999999</v>
      </c>
      <c r="AB41" s="7">
        <v>2.5635991245508194E-2</v>
      </c>
      <c r="AC41" s="7">
        <v>9.4100000000000003E-2</v>
      </c>
      <c r="AD41" s="49">
        <v>1247431.6200000001</v>
      </c>
      <c r="AE41" s="49">
        <v>0</v>
      </c>
      <c r="AF41" s="49">
        <v>0</v>
      </c>
      <c r="AG41" s="49">
        <v>5688.77</v>
      </c>
      <c r="AH41" s="49">
        <v>180.21</v>
      </c>
      <c r="AI41" s="25">
        <f t="shared" si="0"/>
        <v>5868.9800000000005</v>
      </c>
      <c r="AJ41" s="49">
        <v>481203.59</v>
      </c>
      <c r="AK41" s="51">
        <v>38318.39</v>
      </c>
      <c r="AL41" s="49">
        <v>116428.36</v>
      </c>
      <c r="AM41" s="49">
        <v>0</v>
      </c>
      <c r="AN41" s="49">
        <v>112154.61</v>
      </c>
      <c r="AO41" s="49">
        <v>4601.2</v>
      </c>
      <c r="AP41" s="49">
        <v>49878.41</v>
      </c>
      <c r="AQ41" s="49">
        <v>9825</v>
      </c>
      <c r="AR41" s="49">
        <v>0</v>
      </c>
      <c r="AS41" s="49">
        <v>12599.52</v>
      </c>
      <c r="AT41" s="49">
        <f>12599.54+9498.34+16385.77</f>
        <v>38483.65</v>
      </c>
      <c r="AU41" s="49">
        <v>250</v>
      </c>
      <c r="AV41" s="49">
        <v>0</v>
      </c>
      <c r="AW41" s="49">
        <v>41668.019999999997</v>
      </c>
      <c r="AX41" s="49">
        <v>236</v>
      </c>
      <c r="AY41" s="49">
        <v>0</v>
      </c>
      <c r="AZ41" s="49">
        <v>973998.07</v>
      </c>
      <c r="BA41" s="26">
        <f t="shared" si="1"/>
        <v>0</v>
      </c>
      <c r="BB41" s="49">
        <v>0</v>
      </c>
      <c r="BC41" s="49">
        <v>177526</v>
      </c>
      <c r="BD41" s="49">
        <v>0</v>
      </c>
      <c r="BE41" s="49">
        <v>197079.97</v>
      </c>
      <c r="BF41" s="49">
        <v>0</v>
      </c>
      <c r="BG41" s="49">
        <v>0</v>
      </c>
      <c r="BH41" s="49">
        <v>0</v>
      </c>
      <c r="BI41" s="28">
        <f t="shared" si="2"/>
        <v>0</v>
      </c>
      <c r="BJ41" s="49">
        <v>0</v>
      </c>
      <c r="BK41" s="49">
        <v>2382</v>
      </c>
      <c r="BL41" s="49">
        <v>1132</v>
      </c>
      <c r="BM41" s="49">
        <v>202</v>
      </c>
      <c r="BN41" s="49">
        <v>-202</v>
      </c>
      <c r="BO41" s="49">
        <v>-32</v>
      </c>
      <c r="BP41" s="49">
        <v>-71</v>
      </c>
      <c r="BQ41" s="49">
        <v>-202</v>
      </c>
      <c r="BR41" s="49">
        <v>-275</v>
      </c>
      <c r="BS41" s="49">
        <v>5</v>
      </c>
      <c r="BT41" s="49">
        <v>6</v>
      </c>
      <c r="BU41" s="49">
        <v>-601</v>
      </c>
      <c r="BV41" s="49">
        <v>-5</v>
      </c>
      <c r="BW41" s="49">
        <v>2339</v>
      </c>
      <c r="BX41" s="49">
        <v>2</v>
      </c>
      <c r="BY41" s="49">
        <v>161</v>
      </c>
      <c r="BZ41" s="49">
        <v>90</v>
      </c>
      <c r="CA41" s="49">
        <v>344</v>
      </c>
      <c r="CB41" s="49">
        <v>5</v>
      </c>
      <c r="CC41" s="49">
        <v>1</v>
      </c>
      <c r="CD41" s="49">
        <v>1</v>
      </c>
      <c r="CE41" s="49">
        <v>3</v>
      </c>
      <c r="CF41" s="49">
        <v>22</v>
      </c>
      <c r="CG41" s="49">
        <v>44</v>
      </c>
      <c r="CH41" s="49">
        <v>1</v>
      </c>
      <c r="CI41" s="49">
        <v>3</v>
      </c>
      <c r="CJ41" s="49">
        <v>8</v>
      </c>
      <c r="CK41" s="49">
        <v>59</v>
      </c>
      <c r="CL41" s="49">
        <v>204</v>
      </c>
      <c r="CM41" s="49">
        <v>1</v>
      </c>
    </row>
    <row r="42" spans="1:91" x14ac:dyDescent="0.25">
      <c r="A42" s="8">
        <v>4</v>
      </c>
      <c r="B42" s="8" t="s">
        <v>196</v>
      </c>
      <c r="C42" s="8" t="s">
        <v>197</v>
      </c>
      <c r="D42" s="8" t="s">
        <v>198</v>
      </c>
      <c r="E42" s="8" t="s">
        <v>199</v>
      </c>
      <c r="F42" s="9"/>
      <c r="G42" s="8">
        <v>3306970.99</v>
      </c>
      <c r="H42" s="8">
        <v>3307229.46</v>
      </c>
      <c r="I42" s="8">
        <v>3207634.39</v>
      </c>
      <c r="J42" s="8">
        <v>60013.73</v>
      </c>
      <c r="K42" s="8">
        <v>724333.67</v>
      </c>
      <c r="L42" s="8">
        <v>318331.59999999998</v>
      </c>
      <c r="M42" s="8">
        <v>0</v>
      </c>
      <c r="N42" s="8">
        <v>0</v>
      </c>
      <c r="O42" s="8">
        <v>0</v>
      </c>
      <c r="P42" s="8">
        <v>0</v>
      </c>
      <c r="Q42" s="8">
        <v>273639.46000000002</v>
      </c>
      <c r="R42" s="8">
        <v>0</v>
      </c>
      <c r="S42" s="8">
        <v>0</v>
      </c>
      <c r="T42" s="8">
        <v>0</v>
      </c>
      <c r="U42" s="8">
        <v>1218381.55</v>
      </c>
      <c r="V42" s="8">
        <v>293135.21000000002</v>
      </c>
      <c r="W42" s="8">
        <v>0</v>
      </c>
      <c r="X42" s="8">
        <v>0</v>
      </c>
      <c r="Y42" s="8">
        <v>3213282.6</v>
      </c>
      <c r="Z42" s="8">
        <v>258.05</v>
      </c>
      <c r="AA42" s="8">
        <v>3213540.65</v>
      </c>
      <c r="AB42" s="7">
        <v>3.2889071851968765E-2</v>
      </c>
      <c r="AC42" s="7">
        <v>0.1</v>
      </c>
      <c r="AD42" s="49">
        <v>321329.48</v>
      </c>
      <c r="AE42" s="49">
        <v>0</v>
      </c>
      <c r="AF42" s="49">
        <v>0</v>
      </c>
      <c r="AG42" s="49">
        <v>258.05</v>
      </c>
      <c r="AH42" s="49">
        <v>12</v>
      </c>
      <c r="AI42" s="25">
        <f t="shared" si="0"/>
        <v>270.05</v>
      </c>
      <c r="AJ42" s="49">
        <v>77648</v>
      </c>
      <c r="AK42" s="49">
        <v>7795.1</v>
      </c>
      <c r="AL42" s="49">
        <v>14618.8</v>
      </c>
      <c r="AM42" s="49">
        <v>0</v>
      </c>
      <c r="AN42" s="49">
        <v>64542.080000000002</v>
      </c>
      <c r="AO42" s="49">
        <v>19176.39</v>
      </c>
      <c r="AP42" s="49">
        <v>25909.279999999999</v>
      </c>
      <c r="AQ42" s="49">
        <v>7650</v>
      </c>
      <c r="AR42" s="49">
        <v>0</v>
      </c>
      <c r="AS42" s="49">
        <v>0</v>
      </c>
      <c r="AT42" s="49">
        <v>14716.92</v>
      </c>
      <c r="AU42" s="49">
        <v>2299.38</v>
      </c>
      <c r="AV42" s="49">
        <v>0</v>
      </c>
      <c r="AW42" s="49">
        <v>2269.62</v>
      </c>
      <c r="AX42" s="49">
        <v>0</v>
      </c>
      <c r="AY42" s="49">
        <v>0</v>
      </c>
      <c r="AZ42" s="49">
        <v>258616.93</v>
      </c>
      <c r="BA42" s="26">
        <f t="shared" si="1"/>
        <v>0</v>
      </c>
      <c r="BB42" s="49">
        <v>0</v>
      </c>
      <c r="BC42" s="49">
        <v>60000</v>
      </c>
      <c r="BD42" s="49">
        <v>0</v>
      </c>
      <c r="BE42" s="49">
        <v>21980.12</v>
      </c>
      <c r="BF42" s="49">
        <v>0</v>
      </c>
      <c r="BG42" s="49">
        <v>0</v>
      </c>
      <c r="BH42" s="49">
        <v>0</v>
      </c>
      <c r="BI42" s="28">
        <f t="shared" si="2"/>
        <v>0</v>
      </c>
      <c r="BJ42" s="49">
        <v>0</v>
      </c>
      <c r="BK42" s="49">
        <v>418</v>
      </c>
      <c r="BL42" s="49">
        <v>399</v>
      </c>
      <c r="BM42" s="49">
        <v>23</v>
      </c>
      <c r="BN42" s="49">
        <v>0</v>
      </c>
      <c r="BO42" s="49">
        <v>-21</v>
      </c>
      <c r="BP42" s="49">
        <v>-21</v>
      </c>
      <c r="BQ42" s="49">
        <v>-141</v>
      </c>
      <c r="BR42" s="49">
        <v>-109</v>
      </c>
      <c r="BS42" s="49">
        <v>0</v>
      </c>
      <c r="BT42" s="49">
        <v>0</v>
      </c>
      <c r="BU42" s="49">
        <v>-167</v>
      </c>
      <c r="BV42" s="49">
        <v>0</v>
      </c>
      <c r="BW42" s="49">
        <v>438</v>
      </c>
      <c r="BX42" s="49">
        <v>0</v>
      </c>
      <c r="BY42" s="49">
        <v>63</v>
      </c>
      <c r="BZ42" s="49">
        <v>8</v>
      </c>
      <c r="CA42" s="49">
        <v>15</v>
      </c>
      <c r="CB42" s="49">
        <v>1</v>
      </c>
      <c r="CC42" s="49">
        <v>9</v>
      </c>
      <c r="CD42" s="49">
        <v>1</v>
      </c>
      <c r="CE42" s="49">
        <v>0</v>
      </c>
      <c r="CF42" s="49">
        <v>7</v>
      </c>
      <c r="CG42" s="49">
        <v>14</v>
      </c>
      <c r="CH42" s="49">
        <v>0</v>
      </c>
      <c r="CI42" s="49">
        <v>3</v>
      </c>
      <c r="CJ42" s="49">
        <v>1</v>
      </c>
      <c r="CK42" s="49">
        <v>11</v>
      </c>
      <c r="CL42" s="49">
        <v>44</v>
      </c>
      <c r="CM42" s="49">
        <v>3</v>
      </c>
    </row>
    <row r="43" spans="1:91" x14ac:dyDescent="0.25">
      <c r="A43" s="8">
        <v>4</v>
      </c>
      <c r="B43" s="8" t="s">
        <v>200</v>
      </c>
      <c r="C43" s="8" t="s">
        <v>201</v>
      </c>
      <c r="D43" s="8" t="s">
        <v>202</v>
      </c>
      <c r="E43" s="8" t="s">
        <v>163</v>
      </c>
      <c r="F43" s="8" t="s">
        <v>108</v>
      </c>
      <c r="G43" s="8">
        <v>9393104</v>
      </c>
      <c r="H43" s="8">
        <v>9393658</v>
      </c>
      <c r="I43" s="8">
        <v>8658775</v>
      </c>
      <c r="J43" s="8">
        <v>108330</v>
      </c>
      <c r="K43" s="8">
        <v>1314450</v>
      </c>
      <c r="L43" s="8">
        <v>1740415</v>
      </c>
      <c r="M43" s="8">
        <v>0</v>
      </c>
      <c r="N43" s="8">
        <v>0</v>
      </c>
      <c r="O43" s="8">
        <v>0</v>
      </c>
      <c r="P43" s="8">
        <v>9664</v>
      </c>
      <c r="Q43" s="8">
        <v>692575</v>
      </c>
      <c r="R43" s="8">
        <v>0</v>
      </c>
      <c r="S43" s="8">
        <v>0</v>
      </c>
      <c r="T43" s="8">
        <v>3897</v>
      </c>
      <c r="U43" s="8">
        <v>3356783</v>
      </c>
      <c r="V43" s="8">
        <v>636996</v>
      </c>
      <c r="W43" s="8">
        <v>0</v>
      </c>
      <c r="X43" s="8">
        <v>0</v>
      </c>
      <c r="Y43" s="8">
        <v>8729866</v>
      </c>
      <c r="Z43" s="8">
        <v>14330</v>
      </c>
      <c r="AA43" s="8">
        <v>8744196</v>
      </c>
      <c r="AB43" s="7">
        <v>8.1429101526737213E-2</v>
      </c>
      <c r="AC43" s="7">
        <v>9.9699999999999997E-2</v>
      </c>
      <c r="AD43" s="49">
        <v>870497</v>
      </c>
      <c r="AE43" s="49">
        <v>0</v>
      </c>
      <c r="AF43" s="49">
        <v>0</v>
      </c>
      <c r="AG43" s="49">
        <v>554</v>
      </c>
      <c r="AH43" s="49">
        <v>15</v>
      </c>
      <c r="AI43" s="25">
        <f t="shared" si="0"/>
        <v>569</v>
      </c>
      <c r="AJ43" s="49">
        <v>239170</v>
      </c>
      <c r="AK43" s="49">
        <v>19312</v>
      </c>
      <c r="AL43" s="49">
        <v>55815</v>
      </c>
      <c r="AM43" s="49">
        <v>0</v>
      </c>
      <c r="AN43" s="49">
        <v>132919</v>
      </c>
      <c r="AO43" s="49">
        <v>31760</v>
      </c>
      <c r="AP43" s="49">
        <v>34383</v>
      </c>
      <c r="AQ43" s="49">
        <v>9825</v>
      </c>
      <c r="AR43" s="49">
        <v>0</v>
      </c>
      <c r="AS43" s="49">
        <v>0</v>
      </c>
      <c r="AT43" s="49">
        <v>37256</v>
      </c>
      <c r="AU43" s="49">
        <v>1745</v>
      </c>
      <c r="AV43" s="49">
        <v>14085</v>
      </c>
      <c r="AW43" s="49">
        <v>6170</v>
      </c>
      <c r="AX43" s="49">
        <v>5658</v>
      </c>
      <c r="AY43" s="49">
        <v>67882</v>
      </c>
      <c r="AZ43" s="49">
        <v>604973</v>
      </c>
      <c r="BA43" s="26">
        <f t="shared" si="1"/>
        <v>0.11220666046253304</v>
      </c>
      <c r="BB43" s="49">
        <v>0</v>
      </c>
      <c r="BC43" s="49">
        <v>177526</v>
      </c>
      <c r="BD43" s="49">
        <v>0</v>
      </c>
      <c r="BE43" s="49">
        <v>98852</v>
      </c>
      <c r="BF43" s="49">
        <v>0</v>
      </c>
      <c r="BG43" s="49">
        <v>0</v>
      </c>
      <c r="BH43" s="49">
        <v>0</v>
      </c>
      <c r="BI43" s="28">
        <f t="shared" si="2"/>
        <v>0</v>
      </c>
      <c r="BJ43" s="49">
        <v>0</v>
      </c>
      <c r="BK43" s="49">
        <v>957</v>
      </c>
      <c r="BL43" s="49">
        <v>1140</v>
      </c>
      <c r="BM43" s="49">
        <v>0</v>
      </c>
      <c r="BN43" s="49">
        <v>0</v>
      </c>
      <c r="BO43" s="49">
        <v>-90</v>
      </c>
      <c r="BP43" s="49">
        <v>-91</v>
      </c>
      <c r="BQ43" s="49">
        <v>-473</v>
      </c>
      <c r="BR43" s="49">
        <v>-161</v>
      </c>
      <c r="BS43" s="49">
        <v>1</v>
      </c>
      <c r="BT43" s="49">
        <v>-28</v>
      </c>
      <c r="BU43" s="49">
        <v>-191</v>
      </c>
      <c r="BV43" s="49">
        <v>-1</v>
      </c>
      <c r="BW43" s="49">
        <v>1063</v>
      </c>
      <c r="BX43" s="49">
        <v>1</v>
      </c>
      <c r="BY43" s="49">
        <v>73</v>
      </c>
      <c r="BZ43" s="49">
        <v>15</v>
      </c>
      <c r="CA43" s="49">
        <v>18</v>
      </c>
      <c r="CB43" s="49">
        <v>3</v>
      </c>
      <c r="CC43" s="49">
        <v>4</v>
      </c>
      <c r="CD43" s="49">
        <v>0</v>
      </c>
      <c r="CE43" s="49">
        <v>1</v>
      </c>
      <c r="CF43" s="49">
        <v>21</v>
      </c>
      <c r="CG43" s="49">
        <v>48</v>
      </c>
      <c r="CH43" s="49">
        <v>1</v>
      </c>
      <c r="CI43" s="49">
        <v>3</v>
      </c>
      <c r="CJ43" s="49">
        <v>3</v>
      </c>
      <c r="CK43" s="49">
        <v>31</v>
      </c>
      <c r="CL43" s="49">
        <v>88</v>
      </c>
      <c r="CM43" s="49">
        <v>7</v>
      </c>
    </row>
    <row r="44" spans="1:91" x14ac:dyDescent="0.25">
      <c r="A44" s="8">
        <v>4</v>
      </c>
      <c r="B44" s="57" t="s">
        <v>616</v>
      </c>
      <c r="C44" s="9" t="s">
        <v>608</v>
      </c>
      <c r="D44" s="8" t="s">
        <v>195</v>
      </c>
      <c r="E44" s="8" t="s">
        <v>163</v>
      </c>
      <c r="F44" s="8" t="s">
        <v>108</v>
      </c>
      <c r="G44" s="8">
        <v>13806338</v>
      </c>
      <c r="H44" s="8">
        <v>13844885</v>
      </c>
      <c r="I44" s="8">
        <v>13161773</v>
      </c>
      <c r="J44" s="8">
        <v>0</v>
      </c>
      <c r="K44" s="8">
        <v>659140</v>
      </c>
      <c r="L44" s="8">
        <v>3931341</v>
      </c>
      <c r="M44" s="8">
        <v>0</v>
      </c>
      <c r="N44" s="8">
        <v>0</v>
      </c>
      <c r="O44" s="8">
        <v>0</v>
      </c>
      <c r="P44" s="8">
        <v>0</v>
      </c>
      <c r="Q44" s="8">
        <v>530675</v>
      </c>
      <c r="R44" s="8">
        <v>0</v>
      </c>
      <c r="S44" s="8">
        <v>0</v>
      </c>
      <c r="T44" s="8">
        <v>0</v>
      </c>
      <c r="U44" s="8">
        <v>5079891</v>
      </c>
      <c r="V44" s="8">
        <v>1889060</v>
      </c>
      <c r="W44" s="8">
        <v>0</v>
      </c>
      <c r="X44" s="8">
        <v>0</v>
      </c>
      <c r="Y44" s="8">
        <v>13384589</v>
      </c>
      <c r="Z44" s="8">
        <v>134922</v>
      </c>
      <c r="AA44" s="8">
        <v>13519511</v>
      </c>
      <c r="AB44" s="7">
        <v>4.1323991923129799E-2</v>
      </c>
      <c r="AC44" s="7">
        <v>9.5828860389927925E-2</v>
      </c>
      <c r="AD44" s="8">
        <v>1294482</v>
      </c>
      <c r="AE44" s="8">
        <v>0</v>
      </c>
      <c r="AF44" s="8">
        <v>0</v>
      </c>
      <c r="AG44" s="8">
        <v>20555</v>
      </c>
      <c r="AH44" s="8">
        <v>27</v>
      </c>
      <c r="AI44" s="25">
        <f>SUM(AG44:AH44)</f>
        <v>20582</v>
      </c>
      <c r="AJ44" s="8">
        <v>562734</v>
      </c>
      <c r="AK44" s="8">
        <v>52975</v>
      </c>
      <c r="AL44" s="8">
        <v>149908</v>
      </c>
      <c r="AM44" s="8">
        <v>0</v>
      </c>
      <c r="AN44" s="8">
        <v>103497</v>
      </c>
      <c r="AO44" s="8">
        <v>3190</v>
      </c>
      <c r="AP44" s="8">
        <v>52874</v>
      </c>
      <c r="AQ44" s="8">
        <v>16700</v>
      </c>
      <c r="AR44" s="8">
        <v>45500</v>
      </c>
      <c r="AS44" s="8">
        <v>13677</v>
      </c>
      <c r="AT44" s="8">
        <v>67919</v>
      </c>
      <c r="AU44" s="8">
        <v>3871</v>
      </c>
      <c r="AV44" s="8">
        <v>0</v>
      </c>
      <c r="AW44" s="8">
        <v>36991</v>
      </c>
      <c r="AX44" s="8">
        <v>28224</v>
      </c>
      <c r="AY44" s="8">
        <v>0</v>
      </c>
      <c r="AZ44" s="8">
        <v>1205239</v>
      </c>
      <c r="BA44" s="26">
        <f>+AY44/AZ44</f>
        <v>0</v>
      </c>
      <c r="BB44" s="8">
        <v>460</v>
      </c>
      <c r="BC44" s="8">
        <v>114277</v>
      </c>
      <c r="BD44" s="8">
        <v>0</v>
      </c>
      <c r="BE44" s="8">
        <v>131139</v>
      </c>
      <c r="BF44" s="8">
        <v>0</v>
      </c>
      <c r="BG44" s="8">
        <v>0</v>
      </c>
      <c r="BH44" s="8">
        <v>0</v>
      </c>
      <c r="BI44" s="28">
        <f>SUM(BG44:BH44)</f>
        <v>0</v>
      </c>
      <c r="BJ44" s="49">
        <v>0</v>
      </c>
      <c r="BK44" s="49">
        <v>2495</v>
      </c>
      <c r="BL44" s="49">
        <v>1158</v>
      </c>
      <c r="BM44" s="49">
        <v>24</v>
      </c>
      <c r="BN44" s="49">
        <v>-24</v>
      </c>
      <c r="BO44" s="49">
        <v>-44</v>
      </c>
      <c r="BP44" s="49">
        <v>-74</v>
      </c>
      <c r="BQ44" s="49">
        <v>-197</v>
      </c>
      <c r="BR44" s="49">
        <v>-192</v>
      </c>
      <c r="BS44" s="49">
        <v>0</v>
      </c>
      <c r="BT44" s="49">
        <v>-8</v>
      </c>
      <c r="BU44" s="49">
        <v>-744</v>
      </c>
      <c r="BV44" s="49">
        <v>-6</v>
      </c>
      <c r="BW44" s="49">
        <v>2388</v>
      </c>
      <c r="BX44" s="49">
        <v>0</v>
      </c>
      <c r="BY44" s="49">
        <v>204</v>
      </c>
      <c r="BZ44" s="49">
        <v>113</v>
      </c>
      <c r="CA44" s="49">
        <v>444</v>
      </c>
      <c r="CB44" s="49">
        <v>8</v>
      </c>
      <c r="CC44" s="49">
        <v>3</v>
      </c>
      <c r="CD44" s="49">
        <v>0</v>
      </c>
      <c r="CE44" s="49">
        <v>3</v>
      </c>
      <c r="CF44" s="49">
        <v>12</v>
      </c>
      <c r="CG44" s="49">
        <v>62</v>
      </c>
      <c r="CH44" s="49">
        <v>0</v>
      </c>
      <c r="CI44" s="49">
        <v>4</v>
      </c>
      <c r="CJ44" s="49">
        <v>9</v>
      </c>
      <c r="CK44" s="49">
        <v>37</v>
      </c>
      <c r="CL44" s="49">
        <v>143</v>
      </c>
      <c r="CM44" s="49">
        <v>0</v>
      </c>
    </row>
    <row r="45" spans="1:91" x14ac:dyDescent="0.25">
      <c r="A45" s="8">
        <v>4</v>
      </c>
      <c r="B45" s="8" t="s">
        <v>204</v>
      </c>
      <c r="C45" s="8" t="s">
        <v>150</v>
      </c>
      <c r="D45" s="8" t="s">
        <v>179</v>
      </c>
      <c r="E45" s="8" t="s">
        <v>180</v>
      </c>
      <c r="F45" s="9"/>
      <c r="G45" s="8">
        <v>26786274.620000001</v>
      </c>
      <c r="H45" s="8">
        <v>26802396.5</v>
      </c>
      <c r="I45" s="8">
        <v>26062987.68</v>
      </c>
      <c r="J45" s="8">
        <v>0</v>
      </c>
      <c r="K45" s="8">
        <v>2720478</v>
      </c>
      <c r="L45" s="8">
        <v>9863354.9700000007</v>
      </c>
      <c r="M45" s="8">
        <v>0</v>
      </c>
      <c r="N45" s="8">
        <v>0</v>
      </c>
      <c r="O45" s="8">
        <v>0</v>
      </c>
      <c r="P45" s="8">
        <v>0</v>
      </c>
      <c r="Q45" s="8">
        <v>1220723.17</v>
      </c>
      <c r="R45" s="8">
        <v>0</v>
      </c>
      <c r="S45" s="8">
        <v>0</v>
      </c>
      <c r="T45" s="8">
        <v>0</v>
      </c>
      <c r="U45" s="8">
        <v>8395426</v>
      </c>
      <c r="V45" s="8">
        <v>2346109.54</v>
      </c>
      <c r="W45" s="8">
        <v>0</v>
      </c>
      <c r="X45" s="8">
        <v>0</v>
      </c>
      <c r="Y45" s="8">
        <v>26246969.850000001</v>
      </c>
      <c r="Z45" s="8">
        <v>16120.32</v>
      </c>
      <c r="AA45" s="8">
        <v>26263090.170000002</v>
      </c>
      <c r="AB45" s="7">
        <v>0.15042157471179962</v>
      </c>
      <c r="AC45" s="7">
        <v>6.4699999999999994E-2</v>
      </c>
      <c r="AD45" s="49">
        <v>1698540.17</v>
      </c>
      <c r="AE45" s="49">
        <v>0</v>
      </c>
      <c r="AF45" s="49">
        <v>0</v>
      </c>
      <c r="AG45" s="49">
        <v>16120.32</v>
      </c>
      <c r="AH45" s="49">
        <v>113.2</v>
      </c>
      <c r="AI45" s="25">
        <f t="shared" si="0"/>
        <v>16233.52</v>
      </c>
      <c r="AJ45" s="49">
        <v>808566.41</v>
      </c>
      <c r="AK45" s="49">
        <v>68019</v>
      </c>
      <c r="AL45" s="49">
        <v>174576</v>
      </c>
      <c r="AM45" s="49">
        <v>0</v>
      </c>
      <c r="AN45" s="49">
        <v>181615.37</v>
      </c>
      <c r="AO45" s="49">
        <v>0</v>
      </c>
      <c r="AP45" s="49">
        <v>42926.42</v>
      </c>
      <c r="AQ45" s="49">
        <v>12000</v>
      </c>
      <c r="AR45" s="49">
        <v>4348.3599999999997</v>
      </c>
      <c r="AS45" s="49">
        <v>4000</v>
      </c>
      <c r="AT45" s="49">
        <v>94312.25</v>
      </c>
      <c r="AU45" s="49">
        <v>17166.93</v>
      </c>
      <c r="AV45" s="49">
        <v>0</v>
      </c>
      <c r="AW45" s="49">
        <v>0</v>
      </c>
      <c r="AX45" s="49">
        <v>12471.51</v>
      </c>
      <c r="AY45" s="49">
        <v>0</v>
      </c>
      <c r="AZ45" s="49">
        <v>1501028.3</v>
      </c>
      <c r="BA45" s="26">
        <f t="shared" si="1"/>
        <v>0</v>
      </c>
      <c r="BB45" s="49">
        <v>400</v>
      </c>
      <c r="BC45" s="49">
        <v>177526</v>
      </c>
      <c r="BD45" s="49">
        <v>0</v>
      </c>
      <c r="BE45" s="49">
        <v>191648.98</v>
      </c>
      <c r="BF45" s="49">
        <v>0</v>
      </c>
      <c r="BG45" s="49">
        <v>0</v>
      </c>
      <c r="BH45" s="49">
        <v>0</v>
      </c>
      <c r="BI45" s="28">
        <f t="shared" si="2"/>
        <v>0</v>
      </c>
      <c r="BJ45" s="49">
        <v>0</v>
      </c>
      <c r="BK45" s="49">
        <v>5621</v>
      </c>
      <c r="BL45" s="49">
        <v>1453</v>
      </c>
      <c r="BM45" s="49">
        <v>0</v>
      </c>
      <c r="BN45" s="49">
        <v>0</v>
      </c>
      <c r="BO45" s="49">
        <v>-30</v>
      </c>
      <c r="BP45" s="49">
        <v>-95</v>
      </c>
      <c r="BQ45" s="49">
        <v>-179</v>
      </c>
      <c r="BR45" s="49">
        <v>-527</v>
      </c>
      <c r="BS45" s="49">
        <v>-1</v>
      </c>
      <c r="BT45" s="49">
        <v>7</v>
      </c>
      <c r="BU45" s="49">
        <v>-1299</v>
      </c>
      <c r="BV45" s="49">
        <v>-16</v>
      </c>
      <c r="BW45" s="49">
        <v>4934</v>
      </c>
      <c r="BX45" s="49">
        <v>0</v>
      </c>
      <c r="BY45" s="49">
        <v>256</v>
      </c>
      <c r="BZ45" s="49">
        <v>189</v>
      </c>
      <c r="CA45" s="49">
        <v>840</v>
      </c>
      <c r="CB45" s="49">
        <v>4</v>
      </c>
      <c r="CC45" s="49">
        <v>10</v>
      </c>
      <c r="CD45" s="49">
        <v>3</v>
      </c>
      <c r="CE45" s="49">
        <v>5</v>
      </c>
      <c r="CF45" s="49">
        <v>31</v>
      </c>
      <c r="CG45" s="49">
        <v>56</v>
      </c>
      <c r="CH45" s="49">
        <v>0</v>
      </c>
      <c r="CI45" s="49">
        <v>5</v>
      </c>
      <c r="CJ45" s="49">
        <v>9</v>
      </c>
      <c r="CK45" s="49">
        <v>98</v>
      </c>
      <c r="CL45" s="49">
        <v>410</v>
      </c>
      <c r="CM45" s="49">
        <v>5</v>
      </c>
    </row>
    <row r="46" spans="1:91" x14ac:dyDescent="0.25">
      <c r="A46" s="8">
        <v>4</v>
      </c>
      <c r="B46" s="8" t="s">
        <v>205</v>
      </c>
      <c r="C46" s="8" t="s">
        <v>206</v>
      </c>
      <c r="D46" s="9" t="s">
        <v>176</v>
      </c>
      <c r="E46" s="8" t="s">
        <v>170</v>
      </c>
      <c r="F46" s="9"/>
      <c r="G46" s="8">
        <v>16195939</v>
      </c>
      <c r="H46" s="8">
        <v>16215330</v>
      </c>
      <c r="I46" s="8">
        <v>15096282</v>
      </c>
      <c r="J46" s="8">
        <v>0</v>
      </c>
      <c r="K46" s="8">
        <v>2839024</v>
      </c>
      <c r="L46" s="8">
        <v>1422401</v>
      </c>
      <c r="M46" s="8">
        <v>0</v>
      </c>
      <c r="N46" s="8">
        <v>0</v>
      </c>
      <c r="O46" s="8">
        <v>0</v>
      </c>
      <c r="P46" s="8">
        <v>0</v>
      </c>
      <c r="Q46" s="8">
        <v>1191645.1100000001</v>
      </c>
      <c r="R46" s="8">
        <v>0</v>
      </c>
      <c r="S46" s="8">
        <v>0</v>
      </c>
      <c r="T46" s="8">
        <v>0</v>
      </c>
      <c r="U46" s="8">
        <v>7755680</v>
      </c>
      <c r="V46" s="8">
        <v>1178410</v>
      </c>
      <c r="W46" s="8">
        <v>4898</v>
      </c>
      <c r="X46" s="8">
        <v>0</v>
      </c>
      <c r="Y46" s="8">
        <v>15706513.109999999</v>
      </c>
      <c r="Z46" s="8">
        <v>123536</v>
      </c>
      <c r="AA46" s="8">
        <v>15830049.109999999</v>
      </c>
      <c r="AB46" s="7">
        <v>9.4870693981647491E-2</v>
      </c>
      <c r="AC46" s="7">
        <v>8.3299999999999999E-2</v>
      </c>
      <c r="AD46" s="59">
        <v>1307684</v>
      </c>
      <c r="AE46" s="49">
        <v>0</v>
      </c>
      <c r="AF46" s="49">
        <v>0</v>
      </c>
      <c r="AG46" s="49">
        <v>24049</v>
      </c>
      <c r="AH46" s="49">
        <v>0</v>
      </c>
      <c r="AI46" s="25">
        <f t="shared" si="0"/>
        <v>24049</v>
      </c>
      <c r="AJ46" s="49">
        <v>576921</v>
      </c>
      <c r="AK46" s="49">
        <v>51291</v>
      </c>
      <c r="AL46" s="49">
        <v>113223</v>
      </c>
      <c r="AM46" s="49">
        <v>0</v>
      </c>
      <c r="AN46" s="49">
        <v>126281</v>
      </c>
      <c r="AO46" s="49">
        <v>47973</v>
      </c>
      <c r="AP46" s="49">
        <v>102201</v>
      </c>
      <c r="AQ46" s="49">
        <v>10350</v>
      </c>
      <c r="AR46" s="49">
        <v>8276</v>
      </c>
      <c r="AS46" s="49">
        <v>0</v>
      </c>
      <c r="AT46" s="49">
        <v>65629</v>
      </c>
      <c r="AU46" s="49">
        <v>17411.53</v>
      </c>
      <c r="AV46" s="49">
        <v>0</v>
      </c>
      <c r="AW46" s="49">
        <v>14049</v>
      </c>
      <c r="AX46" s="49">
        <v>14835</v>
      </c>
      <c r="AY46" s="49">
        <v>0</v>
      </c>
      <c r="AZ46" s="49">
        <v>1216272</v>
      </c>
      <c r="BA46" s="26">
        <f t="shared" si="1"/>
        <v>0</v>
      </c>
      <c r="BB46" s="49">
        <v>600</v>
      </c>
      <c r="BC46" s="49">
        <v>177526</v>
      </c>
      <c r="BD46" s="49">
        <v>0</v>
      </c>
      <c r="BE46" s="49">
        <v>175851.79</v>
      </c>
      <c r="BF46" s="49">
        <v>0</v>
      </c>
      <c r="BG46" s="49">
        <v>0</v>
      </c>
      <c r="BH46" s="49">
        <v>0</v>
      </c>
      <c r="BI46" s="28">
        <f t="shared" si="2"/>
        <v>0</v>
      </c>
      <c r="BJ46" s="49">
        <v>0</v>
      </c>
      <c r="BK46" s="49">
        <v>3423</v>
      </c>
      <c r="BL46" s="49">
        <v>1600</v>
      </c>
      <c r="BM46" s="49">
        <v>175</v>
      </c>
      <c r="BN46" s="49">
        <v>-7</v>
      </c>
      <c r="BO46" s="49">
        <v>-197</v>
      </c>
      <c r="BP46" s="49">
        <v>-76</v>
      </c>
      <c r="BQ46" s="49">
        <v>-775</v>
      </c>
      <c r="BR46" s="49">
        <v>-397</v>
      </c>
      <c r="BS46" s="49">
        <v>0</v>
      </c>
      <c r="BT46" s="49">
        <v>395</v>
      </c>
      <c r="BU46" s="49">
        <v>-916</v>
      </c>
      <c r="BV46" s="49">
        <v>0</v>
      </c>
      <c r="BW46" s="49">
        <v>3225</v>
      </c>
      <c r="BX46" s="49">
        <v>7</v>
      </c>
      <c r="BY46" s="49">
        <v>333</v>
      </c>
      <c r="BZ46" s="49">
        <v>146</v>
      </c>
      <c r="CA46" s="49">
        <v>374</v>
      </c>
      <c r="CB46" s="49">
        <v>22</v>
      </c>
      <c r="CC46" s="49">
        <v>41</v>
      </c>
      <c r="CD46" s="49">
        <v>0</v>
      </c>
      <c r="CE46" s="49">
        <v>2</v>
      </c>
      <c r="CF46" s="49">
        <v>26</v>
      </c>
      <c r="CG46" s="49">
        <v>48</v>
      </c>
      <c r="CH46" s="49">
        <v>0</v>
      </c>
      <c r="CI46" s="49">
        <v>13</v>
      </c>
      <c r="CJ46" s="49">
        <v>25</v>
      </c>
      <c r="CK46" s="49">
        <v>118</v>
      </c>
      <c r="CL46" s="49">
        <v>226</v>
      </c>
      <c r="CM46" s="49">
        <v>15</v>
      </c>
    </row>
    <row r="47" spans="1:91" x14ac:dyDescent="0.25">
      <c r="A47" s="8">
        <v>4</v>
      </c>
      <c r="B47" s="8" t="s">
        <v>207</v>
      </c>
      <c r="C47" s="8" t="s">
        <v>208</v>
      </c>
      <c r="D47" s="8" t="s">
        <v>209</v>
      </c>
      <c r="E47" s="8" t="s">
        <v>163</v>
      </c>
      <c r="F47" s="8" t="s">
        <v>116</v>
      </c>
      <c r="G47" s="8">
        <v>5074541</v>
      </c>
      <c r="H47" s="8">
        <v>5082780.93</v>
      </c>
      <c r="I47" s="8">
        <v>4969143</v>
      </c>
      <c r="J47" s="8">
        <v>829687</v>
      </c>
      <c r="K47" s="8">
        <v>124660</v>
      </c>
      <c r="L47" s="8">
        <v>1601186</v>
      </c>
      <c r="M47" s="8">
        <v>0</v>
      </c>
      <c r="N47" s="8">
        <v>0</v>
      </c>
      <c r="O47" s="8">
        <v>0</v>
      </c>
      <c r="P47" s="8">
        <v>0</v>
      </c>
      <c r="Q47" s="8">
        <v>143147</v>
      </c>
      <c r="R47" s="8">
        <v>0</v>
      </c>
      <c r="S47" s="8">
        <v>0</v>
      </c>
      <c r="T47" s="8">
        <v>0</v>
      </c>
      <c r="U47" s="8">
        <v>1875811</v>
      </c>
      <c r="V47" s="8">
        <v>170377</v>
      </c>
      <c r="W47" s="8">
        <v>0</v>
      </c>
      <c r="X47" s="8">
        <v>0</v>
      </c>
      <c r="Y47" s="8">
        <v>5074740</v>
      </c>
      <c r="Z47" s="8">
        <v>8239</v>
      </c>
      <c r="AA47" s="8">
        <v>5082979</v>
      </c>
      <c r="AB47" s="7">
        <v>0.26975956559181213</v>
      </c>
      <c r="AC47" s="7">
        <v>6.5000000000000002E-2</v>
      </c>
      <c r="AD47" s="49">
        <v>329857</v>
      </c>
      <c r="AE47" s="49">
        <v>0</v>
      </c>
      <c r="AF47" s="49">
        <v>0</v>
      </c>
      <c r="AG47" s="49">
        <v>8239</v>
      </c>
      <c r="AH47" s="49">
        <v>29</v>
      </c>
      <c r="AI47" s="25">
        <f t="shared" si="0"/>
        <v>8268</v>
      </c>
      <c r="AJ47" s="49">
        <v>74424</v>
      </c>
      <c r="AK47" s="49">
        <v>5813</v>
      </c>
      <c r="AL47" s="49">
        <v>11457</v>
      </c>
      <c r="AM47" s="49">
        <v>0</v>
      </c>
      <c r="AN47" s="49">
        <v>12543</v>
      </c>
      <c r="AO47" s="49">
        <v>0</v>
      </c>
      <c r="AP47" s="49">
        <v>9500</v>
      </c>
      <c r="AQ47" s="49">
        <v>7650</v>
      </c>
      <c r="AR47" s="49">
        <v>0</v>
      </c>
      <c r="AS47" s="49">
        <v>0</v>
      </c>
      <c r="AT47" s="49">
        <v>14076</v>
      </c>
      <c r="AU47" s="49">
        <v>5763</v>
      </c>
      <c r="AV47" s="49">
        <v>0</v>
      </c>
      <c r="AW47" s="49">
        <v>0</v>
      </c>
      <c r="AX47" s="49">
        <v>0</v>
      </c>
      <c r="AY47" s="49">
        <v>0</v>
      </c>
      <c r="AZ47" s="49">
        <v>158375</v>
      </c>
      <c r="BA47" s="26">
        <f t="shared" si="1"/>
        <v>0</v>
      </c>
      <c r="BB47" s="49">
        <v>0</v>
      </c>
      <c r="BC47" s="49">
        <v>177526</v>
      </c>
      <c r="BD47" s="49">
        <v>0</v>
      </c>
      <c r="BE47" s="49">
        <v>36702</v>
      </c>
      <c r="BF47" s="49">
        <v>0</v>
      </c>
      <c r="BG47" s="49">
        <v>0</v>
      </c>
      <c r="BH47" s="49">
        <v>0</v>
      </c>
      <c r="BI47" s="28">
        <f t="shared" si="2"/>
        <v>0</v>
      </c>
      <c r="BJ47" s="49">
        <v>0</v>
      </c>
      <c r="BK47" s="49">
        <v>711</v>
      </c>
      <c r="BL47" s="49">
        <v>240</v>
      </c>
      <c r="BM47" s="49">
        <v>0</v>
      </c>
      <c r="BN47" s="49">
        <v>0</v>
      </c>
      <c r="BO47" s="49">
        <v>-12</v>
      </c>
      <c r="BP47" s="49">
        <v>-11</v>
      </c>
      <c r="BQ47" s="49">
        <v>-44</v>
      </c>
      <c r="BR47" s="49">
        <v>-40</v>
      </c>
      <c r="BS47" s="49">
        <v>0</v>
      </c>
      <c r="BT47" s="49">
        <v>0</v>
      </c>
      <c r="BU47" s="49">
        <v>-109</v>
      </c>
      <c r="BV47" s="49">
        <v>0</v>
      </c>
      <c r="BW47" s="49">
        <v>735</v>
      </c>
      <c r="BX47" s="49">
        <v>4</v>
      </c>
      <c r="BY47" s="49">
        <v>28</v>
      </c>
      <c r="BZ47" s="49">
        <v>22</v>
      </c>
      <c r="CA47" s="49">
        <v>59</v>
      </c>
      <c r="CB47" s="49">
        <v>0</v>
      </c>
      <c r="CC47" s="49">
        <v>0</v>
      </c>
      <c r="CD47" s="49">
        <v>0</v>
      </c>
      <c r="CE47" s="49">
        <v>1</v>
      </c>
      <c r="CF47" s="49">
        <v>4</v>
      </c>
      <c r="CG47" s="49">
        <v>6</v>
      </c>
      <c r="CH47" s="49">
        <v>0</v>
      </c>
      <c r="CI47" s="49">
        <v>2</v>
      </c>
      <c r="CJ47" s="49">
        <v>2</v>
      </c>
      <c r="CK47" s="49">
        <v>9</v>
      </c>
      <c r="CL47" s="49">
        <v>27</v>
      </c>
      <c r="CM47" s="49">
        <v>0</v>
      </c>
    </row>
    <row r="48" spans="1:91" x14ac:dyDescent="0.25">
      <c r="A48" s="8">
        <v>4</v>
      </c>
      <c r="B48" s="8" t="s">
        <v>210</v>
      </c>
      <c r="C48" s="8" t="s">
        <v>211</v>
      </c>
      <c r="D48" s="8" t="s">
        <v>212</v>
      </c>
      <c r="E48" s="8" t="s">
        <v>180</v>
      </c>
      <c r="F48" s="9"/>
      <c r="G48" s="8">
        <v>18476821.170000002</v>
      </c>
      <c r="H48" s="8">
        <v>18484041.710000001</v>
      </c>
      <c r="I48" s="8">
        <v>17870295.510000002</v>
      </c>
      <c r="J48" s="8">
        <v>0</v>
      </c>
      <c r="K48" s="8">
        <v>1566482.15</v>
      </c>
      <c r="L48" s="8">
        <v>8301790.8499999996</v>
      </c>
      <c r="M48" s="8">
        <v>0</v>
      </c>
      <c r="N48" s="8">
        <v>0</v>
      </c>
      <c r="O48" s="8">
        <v>0</v>
      </c>
      <c r="P48" s="8">
        <v>0</v>
      </c>
      <c r="Q48" s="8">
        <v>832404.8</v>
      </c>
      <c r="R48" s="8">
        <v>0</v>
      </c>
      <c r="S48" s="8">
        <v>0</v>
      </c>
      <c r="T48" s="8">
        <v>0</v>
      </c>
      <c r="U48" s="8">
        <v>4075274.3</v>
      </c>
      <c r="V48" s="8">
        <v>1574439.68</v>
      </c>
      <c r="W48" s="8">
        <v>0</v>
      </c>
      <c r="X48" s="8">
        <v>0</v>
      </c>
      <c r="Y48" s="8">
        <v>17587557.199999999</v>
      </c>
      <c r="Z48" s="8">
        <v>8259</v>
      </c>
      <c r="AA48" s="8">
        <v>17595816.199999999</v>
      </c>
      <c r="AB48" s="7">
        <v>0.13834960758686066</v>
      </c>
      <c r="AC48" s="7">
        <v>7.0300000000000001E-2</v>
      </c>
      <c r="AD48" s="49">
        <v>1237165.42</v>
      </c>
      <c r="AE48" s="49">
        <v>0</v>
      </c>
      <c r="AF48" s="49">
        <v>0</v>
      </c>
      <c r="AG48" s="49">
        <v>7220</v>
      </c>
      <c r="AH48" s="49">
        <v>695</v>
      </c>
      <c r="AI48" s="25">
        <f t="shared" si="0"/>
        <v>7915</v>
      </c>
      <c r="AJ48" s="49">
        <v>518291</v>
      </c>
      <c r="AK48" s="49">
        <v>39803.300000000003</v>
      </c>
      <c r="AL48" s="49">
        <v>136582</v>
      </c>
      <c r="AM48" s="49">
        <v>0</v>
      </c>
      <c r="AN48" s="49">
        <v>113407</v>
      </c>
      <c r="AO48" s="49">
        <v>3696</v>
      </c>
      <c r="AP48" s="49">
        <v>45838</v>
      </c>
      <c r="AQ48" s="49">
        <v>7650</v>
      </c>
      <c r="AR48" s="49">
        <v>11800</v>
      </c>
      <c r="AS48" s="49">
        <v>0</v>
      </c>
      <c r="AT48" s="49">
        <v>64589</v>
      </c>
      <c r="AU48" s="49">
        <v>12971</v>
      </c>
      <c r="AV48" s="49">
        <v>0</v>
      </c>
      <c r="AW48" s="49">
        <v>0</v>
      </c>
      <c r="AX48" s="49">
        <v>19074</v>
      </c>
      <c r="AY48" s="49">
        <v>0</v>
      </c>
      <c r="AZ48" s="49">
        <v>1057972.3</v>
      </c>
      <c r="BA48" s="26">
        <f t="shared" si="1"/>
        <v>0</v>
      </c>
      <c r="BB48" s="49">
        <v>0</v>
      </c>
      <c r="BC48" s="49">
        <v>177525.7</v>
      </c>
      <c r="BD48" s="49">
        <v>0</v>
      </c>
      <c r="BE48" s="49">
        <v>208230.02</v>
      </c>
      <c r="BF48" s="49">
        <v>0</v>
      </c>
      <c r="BG48" s="49">
        <v>0</v>
      </c>
      <c r="BH48" s="49">
        <v>0</v>
      </c>
      <c r="BI48" s="28">
        <f t="shared" si="2"/>
        <v>0</v>
      </c>
      <c r="BJ48" s="49">
        <v>0</v>
      </c>
      <c r="BK48" s="49">
        <v>3330</v>
      </c>
      <c r="BL48" s="49">
        <v>1213</v>
      </c>
      <c r="BM48" s="49">
        <v>0</v>
      </c>
      <c r="BN48" s="49">
        <v>0</v>
      </c>
      <c r="BO48" s="49">
        <v>-7</v>
      </c>
      <c r="BP48" s="49">
        <v>-38</v>
      </c>
      <c r="BQ48" s="49">
        <v>-105</v>
      </c>
      <c r="BR48" s="49">
        <v>-499</v>
      </c>
      <c r="BS48" s="49">
        <v>0</v>
      </c>
      <c r="BT48" s="49">
        <v>0</v>
      </c>
      <c r="BU48" s="49">
        <v>-602</v>
      </c>
      <c r="BV48" s="49">
        <v>-20</v>
      </c>
      <c r="BW48" s="49">
        <v>3272</v>
      </c>
      <c r="BX48" s="49">
        <v>0</v>
      </c>
      <c r="BY48" s="49">
        <v>68</v>
      </c>
      <c r="BZ48" s="49">
        <v>56</v>
      </c>
      <c r="CA48" s="49">
        <v>467</v>
      </c>
      <c r="CB48" s="49">
        <v>9</v>
      </c>
      <c r="CC48" s="49">
        <v>0</v>
      </c>
      <c r="CD48" s="49">
        <v>0</v>
      </c>
      <c r="CE48" s="49">
        <v>2</v>
      </c>
      <c r="CF48" s="49">
        <v>7</v>
      </c>
      <c r="CG48" s="49">
        <v>29</v>
      </c>
      <c r="CH48" s="49">
        <v>0</v>
      </c>
      <c r="CI48" s="49">
        <v>5</v>
      </c>
      <c r="CJ48" s="49">
        <v>5</v>
      </c>
      <c r="CK48" s="49">
        <v>63</v>
      </c>
      <c r="CL48" s="49">
        <v>422</v>
      </c>
      <c r="CM48" s="49">
        <v>1</v>
      </c>
    </row>
    <row r="49" spans="1:91" x14ac:dyDescent="0.25">
      <c r="A49" s="8">
        <v>5</v>
      </c>
      <c r="B49" s="57" t="s">
        <v>617</v>
      </c>
      <c r="C49" s="9" t="s">
        <v>578</v>
      </c>
      <c r="D49" s="8" t="s">
        <v>202</v>
      </c>
      <c r="E49" s="8" t="s">
        <v>213</v>
      </c>
      <c r="F49" s="8" t="s">
        <v>116</v>
      </c>
      <c r="G49" s="8">
        <v>16219128</v>
      </c>
      <c r="H49" s="8">
        <v>16224324</v>
      </c>
      <c r="I49" s="8">
        <v>15420346</v>
      </c>
      <c r="J49" s="8">
        <v>1860364</v>
      </c>
      <c r="K49" s="8">
        <v>760618</v>
      </c>
      <c r="L49" s="8">
        <v>6475908</v>
      </c>
      <c r="M49" s="8">
        <v>0</v>
      </c>
      <c r="N49" s="8">
        <v>0</v>
      </c>
      <c r="O49" s="8">
        <v>-3948</v>
      </c>
      <c r="P49" s="8">
        <v>3586</v>
      </c>
      <c r="Q49" s="8">
        <v>600665</v>
      </c>
      <c r="R49" s="8">
        <v>0</v>
      </c>
      <c r="S49" s="8">
        <v>0</v>
      </c>
      <c r="T49" s="8">
        <v>0</v>
      </c>
      <c r="U49" s="8">
        <v>2440441</v>
      </c>
      <c r="V49" s="8">
        <v>2083475</v>
      </c>
      <c r="W49" s="8">
        <v>575</v>
      </c>
      <c r="X49" s="8">
        <v>0</v>
      </c>
      <c r="Y49" s="8">
        <v>15367709</v>
      </c>
      <c r="Z49" s="8">
        <v>4710</v>
      </c>
      <c r="AA49" s="8">
        <v>15372419</v>
      </c>
      <c r="AB49" s="7">
        <v>3.3701318591233757E-2</v>
      </c>
      <c r="AC49" s="7">
        <v>6.1836768188259977E-2</v>
      </c>
      <c r="AD49" s="8">
        <v>1142634</v>
      </c>
      <c r="AE49" s="8">
        <v>0</v>
      </c>
      <c r="AF49" s="8">
        <v>0</v>
      </c>
      <c r="AG49" s="8">
        <v>7757</v>
      </c>
      <c r="AH49" s="8">
        <v>0</v>
      </c>
      <c r="AI49" s="25">
        <f>SUM(AG49:AH49)</f>
        <v>7757</v>
      </c>
      <c r="AJ49" s="8">
        <v>538361</v>
      </c>
      <c r="AK49" s="8">
        <v>49877</v>
      </c>
      <c r="AL49" s="8">
        <v>115058</v>
      </c>
      <c r="AM49" s="8">
        <v>4885</v>
      </c>
      <c r="AN49" s="8">
        <v>83251</v>
      </c>
      <c r="AO49" s="8">
        <v>3282</v>
      </c>
      <c r="AP49" s="8">
        <v>35701</v>
      </c>
      <c r="AQ49" s="8">
        <v>15100</v>
      </c>
      <c r="AR49" s="8">
        <v>7630</v>
      </c>
      <c r="AS49" s="8">
        <v>2967</v>
      </c>
      <c r="AT49" s="8">
        <v>61791</v>
      </c>
      <c r="AU49" s="8">
        <v>25308</v>
      </c>
      <c r="AV49" s="8">
        <v>12220</v>
      </c>
      <c r="AW49" s="8">
        <v>12052</v>
      </c>
      <c r="AX49" s="8">
        <v>25533</v>
      </c>
      <c r="AY49" s="8">
        <v>0</v>
      </c>
      <c r="AZ49" s="8">
        <v>1053013</v>
      </c>
      <c r="BA49" s="26">
        <f>+AY49/AZ49</f>
        <v>0</v>
      </c>
      <c r="BB49" s="8">
        <v>0</v>
      </c>
      <c r="BC49" s="8">
        <v>162391</v>
      </c>
      <c r="BD49" s="8">
        <v>0</v>
      </c>
      <c r="BE49" s="8">
        <v>131093</v>
      </c>
      <c r="BF49" s="8">
        <v>0</v>
      </c>
      <c r="BG49" s="8">
        <v>0</v>
      </c>
      <c r="BH49" s="8">
        <v>0</v>
      </c>
      <c r="BI49" s="28">
        <f>SUM(BG49:BH49)</f>
        <v>0</v>
      </c>
      <c r="BJ49" s="49">
        <v>0</v>
      </c>
      <c r="BK49" s="49">
        <v>3104</v>
      </c>
      <c r="BL49" s="49">
        <v>1041</v>
      </c>
      <c r="BM49" s="49">
        <v>2</v>
      </c>
      <c r="BN49" s="49">
        <v>0</v>
      </c>
      <c r="BO49" s="49">
        <v>-10</v>
      </c>
      <c r="BP49" s="49">
        <v>-72</v>
      </c>
      <c r="BQ49" s="49">
        <v>-85</v>
      </c>
      <c r="BR49" s="49">
        <v>-404</v>
      </c>
      <c r="BS49" s="49">
        <v>13</v>
      </c>
      <c r="BT49" s="49">
        <v>-227</v>
      </c>
      <c r="BU49" s="49">
        <v>-434</v>
      </c>
      <c r="BV49" s="49">
        <v>-1</v>
      </c>
      <c r="BW49" s="49">
        <v>2927</v>
      </c>
      <c r="BX49" s="49">
        <v>8</v>
      </c>
      <c r="BY49" s="49">
        <v>150</v>
      </c>
      <c r="BZ49" s="49">
        <v>51</v>
      </c>
      <c r="CA49" s="49">
        <v>205</v>
      </c>
      <c r="CB49" s="49">
        <v>20</v>
      </c>
      <c r="CC49" s="49">
        <v>8</v>
      </c>
      <c r="CD49" s="49">
        <v>8</v>
      </c>
      <c r="CE49" s="49">
        <v>0</v>
      </c>
      <c r="CF49" s="49">
        <v>22</v>
      </c>
      <c r="CG49" s="49">
        <v>41</v>
      </c>
      <c r="CH49" s="49">
        <v>1</v>
      </c>
      <c r="CI49" s="49">
        <v>51</v>
      </c>
      <c r="CJ49" s="49">
        <v>11</v>
      </c>
      <c r="CK49" s="49">
        <v>91</v>
      </c>
      <c r="CL49" s="49">
        <v>247</v>
      </c>
      <c r="CM49" s="49">
        <v>4</v>
      </c>
    </row>
    <row r="50" spans="1:91" x14ac:dyDescent="0.25">
      <c r="A50" s="8">
        <v>5</v>
      </c>
      <c r="B50" s="8" t="s">
        <v>214</v>
      </c>
      <c r="C50" s="8" t="s">
        <v>215</v>
      </c>
      <c r="D50" s="8" t="s">
        <v>216</v>
      </c>
      <c r="E50" s="8" t="s">
        <v>217</v>
      </c>
      <c r="F50" s="8" t="s">
        <v>104</v>
      </c>
      <c r="G50" s="8">
        <v>37658593.719999999</v>
      </c>
      <c r="H50" s="8">
        <v>37758285.799999997</v>
      </c>
      <c r="I50" s="8">
        <v>36527191.509999998</v>
      </c>
      <c r="J50" s="8">
        <v>565756.41</v>
      </c>
      <c r="K50" s="8">
        <v>2616162.5499999998</v>
      </c>
      <c r="L50" s="8">
        <v>8615775.1600000001</v>
      </c>
      <c r="M50" s="8">
        <v>0</v>
      </c>
      <c r="N50" s="8">
        <v>16665729.4</v>
      </c>
      <c r="O50" s="8">
        <v>13222.45</v>
      </c>
      <c r="P50" s="8">
        <v>0</v>
      </c>
      <c r="Q50" s="8">
        <v>1009918.34</v>
      </c>
      <c r="R50" s="8">
        <v>0</v>
      </c>
      <c r="S50" s="8">
        <v>67859.240000000005</v>
      </c>
      <c r="T50" s="8">
        <v>2250</v>
      </c>
      <c r="U50" s="8">
        <v>3625988.42</v>
      </c>
      <c r="V50" s="8">
        <v>1805546.72</v>
      </c>
      <c r="W50" s="8">
        <v>0</v>
      </c>
      <c r="X50" s="8">
        <v>0</v>
      </c>
      <c r="Y50" s="8">
        <v>19933589.039999999</v>
      </c>
      <c r="Z50" s="8">
        <v>16861571.550000001</v>
      </c>
      <c r="AA50" s="8">
        <v>36795160.590000004</v>
      </c>
      <c r="AB50" s="7">
        <v>7.479509711265564E-2</v>
      </c>
      <c r="AC50" s="7">
        <v>8.5000000000000006E-2</v>
      </c>
      <c r="AD50" s="49">
        <v>1694441.44</v>
      </c>
      <c r="AE50" s="49">
        <v>0</v>
      </c>
      <c r="AF50" s="49">
        <v>0</v>
      </c>
      <c r="AG50" s="49">
        <v>99692.08</v>
      </c>
      <c r="AH50" s="49">
        <v>0</v>
      </c>
      <c r="AI50" s="25">
        <f t="shared" si="0"/>
        <v>99692.08</v>
      </c>
      <c r="AJ50" s="49">
        <v>794275.01</v>
      </c>
      <c r="AK50" s="49">
        <v>60679.97</v>
      </c>
      <c r="AL50" s="49">
        <v>162111.26999999999</v>
      </c>
      <c r="AM50" s="49">
        <v>24528.05</v>
      </c>
      <c r="AN50" s="49">
        <v>80549.990000000005</v>
      </c>
      <c r="AO50" s="49">
        <v>24306.92</v>
      </c>
      <c r="AP50" s="49">
        <v>69968.78</v>
      </c>
      <c r="AQ50" s="49">
        <v>10500</v>
      </c>
      <c r="AR50" s="49">
        <v>33305.32</v>
      </c>
      <c r="AS50" s="49">
        <v>66531.789999999994</v>
      </c>
      <c r="AT50" s="49">
        <v>61662.25</v>
      </c>
      <c r="AU50" s="49">
        <v>17026.73</v>
      </c>
      <c r="AV50" s="49">
        <v>0</v>
      </c>
      <c r="AW50" s="49">
        <v>21703.09</v>
      </c>
      <c r="AX50" s="49">
        <v>44692.53</v>
      </c>
      <c r="AY50" s="49">
        <v>0</v>
      </c>
      <c r="AZ50" s="49">
        <v>1562700.89</v>
      </c>
      <c r="BA50" s="26">
        <f t="shared" si="1"/>
        <v>0</v>
      </c>
      <c r="BB50" s="49">
        <v>0</v>
      </c>
      <c r="BC50" s="49">
        <v>177525.99</v>
      </c>
      <c r="BD50" s="49">
        <v>0</v>
      </c>
      <c r="BE50" s="49">
        <v>257434.44</v>
      </c>
      <c r="BF50" s="49">
        <v>0</v>
      </c>
      <c r="BG50" s="49">
        <v>0</v>
      </c>
      <c r="BH50" s="49">
        <v>0</v>
      </c>
      <c r="BI50" s="28">
        <f t="shared" si="2"/>
        <v>0</v>
      </c>
      <c r="BJ50" s="49">
        <v>0</v>
      </c>
      <c r="BK50" s="49">
        <v>3839</v>
      </c>
      <c r="BL50" s="49">
        <v>1612</v>
      </c>
      <c r="BM50" s="49">
        <v>0</v>
      </c>
      <c r="BN50" s="49">
        <v>0</v>
      </c>
      <c r="BO50" s="49">
        <v>-28</v>
      </c>
      <c r="BP50" s="49">
        <v>-84</v>
      </c>
      <c r="BQ50" s="49">
        <v>-244</v>
      </c>
      <c r="BR50" s="49">
        <v>-633</v>
      </c>
      <c r="BS50" s="49">
        <v>0</v>
      </c>
      <c r="BT50" s="49">
        <v>-5</v>
      </c>
      <c r="BU50" s="49">
        <v>503</v>
      </c>
      <c r="BV50" s="49">
        <v>-4</v>
      </c>
      <c r="BW50" s="49">
        <v>3950</v>
      </c>
      <c r="BX50" s="49">
        <v>0</v>
      </c>
      <c r="BY50" s="49">
        <v>248</v>
      </c>
      <c r="BZ50" s="49">
        <v>97</v>
      </c>
      <c r="CA50" s="49">
        <v>122</v>
      </c>
      <c r="CB50" s="49">
        <v>33</v>
      </c>
      <c r="CC50" s="49">
        <v>3</v>
      </c>
      <c r="CD50" s="49">
        <v>2</v>
      </c>
      <c r="CE50" s="49">
        <v>1</v>
      </c>
      <c r="CF50" s="49">
        <v>68</v>
      </c>
      <c r="CG50" s="49">
        <v>23</v>
      </c>
      <c r="CH50" s="49">
        <v>0</v>
      </c>
      <c r="CI50" s="49">
        <v>14</v>
      </c>
      <c r="CJ50" s="49">
        <v>17</v>
      </c>
      <c r="CK50" s="49">
        <v>505</v>
      </c>
      <c r="CL50" s="49">
        <v>85</v>
      </c>
      <c r="CM50" s="49">
        <v>4</v>
      </c>
    </row>
    <row r="51" spans="1:91" x14ac:dyDescent="0.25">
      <c r="A51" s="8">
        <v>5</v>
      </c>
      <c r="B51" s="8" t="s">
        <v>218</v>
      </c>
      <c r="C51" s="8" t="s">
        <v>219</v>
      </c>
      <c r="D51" s="8" t="s">
        <v>216</v>
      </c>
      <c r="E51" s="8" t="s">
        <v>217</v>
      </c>
      <c r="F51" s="8" t="s">
        <v>123</v>
      </c>
      <c r="G51" s="8">
        <v>22977654.25</v>
      </c>
      <c r="H51" s="8">
        <v>23036603.219999999</v>
      </c>
      <c r="I51" s="8">
        <v>22081231.809999999</v>
      </c>
      <c r="J51" s="8">
        <v>317721.69</v>
      </c>
      <c r="K51" s="8">
        <v>1492615.42</v>
      </c>
      <c r="L51" s="8">
        <v>14038570.9</v>
      </c>
      <c r="M51" s="8">
        <v>0</v>
      </c>
      <c r="N51" s="8">
        <v>283504.31</v>
      </c>
      <c r="O51" s="8">
        <v>56375.58</v>
      </c>
      <c r="P51" s="8">
        <v>256.19</v>
      </c>
      <c r="Q51" s="8">
        <v>483298.35</v>
      </c>
      <c r="R51" s="8">
        <v>0</v>
      </c>
      <c r="S51" s="8">
        <v>0</v>
      </c>
      <c r="T51" s="8">
        <v>0.2</v>
      </c>
      <c r="U51" s="8">
        <v>2568802.79</v>
      </c>
      <c r="V51" s="8">
        <v>1505920.02</v>
      </c>
      <c r="W51" s="8">
        <v>0</v>
      </c>
      <c r="X51" s="8">
        <v>0</v>
      </c>
      <c r="Y51" s="8">
        <v>21467179.420000002</v>
      </c>
      <c r="Z51" s="8">
        <v>411619.88</v>
      </c>
      <c r="AA51" s="8">
        <v>21878799.300000001</v>
      </c>
      <c r="AB51" s="7">
        <v>9.7199283540248871E-2</v>
      </c>
      <c r="AC51" s="7">
        <v>4.9399999999999999E-2</v>
      </c>
      <c r="AD51" s="49">
        <v>1059994.06</v>
      </c>
      <c r="AE51" s="49">
        <v>250</v>
      </c>
      <c r="AF51" s="49">
        <v>0</v>
      </c>
      <c r="AG51" s="49">
        <v>70226.44</v>
      </c>
      <c r="AH51" s="49">
        <v>0</v>
      </c>
      <c r="AI51" s="25">
        <f t="shared" si="0"/>
        <v>70226.44</v>
      </c>
      <c r="AJ51" s="49">
        <v>463468.95</v>
      </c>
      <c r="AK51" s="49">
        <v>35126.31</v>
      </c>
      <c r="AL51" s="49">
        <v>96496.3</v>
      </c>
      <c r="AM51" s="49">
        <v>5400</v>
      </c>
      <c r="AN51" s="49">
        <v>38589.949999999997</v>
      </c>
      <c r="AO51" s="49">
        <v>32444.25</v>
      </c>
      <c r="AP51" s="49">
        <v>3978.46</v>
      </c>
      <c r="AQ51" s="49">
        <v>10500</v>
      </c>
      <c r="AR51" s="49">
        <v>8400</v>
      </c>
      <c r="AS51" s="49">
        <v>94732.14</v>
      </c>
      <c r="AT51" s="49">
        <v>46835.28</v>
      </c>
      <c r="AU51" s="49">
        <v>8489.6</v>
      </c>
      <c r="AV51" s="49">
        <v>0</v>
      </c>
      <c r="AW51" s="49">
        <v>9209.75</v>
      </c>
      <c r="AX51" s="49">
        <v>3325.53</v>
      </c>
      <c r="AY51" s="49">
        <v>0</v>
      </c>
      <c r="AZ51" s="49">
        <v>914510.97</v>
      </c>
      <c r="BA51" s="26">
        <f t="shared" si="1"/>
        <v>0</v>
      </c>
      <c r="BB51" s="49">
        <v>0</v>
      </c>
      <c r="BC51" s="49">
        <v>177526</v>
      </c>
      <c r="BD51" s="49">
        <v>0</v>
      </c>
      <c r="BE51" s="49">
        <v>169455.7</v>
      </c>
      <c r="BF51" s="49">
        <v>0</v>
      </c>
      <c r="BG51" s="49">
        <v>0</v>
      </c>
      <c r="BH51" s="49">
        <v>0</v>
      </c>
      <c r="BI51" s="28">
        <f t="shared" si="2"/>
        <v>0</v>
      </c>
      <c r="BJ51" s="49">
        <v>0</v>
      </c>
      <c r="BK51" s="49">
        <v>2426</v>
      </c>
      <c r="BL51" s="49">
        <v>1170</v>
      </c>
      <c r="BM51" s="49">
        <v>35</v>
      </c>
      <c r="BN51" s="49">
        <v>0</v>
      </c>
      <c r="BO51" s="49">
        <v>-27</v>
      </c>
      <c r="BP51" s="49">
        <v>-67</v>
      </c>
      <c r="BQ51" s="49">
        <v>-222</v>
      </c>
      <c r="BR51" s="49">
        <v>-448</v>
      </c>
      <c r="BS51" s="49">
        <v>0</v>
      </c>
      <c r="BT51" s="49">
        <v>-2</v>
      </c>
      <c r="BU51" s="49">
        <v>-496</v>
      </c>
      <c r="BV51" s="49">
        <v>0</v>
      </c>
      <c r="BW51" s="49">
        <v>2369</v>
      </c>
      <c r="BX51" s="49">
        <v>0</v>
      </c>
      <c r="BY51" s="49">
        <v>195</v>
      </c>
      <c r="BZ51" s="49">
        <v>91</v>
      </c>
      <c r="CA51" s="49">
        <v>162</v>
      </c>
      <c r="CB51" s="49">
        <v>40</v>
      </c>
      <c r="CC51" s="49">
        <v>0</v>
      </c>
      <c r="CD51" s="49">
        <v>1</v>
      </c>
      <c r="CE51" s="49">
        <v>1</v>
      </c>
      <c r="CF51" s="49">
        <v>51</v>
      </c>
      <c r="CG51" s="49">
        <v>8</v>
      </c>
      <c r="CH51" s="49">
        <v>0</v>
      </c>
      <c r="CI51" s="49">
        <v>15</v>
      </c>
      <c r="CJ51" s="49">
        <v>16</v>
      </c>
      <c r="CK51" s="49">
        <v>365</v>
      </c>
      <c r="CL51" s="49">
        <v>54</v>
      </c>
      <c r="CM51" s="49">
        <v>4</v>
      </c>
    </row>
    <row r="52" spans="1:91" x14ac:dyDescent="0.25">
      <c r="A52" s="8">
        <v>5</v>
      </c>
      <c r="B52" s="8" t="s">
        <v>220</v>
      </c>
      <c r="C52" s="8" t="s">
        <v>221</v>
      </c>
      <c r="D52" s="8" t="s">
        <v>222</v>
      </c>
      <c r="E52" s="8" t="s">
        <v>213</v>
      </c>
      <c r="F52" s="8" t="s">
        <v>108</v>
      </c>
      <c r="G52" s="8">
        <v>18669628.09</v>
      </c>
      <c r="H52" s="8">
        <v>18780747.710000001</v>
      </c>
      <c r="I52" s="8">
        <v>17658484.25</v>
      </c>
      <c r="J52" s="8">
        <v>0</v>
      </c>
      <c r="K52" s="8">
        <v>3741791.22</v>
      </c>
      <c r="L52" s="8">
        <v>3149721.88</v>
      </c>
      <c r="M52" s="8">
        <v>0</v>
      </c>
      <c r="N52" s="8">
        <v>0</v>
      </c>
      <c r="O52" s="8">
        <v>0</v>
      </c>
      <c r="P52" s="8">
        <v>0</v>
      </c>
      <c r="Q52" s="8">
        <v>934113.51</v>
      </c>
      <c r="R52" s="8">
        <v>0</v>
      </c>
      <c r="S52" s="8">
        <v>0</v>
      </c>
      <c r="T52" s="8">
        <v>0</v>
      </c>
      <c r="U52" s="8">
        <v>7061063.4699999997</v>
      </c>
      <c r="V52" s="8">
        <v>2072675.46</v>
      </c>
      <c r="W52" s="8">
        <v>0</v>
      </c>
      <c r="X52" s="8">
        <v>0</v>
      </c>
      <c r="Y52" s="8">
        <v>18118979.23</v>
      </c>
      <c r="Z52" s="8">
        <v>111119.62</v>
      </c>
      <c r="AA52" s="8">
        <v>18230098.850000001</v>
      </c>
      <c r="AB52" s="7">
        <v>0.19263871014118195</v>
      </c>
      <c r="AC52" s="7">
        <v>6.4000000000000001E-2</v>
      </c>
      <c r="AD52" s="49">
        <v>1159613.69</v>
      </c>
      <c r="AE52" s="49">
        <v>0</v>
      </c>
      <c r="AF52" s="49">
        <v>0</v>
      </c>
      <c r="AG52" s="49">
        <v>111119.62</v>
      </c>
      <c r="AH52" s="49">
        <v>1809.9</v>
      </c>
      <c r="AI52" s="25">
        <f t="shared" si="0"/>
        <v>112929.51999999999</v>
      </c>
      <c r="AJ52" s="49">
        <v>654439.62</v>
      </c>
      <c r="AK52" s="49">
        <v>56363.64</v>
      </c>
      <c r="AL52" s="49">
        <v>116196.79</v>
      </c>
      <c r="AM52" s="49">
        <v>0</v>
      </c>
      <c r="AN52" s="49">
        <v>123709.37</v>
      </c>
      <c r="AO52" s="49">
        <v>5910.07</v>
      </c>
      <c r="AP52" s="49">
        <v>40271.15</v>
      </c>
      <c r="AQ52" s="49">
        <v>10500</v>
      </c>
      <c r="AR52" s="49">
        <v>0</v>
      </c>
      <c r="AS52" s="49">
        <v>0</v>
      </c>
      <c r="AT52" s="49">
        <v>45974.2</v>
      </c>
      <c r="AU52" s="49">
        <v>11639.09</v>
      </c>
      <c r="AV52" s="49">
        <v>0</v>
      </c>
      <c r="AW52" s="49">
        <v>0</v>
      </c>
      <c r="AX52" s="49">
        <v>3076.14</v>
      </c>
      <c r="AY52" s="49">
        <v>2551.98</v>
      </c>
      <c r="AZ52" s="49">
        <v>1164851.06</v>
      </c>
      <c r="BA52" s="26">
        <f t="shared" si="1"/>
        <v>2.1908208591062276E-3</v>
      </c>
      <c r="BB52" s="49">
        <v>0</v>
      </c>
      <c r="BC52" s="49">
        <v>177526</v>
      </c>
      <c r="BD52" s="49">
        <v>0</v>
      </c>
      <c r="BE52" s="49">
        <v>137725.42000000001</v>
      </c>
      <c r="BF52" s="49">
        <v>0</v>
      </c>
      <c r="BG52" s="49">
        <v>0</v>
      </c>
      <c r="BH52" s="49">
        <v>0</v>
      </c>
      <c r="BI52" s="28">
        <f t="shared" si="2"/>
        <v>0</v>
      </c>
      <c r="BJ52" s="49">
        <v>0</v>
      </c>
      <c r="BK52" s="49">
        <v>3474</v>
      </c>
      <c r="BL52" s="49">
        <v>1583</v>
      </c>
      <c r="BM52" s="49">
        <v>0</v>
      </c>
      <c r="BN52" s="49">
        <v>0</v>
      </c>
      <c r="BO52" s="49">
        <v>-29</v>
      </c>
      <c r="BP52" s="49">
        <v>-40</v>
      </c>
      <c r="BQ52" s="49">
        <v>-271</v>
      </c>
      <c r="BR52" s="49">
        <v>-308</v>
      </c>
      <c r="BS52" s="49">
        <v>0</v>
      </c>
      <c r="BT52" s="49">
        <v>14</v>
      </c>
      <c r="BU52" s="49">
        <v>-965</v>
      </c>
      <c r="BV52" s="49">
        <v>-2</v>
      </c>
      <c r="BW52" s="49">
        <v>3456</v>
      </c>
      <c r="BX52" s="49">
        <v>3</v>
      </c>
      <c r="BY52" s="49">
        <v>510</v>
      </c>
      <c r="BZ52" s="49">
        <v>66</v>
      </c>
      <c r="CA52" s="49">
        <v>313</v>
      </c>
      <c r="CB52" s="49">
        <v>30</v>
      </c>
      <c r="CC52" s="49">
        <v>46</v>
      </c>
      <c r="CD52" s="49">
        <v>1</v>
      </c>
      <c r="CE52" s="49">
        <v>4</v>
      </c>
      <c r="CF52" s="49">
        <v>9</v>
      </c>
      <c r="CG52" s="49">
        <v>25</v>
      </c>
      <c r="CH52" s="49">
        <v>1</v>
      </c>
      <c r="CI52" s="49">
        <v>22</v>
      </c>
      <c r="CJ52" s="49">
        <v>24</v>
      </c>
      <c r="CK52" s="49">
        <v>98</v>
      </c>
      <c r="CL52" s="49">
        <v>145</v>
      </c>
      <c r="CM52" s="49">
        <v>19</v>
      </c>
    </row>
    <row r="53" spans="1:91" x14ac:dyDescent="0.25">
      <c r="A53" s="8">
        <v>5</v>
      </c>
      <c r="B53" s="8" t="s">
        <v>223</v>
      </c>
      <c r="C53" s="8" t="s">
        <v>224</v>
      </c>
      <c r="D53" s="8" t="s">
        <v>225</v>
      </c>
      <c r="E53" s="8" t="s">
        <v>217</v>
      </c>
      <c r="F53" s="8" t="s">
        <v>123</v>
      </c>
      <c r="G53" s="8">
        <v>11964336.460000001</v>
      </c>
      <c r="H53" s="8">
        <v>11980433.9</v>
      </c>
      <c r="I53" s="8">
        <v>11767484.83</v>
      </c>
      <c r="J53" s="8">
        <v>905025.85</v>
      </c>
      <c r="K53" s="8">
        <v>859777.71</v>
      </c>
      <c r="L53" s="8">
        <v>5714697.25</v>
      </c>
      <c r="M53" s="8">
        <v>0</v>
      </c>
      <c r="N53" s="8">
        <v>0</v>
      </c>
      <c r="O53" s="8">
        <v>0</v>
      </c>
      <c r="P53" s="8">
        <v>14863.84</v>
      </c>
      <c r="Q53" s="8">
        <v>467693.29</v>
      </c>
      <c r="R53" s="8">
        <v>0</v>
      </c>
      <c r="S53" s="8">
        <v>0</v>
      </c>
      <c r="T53" s="8">
        <v>0</v>
      </c>
      <c r="U53" s="8">
        <v>2113001.7000000002</v>
      </c>
      <c r="V53" s="8">
        <v>789055.3</v>
      </c>
      <c r="W53" s="8">
        <v>0</v>
      </c>
      <c r="X53" s="8">
        <v>0</v>
      </c>
      <c r="Y53" s="8">
        <v>11719554.76</v>
      </c>
      <c r="Z53" s="8">
        <v>38471.550000000003</v>
      </c>
      <c r="AA53" s="8">
        <v>11758026.310000001</v>
      </c>
      <c r="AB53" s="7">
        <v>6.9608204066753387E-2</v>
      </c>
      <c r="AC53" s="7">
        <v>7.2900000000000006E-2</v>
      </c>
      <c r="AD53" s="49">
        <v>854904.19</v>
      </c>
      <c r="AE53" s="49">
        <v>0</v>
      </c>
      <c r="AF53" s="49">
        <v>0</v>
      </c>
      <c r="AG53" s="49">
        <v>14406.98</v>
      </c>
      <c r="AH53" s="49">
        <v>2776.02</v>
      </c>
      <c r="AI53" s="25">
        <f t="shared" si="0"/>
        <v>17183</v>
      </c>
      <c r="AJ53" s="49">
        <v>313242.73</v>
      </c>
      <c r="AK53" s="49">
        <v>24982.06</v>
      </c>
      <c r="AL53" s="49">
        <v>71397.649999999994</v>
      </c>
      <c r="AM53" s="49">
        <v>0</v>
      </c>
      <c r="AN53" s="49">
        <v>37367.760000000002</v>
      </c>
      <c r="AO53" s="49">
        <v>4800.5</v>
      </c>
      <c r="AP53" s="49">
        <v>57673.3</v>
      </c>
      <c r="AQ53" s="49">
        <v>9400</v>
      </c>
      <c r="AR53" s="49">
        <v>29964</v>
      </c>
      <c r="AS53" s="49">
        <v>0</v>
      </c>
      <c r="AT53" s="49">
        <v>36968.559999999998</v>
      </c>
      <c r="AU53" s="49">
        <v>15945.93</v>
      </c>
      <c r="AV53" s="49">
        <v>0</v>
      </c>
      <c r="AW53" s="49">
        <v>0</v>
      </c>
      <c r="AX53" s="49">
        <v>15268.53</v>
      </c>
      <c r="AY53" s="49">
        <v>0</v>
      </c>
      <c r="AZ53" s="49">
        <v>665312.41</v>
      </c>
      <c r="BA53" s="26">
        <f t="shared" si="1"/>
        <v>0</v>
      </c>
      <c r="BB53" s="49">
        <v>0</v>
      </c>
      <c r="BC53" s="49">
        <v>177525.58</v>
      </c>
      <c r="BD53" s="49">
        <v>0</v>
      </c>
      <c r="BE53" s="49">
        <v>128038.01</v>
      </c>
      <c r="BF53" s="49">
        <v>0</v>
      </c>
      <c r="BG53" s="49">
        <v>0</v>
      </c>
      <c r="BH53" s="49">
        <v>0</v>
      </c>
      <c r="BI53" s="28">
        <f t="shared" si="2"/>
        <v>0</v>
      </c>
      <c r="BJ53" s="49">
        <v>0</v>
      </c>
      <c r="BK53" s="49">
        <v>2213</v>
      </c>
      <c r="BL53" s="49">
        <v>709</v>
      </c>
      <c r="BM53" s="49">
        <v>0</v>
      </c>
      <c r="BN53" s="49">
        <v>0</v>
      </c>
      <c r="BO53" s="49">
        <v>-3</v>
      </c>
      <c r="BP53" s="49">
        <v>-11</v>
      </c>
      <c r="BQ53" s="49">
        <v>-29</v>
      </c>
      <c r="BR53" s="49">
        <v>-228</v>
      </c>
      <c r="BS53" s="49">
        <v>0</v>
      </c>
      <c r="BT53" s="49">
        <v>-29</v>
      </c>
      <c r="BU53" s="49">
        <v>-486</v>
      </c>
      <c r="BV53" s="49">
        <v>4</v>
      </c>
      <c r="BW53" s="49">
        <v>2140</v>
      </c>
      <c r="BX53" s="49">
        <v>0</v>
      </c>
      <c r="BY53" s="49">
        <v>103</v>
      </c>
      <c r="BZ53" s="49">
        <v>60</v>
      </c>
      <c r="CA53" s="49">
        <v>286</v>
      </c>
      <c r="CB53" s="49">
        <v>34</v>
      </c>
      <c r="CC53" s="49">
        <v>11</v>
      </c>
      <c r="CD53" s="49">
        <v>2</v>
      </c>
      <c r="CE53" s="49">
        <v>4</v>
      </c>
      <c r="CF53" s="49">
        <v>13</v>
      </c>
      <c r="CG53" s="49">
        <v>15</v>
      </c>
      <c r="CH53" s="49">
        <v>0</v>
      </c>
      <c r="CI53" s="49">
        <v>10</v>
      </c>
      <c r="CJ53" s="49">
        <v>10</v>
      </c>
      <c r="CK53" s="49">
        <v>76</v>
      </c>
      <c r="CL53" s="49">
        <v>123</v>
      </c>
      <c r="CM53" s="49">
        <v>15</v>
      </c>
    </row>
    <row r="54" spans="1:91" x14ac:dyDescent="0.25">
      <c r="A54" s="8">
        <v>5</v>
      </c>
      <c r="B54" s="8" t="s">
        <v>226</v>
      </c>
      <c r="C54" s="8" t="s">
        <v>227</v>
      </c>
      <c r="D54" s="8" t="s">
        <v>228</v>
      </c>
      <c r="E54" s="8" t="s">
        <v>213</v>
      </c>
      <c r="F54" s="8" t="s">
        <v>143</v>
      </c>
      <c r="G54" s="8">
        <v>17569079.420000002</v>
      </c>
      <c r="H54" s="8">
        <v>17576816.09</v>
      </c>
      <c r="I54" s="8">
        <v>16321389.360000003</v>
      </c>
      <c r="J54" s="8">
        <v>151933.41</v>
      </c>
      <c r="K54" s="8">
        <v>1888826.79</v>
      </c>
      <c r="L54" s="8">
        <v>5056737.5599999996</v>
      </c>
      <c r="M54" s="8">
        <v>0</v>
      </c>
      <c r="N54" s="8">
        <v>0</v>
      </c>
      <c r="O54" s="8">
        <v>0</v>
      </c>
      <c r="P54" s="8">
        <v>0</v>
      </c>
      <c r="Q54" s="8">
        <v>1009987.14</v>
      </c>
      <c r="R54" s="8">
        <v>0</v>
      </c>
      <c r="S54" s="8">
        <v>14834.34</v>
      </c>
      <c r="T54" s="8">
        <v>0</v>
      </c>
      <c r="U54" s="8">
        <v>5090158.6900000004</v>
      </c>
      <c r="V54" s="8">
        <v>1745033.04</v>
      </c>
      <c r="W54" s="8">
        <v>6048.4</v>
      </c>
      <c r="X54" s="8">
        <v>0</v>
      </c>
      <c r="Y54" s="8">
        <v>16141906.26</v>
      </c>
      <c r="Z54" s="8">
        <v>173637.32</v>
      </c>
      <c r="AA54" s="8">
        <v>16315543.58</v>
      </c>
      <c r="AB54" s="7">
        <v>4.3265298008918762E-2</v>
      </c>
      <c r="AC54" s="7">
        <v>7.3999999999999996E-2</v>
      </c>
      <c r="AD54" s="49">
        <v>1194791.49</v>
      </c>
      <c r="AE54" s="49">
        <v>0</v>
      </c>
      <c r="AF54" s="49">
        <v>0</v>
      </c>
      <c r="AG54" s="49">
        <v>7736.22</v>
      </c>
      <c r="AH54" s="49">
        <v>0</v>
      </c>
      <c r="AI54" s="25">
        <f t="shared" si="0"/>
        <v>7736.22</v>
      </c>
      <c r="AJ54" s="49">
        <v>476246.18</v>
      </c>
      <c r="AK54" s="49">
        <v>38990.79</v>
      </c>
      <c r="AL54" s="49">
        <v>91289.08</v>
      </c>
      <c r="AM54" s="49">
        <v>0</v>
      </c>
      <c r="AN54" s="49">
        <v>90832.48</v>
      </c>
      <c r="AO54" s="49">
        <v>2984.53</v>
      </c>
      <c r="AP54" s="49">
        <v>61455.58</v>
      </c>
      <c r="AQ54" s="49">
        <v>10100</v>
      </c>
      <c r="AR54" s="49">
        <v>9575</v>
      </c>
      <c r="AS54" s="49">
        <v>29345.34</v>
      </c>
      <c r="AT54" s="49">
        <v>62478.46</v>
      </c>
      <c r="AU54" s="49">
        <v>18161.82</v>
      </c>
      <c r="AV54" s="49">
        <v>0</v>
      </c>
      <c r="AW54" s="49">
        <v>1836.88</v>
      </c>
      <c r="AX54" s="49">
        <v>22700.3</v>
      </c>
      <c r="AY54" s="49">
        <v>0</v>
      </c>
      <c r="AZ54" s="49">
        <v>989234.44</v>
      </c>
      <c r="BA54" s="26">
        <f t="shared" si="1"/>
        <v>0</v>
      </c>
      <c r="BB54" s="49">
        <v>0</v>
      </c>
      <c r="BC54" s="49">
        <v>177526</v>
      </c>
      <c r="BD54" s="49">
        <v>0</v>
      </c>
      <c r="BE54" s="49">
        <v>157377.97</v>
      </c>
      <c r="BF54" s="49">
        <v>0</v>
      </c>
      <c r="BG54" s="49">
        <v>0</v>
      </c>
      <c r="BH54" s="49">
        <v>0</v>
      </c>
      <c r="BI54" s="28">
        <f t="shared" si="2"/>
        <v>0</v>
      </c>
      <c r="BJ54" s="49">
        <v>0</v>
      </c>
      <c r="BK54" s="49">
        <v>2034</v>
      </c>
      <c r="BL54" s="49">
        <v>923</v>
      </c>
      <c r="BM54" s="49">
        <v>53</v>
      </c>
      <c r="BN54" s="49">
        <v>-4</v>
      </c>
      <c r="BO54" s="49">
        <v>-66</v>
      </c>
      <c r="BP54" s="49">
        <v>-130</v>
      </c>
      <c r="BQ54" s="49">
        <v>-157</v>
      </c>
      <c r="BR54" s="49">
        <v>-190</v>
      </c>
      <c r="BS54" s="49">
        <v>1</v>
      </c>
      <c r="BT54" s="49">
        <v>0</v>
      </c>
      <c r="BU54" s="49">
        <v>-370</v>
      </c>
      <c r="BV54" s="49">
        <v>-4</v>
      </c>
      <c r="BW54" s="49">
        <v>2090</v>
      </c>
      <c r="BX54" s="49">
        <v>0</v>
      </c>
      <c r="BY54" s="49">
        <v>180</v>
      </c>
      <c r="BZ54" s="49">
        <v>52</v>
      </c>
      <c r="CA54" s="49">
        <v>115</v>
      </c>
      <c r="CB54" s="49">
        <v>6</v>
      </c>
      <c r="CC54" s="49">
        <v>0</v>
      </c>
      <c r="CD54" s="49">
        <v>62</v>
      </c>
      <c r="CE54" s="49">
        <v>10</v>
      </c>
      <c r="CF54" s="49">
        <v>17</v>
      </c>
      <c r="CG54" s="49">
        <v>35</v>
      </c>
      <c r="CH54" s="49">
        <v>0</v>
      </c>
      <c r="CI54" s="49">
        <v>20</v>
      </c>
      <c r="CJ54" s="49">
        <v>19</v>
      </c>
      <c r="CK54" s="49">
        <v>120</v>
      </c>
      <c r="CL54" s="49">
        <v>52</v>
      </c>
      <c r="CM54" s="49">
        <v>1</v>
      </c>
    </row>
    <row r="55" spans="1:91" x14ac:dyDescent="0.25">
      <c r="A55" s="8">
        <v>5</v>
      </c>
      <c r="B55" s="8" t="s">
        <v>229</v>
      </c>
      <c r="C55" s="8" t="s">
        <v>230</v>
      </c>
      <c r="D55" s="8" t="s">
        <v>231</v>
      </c>
      <c r="E55" s="8" t="s">
        <v>217</v>
      </c>
      <c r="F55" s="8" t="s">
        <v>123</v>
      </c>
      <c r="G55" s="8">
        <v>6809003.0099999998</v>
      </c>
      <c r="H55" s="8">
        <v>6819735.54</v>
      </c>
      <c r="I55" s="8">
        <v>6624953.2800000003</v>
      </c>
      <c r="J55" s="8">
        <v>166779.96</v>
      </c>
      <c r="K55" s="8">
        <v>565964.17000000004</v>
      </c>
      <c r="L55" s="8">
        <v>2679010.33</v>
      </c>
      <c r="M55" s="8">
        <v>0</v>
      </c>
      <c r="N55" s="8">
        <v>0</v>
      </c>
      <c r="O55" s="8">
        <v>-1774.4</v>
      </c>
      <c r="P55" s="8">
        <v>0</v>
      </c>
      <c r="Q55" s="8">
        <v>260039.38</v>
      </c>
      <c r="R55" s="8">
        <v>0</v>
      </c>
      <c r="S55" s="8">
        <v>0</v>
      </c>
      <c r="T55" s="8">
        <v>-174.63</v>
      </c>
      <c r="U55" s="8">
        <v>2108665.0099999998</v>
      </c>
      <c r="V55" s="8">
        <v>472211.43</v>
      </c>
      <c r="W55" s="8">
        <v>1500</v>
      </c>
      <c r="X55" s="8">
        <v>0</v>
      </c>
      <c r="Y55" s="8">
        <v>6693090.2400000002</v>
      </c>
      <c r="Z55" s="8">
        <v>19550.68</v>
      </c>
      <c r="AA55" s="8">
        <v>6712640.9199999999</v>
      </c>
      <c r="AB55" s="7">
        <v>6.7368142306804657E-2</v>
      </c>
      <c r="AC55" s="7">
        <v>6.5299999999999997E-2</v>
      </c>
      <c r="AD55" s="49">
        <v>436870.2</v>
      </c>
      <c r="AE55" s="49">
        <v>0</v>
      </c>
      <c r="AF55" s="49">
        <v>0</v>
      </c>
      <c r="AG55" s="49">
        <v>10732.71</v>
      </c>
      <c r="AH55" s="49">
        <v>6858.8</v>
      </c>
      <c r="AI55" s="25">
        <f t="shared" si="0"/>
        <v>17591.509999999998</v>
      </c>
      <c r="AJ55" s="49">
        <v>256029.43</v>
      </c>
      <c r="AK55" s="49">
        <v>20459.63</v>
      </c>
      <c r="AL55" s="49">
        <v>43085.52</v>
      </c>
      <c r="AM55" s="49">
        <v>0</v>
      </c>
      <c r="AN55" s="49">
        <v>41523.03</v>
      </c>
      <c r="AO55" s="49">
        <v>10025</v>
      </c>
      <c r="AP55" s="49">
        <v>50453.17</v>
      </c>
      <c r="AQ55" s="49">
        <v>9400</v>
      </c>
      <c r="AR55" s="49">
        <v>0</v>
      </c>
      <c r="AS55" s="49">
        <v>2545.64</v>
      </c>
      <c r="AT55" s="49">
        <v>31641.49</v>
      </c>
      <c r="AU55" s="49">
        <v>5807.34</v>
      </c>
      <c r="AV55" s="49">
        <v>0</v>
      </c>
      <c r="AW55" s="49">
        <v>11515.42</v>
      </c>
      <c r="AX55" s="49">
        <v>11614.63</v>
      </c>
      <c r="AY55" s="49">
        <v>0</v>
      </c>
      <c r="AZ55" s="49">
        <v>518609.37</v>
      </c>
      <c r="BA55" s="26">
        <f t="shared" si="1"/>
        <v>0</v>
      </c>
      <c r="BB55" s="49">
        <v>0</v>
      </c>
      <c r="BC55" s="49">
        <v>177526</v>
      </c>
      <c r="BD55" s="49">
        <v>0</v>
      </c>
      <c r="BE55" s="49">
        <v>121619.99</v>
      </c>
      <c r="BF55" s="49">
        <v>0</v>
      </c>
      <c r="BG55" s="49">
        <v>0</v>
      </c>
      <c r="BH55" s="49">
        <v>0</v>
      </c>
      <c r="BI55" s="28">
        <f t="shared" si="2"/>
        <v>0</v>
      </c>
      <c r="BJ55" s="49">
        <v>0</v>
      </c>
      <c r="BK55" s="49">
        <v>1036</v>
      </c>
      <c r="BL55" s="49">
        <v>383</v>
      </c>
      <c r="BM55" s="49">
        <v>0</v>
      </c>
      <c r="BN55" s="49">
        <v>0</v>
      </c>
      <c r="BO55" s="49">
        <v>-2</v>
      </c>
      <c r="BP55" s="49">
        <v>-29</v>
      </c>
      <c r="BQ55" s="49">
        <v>-32</v>
      </c>
      <c r="BR55" s="49">
        <v>-84</v>
      </c>
      <c r="BS55" s="49">
        <v>0</v>
      </c>
      <c r="BT55" s="49">
        <v>0</v>
      </c>
      <c r="BU55" s="49">
        <v>-284</v>
      </c>
      <c r="BV55" s="49">
        <v>-2</v>
      </c>
      <c r="BW55" s="49">
        <v>986</v>
      </c>
      <c r="BX55" s="49">
        <v>0</v>
      </c>
      <c r="BY55" s="49">
        <v>80</v>
      </c>
      <c r="BZ55" s="49">
        <v>42</v>
      </c>
      <c r="CA55" s="49">
        <v>168</v>
      </c>
      <c r="CB55" s="49">
        <v>4</v>
      </c>
      <c r="CC55" s="49">
        <v>2</v>
      </c>
      <c r="CD55" s="49">
        <v>0</v>
      </c>
      <c r="CE55" s="49">
        <v>2</v>
      </c>
      <c r="CF55" s="49">
        <v>7</v>
      </c>
      <c r="CG55" s="49">
        <v>13</v>
      </c>
      <c r="CH55" s="49">
        <v>0</v>
      </c>
      <c r="CI55" s="49">
        <v>2</v>
      </c>
      <c r="CJ55" s="49">
        <v>4</v>
      </c>
      <c r="CK55" s="49">
        <v>18</v>
      </c>
      <c r="CL55" s="49">
        <v>81</v>
      </c>
      <c r="CM55" s="49">
        <v>0</v>
      </c>
    </row>
    <row r="56" spans="1:91" x14ac:dyDescent="0.25">
      <c r="A56" s="8">
        <v>5</v>
      </c>
      <c r="B56" s="8" t="s">
        <v>232</v>
      </c>
      <c r="C56" s="8" t="s">
        <v>233</v>
      </c>
      <c r="D56" s="8" t="s">
        <v>234</v>
      </c>
      <c r="E56" s="8" t="s">
        <v>213</v>
      </c>
      <c r="F56" s="8" t="s">
        <v>116</v>
      </c>
      <c r="G56" s="8">
        <v>42086616.880000003</v>
      </c>
      <c r="H56" s="8">
        <v>42248213.530000001</v>
      </c>
      <c r="I56" s="8">
        <v>41269700.060000002</v>
      </c>
      <c r="J56" s="8">
        <v>6902432.1100000003</v>
      </c>
      <c r="K56" s="8">
        <v>2074746.93</v>
      </c>
      <c r="L56" s="8">
        <v>15588146.84</v>
      </c>
      <c r="M56" s="8">
        <v>0</v>
      </c>
      <c r="N56" s="8">
        <v>0</v>
      </c>
      <c r="O56" s="8">
        <v>0</v>
      </c>
      <c r="P56" s="8">
        <v>114475.92</v>
      </c>
      <c r="Q56" s="8">
        <v>2408465.5299999998</v>
      </c>
      <c r="R56" s="8">
        <v>0</v>
      </c>
      <c r="S56" s="8">
        <v>0</v>
      </c>
      <c r="T56" s="8">
        <v>0</v>
      </c>
      <c r="U56" s="8">
        <v>8669777.1400000006</v>
      </c>
      <c r="V56" s="8">
        <v>5191987.4800000004</v>
      </c>
      <c r="W56" s="8">
        <v>0</v>
      </c>
      <c r="X56" s="8">
        <v>0</v>
      </c>
      <c r="Y56" s="8">
        <v>42279074.409999996</v>
      </c>
      <c r="Z56" s="8">
        <v>161596.65</v>
      </c>
      <c r="AA56" s="8">
        <v>42440671.060000002</v>
      </c>
      <c r="AB56" s="7">
        <v>1.8035519868135452E-2</v>
      </c>
      <c r="AC56" s="7">
        <v>3.1399999999999997E-2</v>
      </c>
      <c r="AD56" s="49">
        <v>1329042.46</v>
      </c>
      <c r="AE56" s="49">
        <v>0</v>
      </c>
      <c r="AF56" s="49">
        <v>0</v>
      </c>
      <c r="AG56" s="49">
        <v>31776.53</v>
      </c>
      <c r="AH56" s="49">
        <v>1210.8599999999999</v>
      </c>
      <c r="AI56" s="25">
        <f t="shared" si="0"/>
        <v>32987.39</v>
      </c>
      <c r="AJ56" s="49">
        <v>753412.62</v>
      </c>
      <c r="AK56" s="49">
        <v>59404.52</v>
      </c>
      <c r="AL56" s="49">
        <v>179282.12</v>
      </c>
      <c r="AM56" s="49">
        <v>3058.1</v>
      </c>
      <c r="AN56" s="49">
        <v>94504.2</v>
      </c>
      <c r="AO56" s="49">
        <v>1529</v>
      </c>
      <c r="AP56" s="49">
        <v>37875.019999999997</v>
      </c>
      <c r="AQ56" s="49">
        <v>10500</v>
      </c>
      <c r="AR56" s="49">
        <v>31038.75</v>
      </c>
      <c r="AS56" s="49">
        <v>24422.37</v>
      </c>
      <c r="AT56" s="49">
        <v>49972.38</v>
      </c>
      <c r="AU56" s="49">
        <v>10392.799999999999</v>
      </c>
      <c r="AV56" s="49">
        <v>0</v>
      </c>
      <c r="AW56" s="49">
        <v>900</v>
      </c>
      <c r="AX56" s="49">
        <v>319</v>
      </c>
      <c r="AY56" s="49">
        <v>94812.27</v>
      </c>
      <c r="AZ56" s="49">
        <v>1327493.95</v>
      </c>
      <c r="BA56" s="26">
        <f t="shared" si="1"/>
        <v>7.1421997817767841E-2</v>
      </c>
      <c r="BB56" s="49">
        <v>0</v>
      </c>
      <c r="BC56" s="49">
        <v>177526</v>
      </c>
      <c r="BD56" s="49">
        <v>0</v>
      </c>
      <c r="BE56" s="49">
        <v>281932.17</v>
      </c>
      <c r="BF56" s="49">
        <v>0</v>
      </c>
      <c r="BG56" s="49">
        <v>0</v>
      </c>
      <c r="BH56" s="49">
        <v>0</v>
      </c>
      <c r="BI56" s="28">
        <f t="shared" si="2"/>
        <v>0</v>
      </c>
      <c r="BJ56" s="49">
        <v>0</v>
      </c>
      <c r="BK56" s="49">
        <v>8533</v>
      </c>
      <c r="BL56" s="49">
        <v>0</v>
      </c>
      <c r="BM56" s="49">
        <v>22</v>
      </c>
      <c r="BN56" s="49">
        <v>-14</v>
      </c>
      <c r="BO56" s="49">
        <v>-9</v>
      </c>
      <c r="BP56" s="49">
        <v>-191</v>
      </c>
      <c r="BQ56" s="49">
        <v>-63</v>
      </c>
      <c r="BR56" s="49">
        <v>-878</v>
      </c>
      <c r="BS56" s="49">
        <v>0</v>
      </c>
      <c r="BT56" s="49">
        <v>0</v>
      </c>
      <c r="BU56" s="49">
        <v>-1333</v>
      </c>
      <c r="BV56" s="49">
        <v>-11</v>
      </c>
      <c r="BW56" s="49">
        <v>6056</v>
      </c>
      <c r="BX56" s="49">
        <v>26</v>
      </c>
      <c r="BY56" s="49">
        <v>405</v>
      </c>
      <c r="BZ56" s="49">
        <v>192</v>
      </c>
      <c r="CA56" s="49">
        <v>695</v>
      </c>
      <c r="CB56" s="49">
        <v>23</v>
      </c>
      <c r="CC56" s="49">
        <v>23</v>
      </c>
      <c r="CD56" s="49">
        <v>12</v>
      </c>
      <c r="CE56" s="49">
        <v>29</v>
      </c>
      <c r="CF56" s="49">
        <v>130</v>
      </c>
      <c r="CG56" s="49">
        <v>698</v>
      </c>
      <c r="CH56" s="49">
        <v>13</v>
      </c>
      <c r="CI56" s="49">
        <v>1</v>
      </c>
      <c r="CJ56" s="49">
        <v>3</v>
      </c>
      <c r="CK56" s="49">
        <v>42</v>
      </c>
      <c r="CL56" s="49">
        <v>148</v>
      </c>
      <c r="CM56" s="49">
        <v>1</v>
      </c>
    </row>
    <row r="57" spans="1:91" x14ac:dyDescent="0.25">
      <c r="A57" s="8">
        <v>5</v>
      </c>
      <c r="B57" s="8" t="s">
        <v>235</v>
      </c>
      <c r="C57" s="8" t="s">
        <v>236</v>
      </c>
      <c r="D57" s="8" t="s">
        <v>237</v>
      </c>
      <c r="E57" s="8" t="s">
        <v>213</v>
      </c>
      <c r="F57" s="8" t="s">
        <v>116</v>
      </c>
      <c r="G57" s="8">
        <v>24969201.260000002</v>
      </c>
      <c r="H57" s="8">
        <v>24978546.460000001</v>
      </c>
      <c r="I57" s="8">
        <v>24572035.449999999</v>
      </c>
      <c r="J57" s="8">
        <v>3302380.14</v>
      </c>
      <c r="K57" s="8">
        <v>608246.88</v>
      </c>
      <c r="L57" s="8">
        <v>8292955.4299999997</v>
      </c>
      <c r="M57" s="8">
        <v>0</v>
      </c>
      <c r="N57" s="8">
        <v>0</v>
      </c>
      <c r="O57" s="8">
        <v>0</v>
      </c>
      <c r="P57" s="8">
        <v>32280.240000000002</v>
      </c>
      <c r="Q57" s="8">
        <v>935258.46</v>
      </c>
      <c r="R57" s="8">
        <v>0</v>
      </c>
      <c r="S57" s="8">
        <v>0</v>
      </c>
      <c r="T57" s="8">
        <v>0</v>
      </c>
      <c r="U57" s="8">
        <v>3659029.51</v>
      </c>
      <c r="V57" s="8">
        <v>4323156.3499999996</v>
      </c>
      <c r="W57" s="8">
        <v>0</v>
      </c>
      <c r="X57" s="8">
        <v>0</v>
      </c>
      <c r="Y57" s="8">
        <v>22859670.600000001</v>
      </c>
      <c r="Z57" s="8">
        <v>1273854.6200000001</v>
      </c>
      <c r="AA57" s="8">
        <v>24133525.219999999</v>
      </c>
      <c r="AB57" s="7">
        <v>0.11239304393529892</v>
      </c>
      <c r="AC57" s="7">
        <v>7.46E-2</v>
      </c>
      <c r="AD57" s="49">
        <v>1706363.59</v>
      </c>
      <c r="AE57" s="49">
        <v>0</v>
      </c>
      <c r="AF57" s="49">
        <v>0</v>
      </c>
      <c r="AG57" s="49">
        <v>9345.2000000000007</v>
      </c>
      <c r="AH57" s="49">
        <v>0</v>
      </c>
      <c r="AI57" s="25">
        <f t="shared" si="0"/>
        <v>9345.2000000000007</v>
      </c>
      <c r="AJ57" s="49">
        <v>667592.77</v>
      </c>
      <c r="AK57" s="49">
        <v>55624.49</v>
      </c>
      <c r="AL57" s="49">
        <v>160651</v>
      </c>
      <c r="AM57" s="49">
        <v>28451.98</v>
      </c>
      <c r="AN57" s="49">
        <v>92943.61</v>
      </c>
      <c r="AO57" s="49">
        <v>24425</v>
      </c>
      <c r="AP57" s="49">
        <v>38122.79</v>
      </c>
      <c r="AQ57" s="49">
        <v>10500</v>
      </c>
      <c r="AR57" s="49">
        <v>44076.26</v>
      </c>
      <c r="AS57" s="49">
        <v>0</v>
      </c>
      <c r="AT57" s="49">
        <v>74489.100000000006</v>
      </c>
      <c r="AU57" s="49">
        <v>18607.82</v>
      </c>
      <c r="AV57" s="49">
        <v>0</v>
      </c>
      <c r="AW57" s="49">
        <v>37480.94</v>
      </c>
      <c r="AX57" s="49">
        <v>12703.02</v>
      </c>
      <c r="AY57" s="49">
        <v>0</v>
      </c>
      <c r="AZ57" s="49">
        <v>1345096.23</v>
      </c>
      <c r="BA57" s="26">
        <f t="shared" si="1"/>
        <v>0</v>
      </c>
      <c r="BB57" s="49">
        <v>1000</v>
      </c>
      <c r="BC57" s="49">
        <v>177526</v>
      </c>
      <c r="BD57" s="49">
        <v>0</v>
      </c>
      <c r="BE57" s="49">
        <v>268501.59999999998</v>
      </c>
      <c r="BF57" s="49">
        <v>0</v>
      </c>
      <c r="BG57" s="49">
        <v>0</v>
      </c>
      <c r="BH57" s="49">
        <v>0</v>
      </c>
      <c r="BI57" s="28">
        <f t="shared" si="2"/>
        <v>0</v>
      </c>
      <c r="BJ57" s="49">
        <v>0</v>
      </c>
      <c r="BK57" s="49">
        <v>4489</v>
      </c>
      <c r="BL57" s="49">
        <v>2815</v>
      </c>
      <c r="BM57" s="49">
        <v>184</v>
      </c>
      <c r="BN57" s="49">
        <v>0</v>
      </c>
      <c r="BO57" s="49">
        <v>-23</v>
      </c>
      <c r="BP57" s="49">
        <v>-135</v>
      </c>
      <c r="BQ57" s="49">
        <v>-312</v>
      </c>
      <c r="BR57" s="49">
        <v>-674</v>
      </c>
      <c r="BS57" s="49">
        <v>0</v>
      </c>
      <c r="BT57" s="49">
        <v>-757</v>
      </c>
      <c r="BU57" s="49">
        <v>-654</v>
      </c>
      <c r="BV57" s="49">
        <v>-6</v>
      </c>
      <c r="BW57" s="49">
        <v>4927</v>
      </c>
      <c r="BX57" s="49">
        <v>9</v>
      </c>
      <c r="BY57" s="49">
        <v>140</v>
      </c>
      <c r="BZ57" s="49">
        <v>69</v>
      </c>
      <c r="CA57" s="49">
        <v>438</v>
      </c>
      <c r="CB57" s="49">
        <v>8</v>
      </c>
      <c r="CC57" s="49">
        <v>4</v>
      </c>
      <c r="CD57" s="49">
        <v>0</v>
      </c>
      <c r="CE57" s="49">
        <v>2</v>
      </c>
      <c r="CF57" s="49">
        <v>20</v>
      </c>
      <c r="CG57" s="49">
        <v>108</v>
      </c>
      <c r="CH57" s="49">
        <v>1</v>
      </c>
      <c r="CI57" s="49">
        <v>7</v>
      </c>
      <c r="CJ57" s="49">
        <v>16</v>
      </c>
      <c r="CK57" s="49">
        <v>87</v>
      </c>
      <c r="CL57" s="49">
        <v>473</v>
      </c>
      <c r="CM57" s="49">
        <v>4</v>
      </c>
    </row>
    <row r="58" spans="1:91" x14ac:dyDescent="0.25">
      <c r="A58" s="8">
        <v>5</v>
      </c>
      <c r="B58" s="8" t="s">
        <v>238</v>
      </c>
      <c r="C58" s="8" t="s">
        <v>211</v>
      </c>
      <c r="D58" s="8" t="s">
        <v>216</v>
      </c>
      <c r="E58" s="8" t="s">
        <v>217</v>
      </c>
      <c r="F58" s="8" t="s">
        <v>123</v>
      </c>
      <c r="G58" s="8">
        <v>22137841.100000001</v>
      </c>
      <c r="H58" s="8">
        <v>22162727.329999998</v>
      </c>
      <c r="I58" s="8">
        <v>20893960.580000002</v>
      </c>
      <c r="J58" s="8">
        <v>7576736.25</v>
      </c>
      <c r="K58" s="8">
        <v>1508633.31</v>
      </c>
      <c r="L58" s="8">
        <v>5921366.9199999999</v>
      </c>
      <c r="M58" s="8">
        <v>0</v>
      </c>
      <c r="N58" s="8">
        <v>379971.02</v>
      </c>
      <c r="O58" s="8">
        <v>78752.600000000006</v>
      </c>
      <c r="P58" s="8">
        <v>394</v>
      </c>
      <c r="Q58" s="8">
        <v>632929.9</v>
      </c>
      <c r="R58" s="8">
        <v>0</v>
      </c>
      <c r="S58" s="8">
        <v>12628.16</v>
      </c>
      <c r="T58" s="8">
        <v>5171.7</v>
      </c>
      <c r="U58" s="8">
        <v>1588949.34</v>
      </c>
      <c r="V58" s="8">
        <v>1446016.3</v>
      </c>
      <c r="W58" s="8">
        <v>0</v>
      </c>
      <c r="X58" s="8">
        <v>0</v>
      </c>
      <c r="Y58" s="8">
        <v>19813409.149999999</v>
      </c>
      <c r="Z58" s="8">
        <v>785384.15</v>
      </c>
      <c r="AA58" s="8">
        <v>20598793.300000001</v>
      </c>
      <c r="AB58" s="7">
        <v>8.3226017653942108E-2</v>
      </c>
      <c r="AC58" s="7">
        <v>5.7500000000000002E-2</v>
      </c>
      <c r="AD58" s="49">
        <v>1138383.1299999999</v>
      </c>
      <c r="AE58" s="49">
        <v>0</v>
      </c>
      <c r="AF58" s="49">
        <v>0</v>
      </c>
      <c r="AG58" s="49">
        <v>30003.35</v>
      </c>
      <c r="AH58" s="49">
        <v>0</v>
      </c>
      <c r="AI58" s="25">
        <f t="shared" si="0"/>
        <v>30003.35</v>
      </c>
      <c r="AJ58" s="49">
        <v>397608.67</v>
      </c>
      <c r="AK58" s="49">
        <v>34577.68</v>
      </c>
      <c r="AL58" s="49">
        <v>85216.82</v>
      </c>
      <c r="AM58" s="49">
        <v>5905.6</v>
      </c>
      <c r="AN58" s="49">
        <v>69135</v>
      </c>
      <c r="AO58" s="49">
        <v>5548.05</v>
      </c>
      <c r="AP58" s="49">
        <v>63679.040000000001</v>
      </c>
      <c r="AQ58" s="49">
        <v>10500</v>
      </c>
      <c r="AR58" s="49">
        <v>9305</v>
      </c>
      <c r="AS58" s="49">
        <v>102672.84</v>
      </c>
      <c r="AT58" s="49">
        <f>9280.27+22347.46+41325.18</f>
        <v>72952.91</v>
      </c>
      <c r="AU58" s="49">
        <v>14638.6</v>
      </c>
      <c r="AV58" s="49">
        <v>0</v>
      </c>
      <c r="AW58" s="49">
        <v>10673.41</v>
      </c>
      <c r="AX58" s="49">
        <v>0</v>
      </c>
      <c r="AY58" s="49">
        <v>0</v>
      </c>
      <c r="AZ58" s="49">
        <v>916101.5</v>
      </c>
      <c r="BA58" s="26">
        <f t="shared" si="1"/>
        <v>0</v>
      </c>
      <c r="BB58" s="49">
        <v>0</v>
      </c>
      <c r="BC58" s="49">
        <v>177478.69</v>
      </c>
      <c r="BD58" s="49">
        <v>0</v>
      </c>
      <c r="BE58" s="49">
        <v>228808.33</v>
      </c>
      <c r="BF58" s="49">
        <v>0</v>
      </c>
      <c r="BG58" s="49">
        <v>0</v>
      </c>
      <c r="BH58" s="49">
        <v>0</v>
      </c>
      <c r="BI58" s="28">
        <f t="shared" si="2"/>
        <v>0</v>
      </c>
      <c r="BJ58" s="49">
        <v>0</v>
      </c>
      <c r="BK58" s="49">
        <v>2569</v>
      </c>
      <c r="BL58" s="49">
        <v>1150</v>
      </c>
      <c r="BM58" s="49">
        <v>20</v>
      </c>
      <c r="BN58" s="49">
        <v>-7</v>
      </c>
      <c r="BO58" s="49">
        <v>-29</v>
      </c>
      <c r="BP58" s="49">
        <v>-53</v>
      </c>
      <c r="BQ58" s="49">
        <v>-225</v>
      </c>
      <c r="BR58" s="49">
        <v>-571</v>
      </c>
      <c r="BS58" s="49">
        <v>0</v>
      </c>
      <c r="BT58" s="49">
        <v>0</v>
      </c>
      <c r="BU58" s="49">
        <v>-451</v>
      </c>
      <c r="BV58" s="49">
        <v>0</v>
      </c>
      <c r="BW58" s="49">
        <v>2403</v>
      </c>
      <c r="BX58" s="49">
        <v>17</v>
      </c>
      <c r="BY58" s="49">
        <v>47</v>
      </c>
      <c r="BZ58" s="49">
        <v>16</v>
      </c>
      <c r="CA58" s="49">
        <v>258</v>
      </c>
      <c r="CB58" s="49">
        <v>91</v>
      </c>
      <c r="CC58" s="49">
        <v>3</v>
      </c>
      <c r="CD58" s="49">
        <v>0</v>
      </c>
      <c r="CE58" s="49">
        <v>0</v>
      </c>
      <c r="CF58" s="49">
        <v>32</v>
      </c>
      <c r="CG58" s="49">
        <v>18</v>
      </c>
      <c r="CH58" s="49">
        <v>0</v>
      </c>
      <c r="CI58" s="49">
        <v>5</v>
      </c>
      <c r="CJ58" s="49">
        <v>5</v>
      </c>
      <c r="CK58" s="49">
        <v>409</v>
      </c>
      <c r="CL58" s="49">
        <v>143</v>
      </c>
      <c r="CM58" s="49">
        <v>7</v>
      </c>
    </row>
    <row r="59" spans="1:91" x14ac:dyDescent="0.25">
      <c r="A59" s="8">
        <v>5</v>
      </c>
      <c r="B59" s="8" t="s">
        <v>239</v>
      </c>
      <c r="C59" s="8" t="s">
        <v>240</v>
      </c>
      <c r="D59" s="8" t="s">
        <v>241</v>
      </c>
      <c r="E59" s="8" t="s">
        <v>213</v>
      </c>
      <c r="F59" s="8" t="s">
        <v>116</v>
      </c>
      <c r="G59" s="8">
        <v>24701136.920000002</v>
      </c>
      <c r="H59" s="8">
        <v>24718079.109999999</v>
      </c>
      <c r="I59" s="8">
        <v>24164363.25</v>
      </c>
      <c r="J59" s="8">
        <v>4978397.8499999996</v>
      </c>
      <c r="K59" s="8">
        <v>1411924.13</v>
      </c>
      <c r="L59" s="8">
        <v>6809319.2699999996</v>
      </c>
      <c r="M59" s="8">
        <v>0</v>
      </c>
      <c r="N59" s="8">
        <v>-2162.7199999999998</v>
      </c>
      <c r="O59" s="8">
        <v>-372.92</v>
      </c>
      <c r="P59" s="8">
        <v>4400.93</v>
      </c>
      <c r="Q59" s="8">
        <v>602010.86</v>
      </c>
      <c r="R59" s="8">
        <v>0</v>
      </c>
      <c r="S59" s="8">
        <v>0</v>
      </c>
      <c r="T59" s="8">
        <v>0</v>
      </c>
      <c r="U59" s="8">
        <v>6559369.7699999996</v>
      </c>
      <c r="V59" s="8">
        <v>2047984.88</v>
      </c>
      <c r="W59" s="8">
        <v>0</v>
      </c>
      <c r="X59" s="8">
        <v>0</v>
      </c>
      <c r="Y59" s="8">
        <v>23688609.52</v>
      </c>
      <c r="Z59" s="8">
        <v>33257.879999999997</v>
      </c>
      <c r="AA59" s="8">
        <v>23721867.399999999</v>
      </c>
      <c r="AB59" s="7">
        <v>0.12247247248888016</v>
      </c>
      <c r="AC59" s="7">
        <v>5.0599999999999999E-2</v>
      </c>
      <c r="AD59" s="49">
        <v>1197527.6100000001</v>
      </c>
      <c r="AE59" s="49">
        <v>0</v>
      </c>
      <c r="AF59" s="49">
        <v>0</v>
      </c>
      <c r="AG59" s="49">
        <v>16942.189999999999</v>
      </c>
      <c r="AH59" s="49">
        <v>0</v>
      </c>
      <c r="AI59" s="25">
        <f t="shared" si="0"/>
        <v>16942.189999999999</v>
      </c>
      <c r="AJ59" s="49">
        <v>485609.33</v>
      </c>
      <c r="AK59" s="49">
        <v>38301.32</v>
      </c>
      <c r="AL59" s="49">
        <v>99303.61</v>
      </c>
      <c r="AM59" s="49">
        <v>2535</v>
      </c>
      <c r="AN59" s="49">
        <v>64202.23</v>
      </c>
      <c r="AO59" s="49">
        <v>26597.74</v>
      </c>
      <c r="AP59" s="49">
        <v>32562.75</v>
      </c>
      <c r="AQ59" s="49">
        <v>10100</v>
      </c>
      <c r="AR59" s="49">
        <v>81143.520000000004</v>
      </c>
      <c r="AS59" s="49">
        <v>0</v>
      </c>
      <c r="AT59" s="49">
        <v>55823.87</v>
      </c>
      <c r="AU59" s="49">
        <v>17590.400000000001</v>
      </c>
      <c r="AV59" s="49">
        <v>20996.48</v>
      </c>
      <c r="AW59" s="49">
        <v>13203.99</v>
      </c>
      <c r="AX59" s="49">
        <v>17859.75</v>
      </c>
      <c r="AY59" s="49">
        <v>0</v>
      </c>
      <c r="AZ59" s="49">
        <v>1037627.11</v>
      </c>
      <c r="BA59" s="26">
        <f t="shared" si="1"/>
        <v>0</v>
      </c>
      <c r="BB59" s="49">
        <v>0</v>
      </c>
      <c r="BC59" s="49">
        <v>177526</v>
      </c>
      <c r="BD59" s="49">
        <v>0</v>
      </c>
      <c r="BE59" s="49">
        <v>150143.91</v>
      </c>
      <c r="BF59" s="49">
        <v>0</v>
      </c>
      <c r="BG59" s="49">
        <v>0</v>
      </c>
      <c r="BH59" s="49">
        <v>0</v>
      </c>
      <c r="BI59" s="28">
        <f t="shared" si="2"/>
        <v>0</v>
      </c>
      <c r="BJ59" s="49">
        <v>0</v>
      </c>
      <c r="BK59" s="49">
        <v>3673</v>
      </c>
      <c r="BL59" s="49">
        <v>1098</v>
      </c>
      <c r="BM59" s="49">
        <v>18</v>
      </c>
      <c r="BN59" s="49">
        <v>0</v>
      </c>
      <c r="BO59" s="49">
        <v>-50</v>
      </c>
      <c r="BP59" s="49">
        <v>-140</v>
      </c>
      <c r="BQ59" s="49">
        <v>-150</v>
      </c>
      <c r="BR59" s="49">
        <v>-293</v>
      </c>
      <c r="BS59" s="49">
        <v>0</v>
      </c>
      <c r="BT59" s="49">
        <v>-1</v>
      </c>
      <c r="BU59" s="49">
        <v>-480</v>
      </c>
      <c r="BV59" s="49">
        <v>-6</v>
      </c>
      <c r="BW59" s="49">
        <v>3669</v>
      </c>
      <c r="BX59" s="49">
        <v>3</v>
      </c>
      <c r="BY59" s="49">
        <v>179</v>
      </c>
      <c r="BZ59" s="49">
        <v>88</v>
      </c>
      <c r="CA59" s="49">
        <v>204</v>
      </c>
      <c r="CB59" s="49">
        <v>1</v>
      </c>
      <c r="CC59" s="49">
        <v>7</v>
      </c>
      <c r="CD59" s="49">
        <v>2</v>
      </c>
      <c r="CE59" s="49">
        <v>6</v>
      </c>
      <c r="CF59" s="49">
        <v>34</v>
      </c>
      <c r="CG59" s="49">
        <v>93</v>
      </c>
      <c r="CH59" s="49">
        <v>1</v>
      </c>
      <c r="CI59" s="49">
        <v>6</v>
      </c>
      <c r="CJ59" s="49">
        <v>13</v>
      </c>
      <c r="CK59" s="49">
        <v>56</v>
      </c>
      <c r="CL59" s="49">
        <v>208</v>
      </c>
      <c r="CM59" s="49">
        <v>8</v>
      </c>
    </row>
    <row r="60" spans="1:91" x14ac:dyDescent="0.25">
      <c r="A60" s="8">
        <v>5</v>
      </c>
      <c r="B60" s="9" t="s">
        <v>603</v>
      </c>
      <c r="C60" s="9" t="s">
        <v>604</v>
      </c>
      <c r="D60" s="47" t="s">
        <v>234</v>
      </c>
      <c r="E60" s="31" t="s">
        <v>213</v>
      </c>
      <c r="F60" s="8" t="s">
        <v>116</v>
      </c>
      <c r="G60" s="8">
        <v>6666716.21</v>
      </c>
      <c r="H60" s="8">
        <v>7340812.0499999998</v>
      </c>
      <c r="I60" s="8">
        <v>6627762.8700000001</v>
      </c>
      <c r="J60" s="8">
        <v>989405.29</v>
      </c>
      <c r="K60" s="8">
        <v>120666.23</v>
      </c>
      <c r="L60" s="8">
        <v>1083589.58</v>
      </c>
      <c r="M60" s="8">
        <v>0</v>
      </c>
      <c r="N60" s="8">
        <v>0</v>
      </c>
      <c r="O60" s="8">
        <v>0</v>
      </c>
      <c r="P60" s="8">
        <v>1313.87</v>
      </c>
      <c r="Q60" s="8">
        <v>46909.37</v>
      </c>
      <c r="R60" s="8">
        <v>0</v>
      </c>
      <c r="S60" s="8">
        <v>0</v>
      </c>
      <c r="T60" s="8">
        <v>0</v>
      </c>
      <c r="U60" s="8">
        <v>37740.44</v>
      </c>
      <c r="V60" s="8">
        <v>2266291.1</v>
      </c>
      <c r="W60" s="8">
        <v>0</v>
      </c>
      <c r="X60" s="8">
        <v>0</v>
      </c>
      <c r="Y60" s="8">
        <v>5056324.57</v>
      </c>
      <c r="Z60" s="8">
        <v>75651.78</v>
      </c>
      <c r="AA60" s="8">
        <v>5131976.3499999996</v>
      </c>
      <c r="AB60" s="7">
        <v>0.32547992467880249</v>
      </c>
      <c r="AC60" s="7">
        <v>0.1</v>
      </c>
      <c r="AD60" s="49">
        <v>505578.56</v>
      </c>
      <c r="AE60" s="49">
        <v>0</v>
      </c>
      <c r="AF60" s="49">
        <v>0</v>
      </c>
      <c r="AG60" s="49">
        <v>0</v>
      </c>
      <c r="AH60" s="49">
        <v>0</v>
      </c>
      <c r="AI60" s="25">
        <f>SUM(AG60:AH60)</f>
        <v>0</v>
      </c>
      <c r="AJ60" s="49">
        <v>241329.23</v>
      </c>
      <c r="AK60" s="49">
        <v>19889.099999999999</v>
      </c>
      <c r="AL60" s="49">
        <v>51850.96</v>
      </c>
      <c r="AM60" s="49">
        <v>0</v>
      </c>
      <c r="AN60" s="49">
        <v>27011.48</v>
      </c>
      <c r="AO60" s="49">
        <v>21000</v>
      </c>
      <c r="AP60" s="49">
        <v>10520</v>
      </c>
      <c r="AQ60" s="49">
        <v>0</v>
      </c>
      <c r="AR60" s="49">
        <v>0</v>
      </c>
      <c r="AS60" s="49">
        <v>0</v>
      </c>
      <c r="AT60" s="49">
        <v>33215.72</v>
      </c>
      <c r="AU60" s="49">
        <v>6284.52</v>
      </c>
      <c r="AV60" s="49">
        <v>0</v>
      </c>
      <c r="AW60" s="49">
        <v>6492.69</v>
      </c>
      <c r="AX60" s="49">
        <v>98306.68</v>
      </c>
      <c r="AY60" s="49">
        <v>0</v>
      </c>
      <c r="AZ60" s="49">
        <v>577616.55000000005</v>
      </c>
      <c r="BA60" s="26">
        <f>+AY60/AZ60</f>
        <v>0</v>
      </c>
      <c r="BB60" s="49">
        <v>0</v>
      </c>
      <c r="BC60" s="49">
        <v>133949</v>
      </c>
      <c r="BD60" s="49">
        <v>237</v>
      </c>
      <c r="BE60" s="49">
        <v>60885.03</v>
      </c>
      <c r="BF60" s="49">
        <v>0</v>
      </c>
      <c r="BG60" s="49">
        <v>0</v>
      </c>
      <c r="BH60" s="49">
        <v>0</v>
      </c>
      <c r="BI60" s="28">
        <f t="shared" si="2"/>
        <v>0</v>
      </c>
      <c r="BJ60" s="49">
        <v>0</v>
      </c>
      <c r="BK60" s="49">
        <v>0</v>
      </c>
      <c r="BL60" s="49">
        <v>2345</v>
      </c>
      <c r="BM60" s="49">
        <v>1</v>
      </c>
      <c r="BN60" s="49">
        <v>0</v>
      </c>
      <c r="BO60" s="49">
        <v>-8</v>
      </c>
      <c r="BP60" s="49">
        <v>-7</v>
      </c>
      <c r="BQ60" s="49">
        <v>-149</v>
      </c>
      <c r="BR60" s="49">
        <v>-13</v>
      </c>
      <c r="BS60" s="49">
        <v>784</v>
      </c>
      <c r="BT60" s="49">
        <v>0</v>
      </c>
      <c r="BU60" s="49">
        <v>0</v>
      </c>
      <c r="BV60" s="49">
        <v>0</v>
      </c>
      <c r="BW60" s="49">
        <v>2953</v>
      </c>
      <c r="BX60" s="49">
        <v>0</v>
      </c>
      <c r="BY60" s="49">
        <v>0</v>
      </c>
      <c r="BZ60" s="49">
        <v>0</v>
      </c>
      <c r="CA60" s="49">
        <v>0</v>
      </c>
      <c r="CB60" s="49">
        <v>0</v>
      </c>
      <c r="CC60" s="49">
        <v>0</v>
      </c>
      <c r="CD60" s="49">
        <v>0</v>
      </c>
      <c r="CE60" s="49">
        <v>0</v>
      </c>
      <c r="CF60" s="49">
        <v>0</v>
      </c>
      <c r="CG60" s="49">
        <v>6</v>
      </c>
      <c r="CH60" s="49">
        <v>0</v>
      </c>
      <c r="CI60" s="49">
        <v>0</v>
      </c>
      <c r="CJ60" s="49">
        <v>0</v>
      </c>
      <c r="CK60" s="49">
        <v>0</v>
      </c>
      <c r="CL60" s="49">
        <v>9</v>
      </c>
      <c r="CM60" s="49">
        <v>0</v>
      </c>
    </row>
    <row r="61" spans="1:91" x14ac:dyDescent="0.25">
      <c r="A61" s="8">
        <v>5</v>
      </c>
      <c r="B61" s="8" t="s">
        <v>242</v>
      </c>
      <c r="C61" s="8" t="s">
        <v>243</v>
      </c>
      <c r="D61" s="8" t="s">
        <v>244</v>
      </c>
      <c r="E61" s="8" t="s">
        <v>217</v>
      </c>
      <c r="F61" s="8" t="s">
        <v>104</v>
      </c>
      <c r="G61" s="8">
        <v>19990904.600000001</v>
      </c>
      <c r="H61" s="8">
        <v>20020508.109999999</v>
      </c>
      <c r="I61" s="8">
        <v>19246284.120000001</v>
      </c>
      <c r="J61" s="8">
        <v>346067.28</v>
      </c>
      <c r="K61" s="8">
        <v>1170962.8400000001</v>
      </c>
      <c r="L61" s="8">
        <v>6288396.1500000004</v>
      </c>
      <c r="M61" s="8">
        <v>0</v>
      </c>
      <c r="N61" s="8">
        <v>7241121.1299999999</v>
      </c>
      <c r="O61" s="8">
        <v>247701.95</v>
      </c>
      <c r="P61" s="8">
        <v>0</v>
      </c>
      <c r="Q61" s="8">
        <v>425633.47</v>
      </c>
      <c r="R61" s="8">
        <v>0</v>
      </c>
      <c r="S61" s="8">
        <v>12333.02</v>
      </c>
      <c r="T61" s="8">
        <v>2618.46</v>
      </c>
      <c r="U61" s="8">
        <v>1329051.6399999999</v>
      </c>
      <c r="V61" s="8">
        <v>1266006.29</v>
      </c>
      <c r="W61" s="8">
        <v>0</v>
      </c>
      <c r="X61" s="8">
        <v>7000</v>
      </c>
      <c r="Y61" s="8">
        <v>11771064.67</v>
      </c>
      <c r="Z61" s="8">
        <v>7574556.3200000003</v>
      </c>
      <c r="AA61" s="8">
        <v>19345620.989999998</v>
      </c>
      <c r="AB61" s="7">
        <v>8.7680988013744354E-2</v>
      </c>
      <c r="AC61" s="7">
        <v>8.0299999999999996E-2</v>
      </c>
      <c r="AD61" s="49">
        <v>944947</v>
      </c>
      <c r="AE61" s="49">
        <v>0</v>
      </c>
      <c r="AF61" s="49">
        <v>0</v>
      </c>
      <c r="AG61" s="49">
        <v>37421.96</v>
      </c>
      <c r="AH61" s="49">
        <v>0</v>
      </c>
      <c r="AI61" s="25">
        <f t="shared" si="0"/>
        <v>37421.96</v>
      </c>
      <c r="AJ61" s="49">
        <v>379621.19</v>
      </c>
      <c r="AK61" s="49">
        <v>30082.83</v>
      </c>
      <c r="AL61" s="49">
        <v>84326.720000000001</v>
      </c>
      <c r="AM61" s="49">
        <v>2420</v>
      </c>
      <c r="AN61" s="49">
        <v>47236.74</v>
      </c>
      <c r="AO61" s="49">
        <v>0</v>
      </c>
      <c r="AP61" s="49">
        <v>49939.32</v>
      </c>
      <c r="AQ61" s="49">
        <v>10100</v>
      </c>
      <c r="AR61" s="49">
        <v>9700</v>
      </c>
      <c r="AS61" s="49">
        <v>88189.74</v>
      </c>
      <c r="AT61" s="49">
        <v>38206.32</v>
      </c>
      <c r="AU61" s="49">
        <v>9186.6200000000008</v>
      </c>
      <c r="AV61" s="49">
        <v>0</v>
      </c>
      <c r="AW61" s="49">
        <v>8993.82</v>
      </c>
      <c r="AX61" s="49">
        <v>342.38</v>
      </c>
      <c r="AY61" s="49">
        <v>0</v>
      </c>
      <c r="AZ61" s="49">
        <v>798585.29</v>
      </c>
      <c r="BA61" s="26">
        <f t="shared" si="1"/>
        <v>0</v>
      </c>
      <c r="BB61" s="49">
        <v>0</v>
      </c>
      <c r="BC61" s="49">
        <v>177526</v>
      </c>
      <c r="BD61" s="49">
        <v>0</v>
      </c>
      <c r="BE61" s="49">
        <v>177373.14</v>
      </c>
      <c r="BF61" s="49">
        <v>0</v>
      </c>
      <c r="BG61" s="49">
        <v>0</v>
      </c>
      <c r="BH61" s="49">
        <v>0</v>
      </c>
      <c r="BI61" s="28">
        <f t="shared" si="2"/>
        <v>0</v>
      </c>
      <c r="BJ61" s="49">
        <v>0</v>
      </c>
      <c r="BK61" s="49">
        <v>2586</v>
      </c>
      <c r="BL61" s="49">
        <v>1135</v>
      </c>
      <c r="BM61" s="49">
        <v>9</v>
      </c>
      <c r="BN61" s="49">
        <v>0</v>
      </c>
      <c r="BO61" s="49">
        <v>0</v>
      </c>
      <c r="BP61" s="49">
        <v>0</v>
      </c>
      <c r="BQ61" s="49">
        <v>-87</v>
      </c>
      <c r="BR61" s="49">
        <v>-322</v>
      </c>
      <c r="BS61" s="49">
        <v>0</v>
      </c>
      <c r="BT61" s="49">
        <v>0</v>
      </c>
      <c r="BU61" s="49">
        <v>-502</v>
      </c>
      <c r="BV61" s="49">
        <v>-1</v>
      </c>
      <c r="BW61" s="49">
        <v>2818</v>
      </c>
      <c r="BX61" s="49">
        <v>0</v>
      </c>
      <c r="BY61" s="49">
        <v>168</v>
      </c>
      <c r="BZ61" s="49">
        <v>109</v>
      </c>
      <c r="CA61" s="49">
        <v>155</v>
      </c>
      <c r="CB61" s="49">
        <v>80</v>
      </c>
      <c r="CC61" s="49">
        <v>0</v>
      </c>
      <c r="CD61" s="49">
        <v>1</v>
      </c>
      <c r="CE61" s="49">
        <v>3</v>
      </c>
      <c r="CF61" s="49">
        <v>25</v>
      </c>
      <c r="CG61" s="49">
        <v>15</v>
      </c>
      <c r="CH61" s="49">
        <v>0</v>
      </c>
      <c r="CI61" s="49">
        <v>7</v>
      </c>
      <c r="CJ61" s="49">
        <v>5</v>
      </c>
      <c r="CK61" s="49">
        <v>225</v>
      </c>
      <c r="CL61" s="49">
        <v>81</v>
      </c>
      <c r="CM61" s="49">
        <v>0</v>
      </c>
    </row>
    <row r="62" spans="1:91" x14ac:dyDescent="0.25">
      <c r="A62" s="8">
        <v>6</v>
      </c>
      <c r="B62" s="8" t="s">
        <v>245</v>
      </c>
      <c r="C62" s="8" t="s">
        <v>246</v>
      </c>
      <c r="D62" s="8" t="s">
        <v>247</v>
      </c>
      <c r="E62" s="8" t="s">
        <v>248</v>
      </c>
      <c r="F62" s="8" t="s">
        <v>108</v>
      </c>
      <c r="G62" s="8">
        <v>24759615.870000001</v>
      </c>
      <c r="H62" s="8">
        <v>24794937</v>
      </c>
      <c r="I62" s="8">
        <v>23445902.920000002</v>
      </c>
      <c r="J62" s="8">
        <v>0</v>
      </c>
      <c r="K62" s="8">
        <v>2373109.2999999998</v>
      </c>
      <c r="L62" s="8">
        <v>7344285.8799999999</v>
      </c>
      <c r="M62" s="8">
        <v>0</v>
      </c>
      <c r="N62" s="8">
        <v>0</v>
      </c>
      <c r="O62" s="8">
        <v>85890</v>
      </c>
      <c r="P62" s="8">
        <v>0</v>
      </c>
      <c r="Q62" s="8">
        <v>2341056</v>
      </c>
      <c r="R62" s="8">
        <v>0</v>
      </c>
      <c r="S62" s="8">
        <v>0</v>
      </c>
      <c r="T62" s="8">
        <v>2350</v>
      </c>
      <c r="U62" s="8">
        <v>5370066.8499999996</v>
      </c>
      <c r="V62" s="8">
        <v>2024356</v>
      </c>
      <c r="W62" s="8">
        <v>0</v>
      </c>
      <c r="X62" s="8">
        <v>0</v>
      </c>
      <c r="Y62" s="8">
        <v>21502365</v>
      </c>
      <c r="Z62" s="8">
        <v>517553.91999999998</v>
      </c>
      <c r="AA62" s="8">
        <v>22019919</v>
      </c>
      <c r="AB62" s="7">
        <v>0.166739821434021</v>
      </c>
      <c r="AC62" s="7">
        <v>9.5299999999999996E-2</v>
      </c>
      <c r="AD62" s="49">
        <v>2049490.43</v>
      </c>
      <c r="AE62" s="49">
        <v>0</v>
      </c>
      <c r="AF62" s="49">
        <v>0</v>
      </c>
      <c r="AG62" s="49">
        <v>34027</v>
      </c>
      <c r="AH62" s="49">
        <v>881</v>
      </c>
      <c r="AI62" s="25">
        <f t="shared" si="0"/>
        <v>34908</v>
      </c>
      <c r="AJ62" s="49">
        <v>881494</v>
      </c>
      <c r="AK62" s="49">
        <v>73249</v>
      </c>
      <c r="AL62" s="49">
        <v>236129</v>
      </c>
      <c r="AM62" s="49">
        <v>22826.53</v>
      </c>
      <c r="AN62" s="49">
        <v>215987</v>
      </c>
      <c r="AO62" s="49">
        <v>63285</v>
      </c>
      <c r="AP62" s="49">
        <v>54096.87</v>
      </c>
      <c r="AQ62" s="49">
        <v>9050</v>
      </c>
      <c r="AR62" s="49">
        <v>17918</v>
      </c>
      <c r="AS62" s="49">
        <v>108</v>
      </c>
      <c r="AT62" s="51">
        <f>+ 15274.33+ 37140.97+ 78061.87</f>
        <v>130477.17</v>
      </c>
      <c r="AU62" s="49">
        <v>15314</v>
      </c>
      <c r="AV62" s="49">
        <v>62298</v>
      </c>
      <c r="AW62" s="49">
        <v>455</v>
      </c>
      <c r="AX62" s="49">
        <v>31226.47</v>
      </c>
      <c r="AY62" s="49">
        <v>0</v>
      </c>
      <c r="AZ62" s="49">
        <v>1933441</v>
      </c>
      <c r="BA62" s="26">
        <f t="shared" si="1"/>
        <v>0</v>
      </c>
      <c r="BB62" s="49">
        <v>4211</v>
      </c>
      <c r="BC62" s="49">
        <v>177526</v>
      </c>
      <c r="BD62" s="49">
        <v>0</v>
      </c>
      <c r="BE62" s="49">
        <v>273700</v>
      </c>
      <c r="BF62" s="49">
        <v>0</v>
      </c>
      <c r="BG62" s="49">
        <v>0</v>
      </c>
      <c r="BH62" s="49">
        <v>0</v>
      </c>
      <c r="BI62" s="28">
        <f t="shared" si="2"/>
        <v>0</v>
      </c>
      <c r="BJ62" s="49">
        <v>0</v>
      </c>
      <c r="BK62" s="49">
        <v>3565</v>
      </c>
      <c r="BL62" s="49">
        <v>1680</v>
      </c>
      <c r="BM62" s="49">
        <v>29</v>
      </c>
      <c r="BN62" s="49">
        <v>-45</v>
      </c>
      <c r="BO62" s="49">
        <v>-93</v>
      </c>
      <c r="BP62" s="49">
        <v>-107</v>
      </c>
      <c r="BQ62" s="49">
        <v>-534</v>
      </c>
      <c r="BR62" s="49">
        <v>-366</v>
      </c>
      <c r="BS62" s="49">
        <v>24</v>
      </c>
      <c r="BT62" s="49">
        <v>-154</v>
      </c>
      <c r="BU62" s="49">
        <v>-623</v>
      </c>
      <c r="BV62" s="49">
        <v>0</v>
      </c>
      <c r="BW62" s="49">
        <v>3376</v>
      </c>
      <c r="BX62" s="49">
        <v>0</v>
      </c>
      <c r="BY62" s="49">
        <v>67</v>
      </c>
      <c r="BZ62" s="49">
        <v>55</v>
      </c>
      <c r="CA62" s="49">
        <v>500</v>
      </c>
      <c r="CB62" s="49">
        <v>1</v>
      </c>
      <c r="CC62" s="49">
        <v>1</v>
      </c>
      <c r="CD62" s="49">
        <v>1</v>
      </c>
      <c r="CE62" s="49">
        <v>1</v>
      </c>
      <c r="CF62" s="49">
        <v>12</v>
      </c>
      <c r="CG62" s="49">
        <v>93</v>
      </c>
      <c r="CH62" s="49">
        <v>0</v>
      </c>
      <c r="CI62" s="49">
        <v>3</v>
      </c>
      <c r="CJ62" s="49">
        <v>6</v>
      </c>
      <c r="CK62" s="49">
        <v>39</v>
      </c>
      <c r="CL62" s="49">
        <v>315</v>
      </c>
      <c r="CM62" s="49">
        <v>2</v>
      </c>
    </row>
    <row r="63" spans="1:91" x14ac:dyDescent="0.25">
      <c r="A63" s="8">
        <v>6</v>
      </c>
      <c r="B63" s="8" t="s">
        <v>249</v>
      </c>
      <c r="C63" s="8" t="s">
        <v>250</v>
      </c>
      <c r="D63" s="8" t="s">
        <v>251</v>
      </c>
      <c r="E63" s="8" t="s">
        <v>248</v>
      </c>
      <c r="F63" s="8" t="s">
        <v>104</v>
      </c>
      <c r="G63" s="8">
        <v>25919877.32</v>
      </c>
      <c r="H63" s="8">
        <v>25944044.120000001</v>
      </c>
      <c r="I63" s="8">
        <v>24605978.490000002</v>
      </c>
      <c r="J63" s="8">
        <v>0</v>
      </c>
      <c r="K63" s="8">
        <v>1060949.1200000001</v>
      </c>
      <c r="L63" s="8">
        <v>10466705.189999999</v>
      </c>
      <c r="M63" s="8">
        <v>0</v>
      </c>
      <c r="N63" s="8">
        <v>0</v>
      </c>
      <c r="O63" s="8">
        <v>0</v>
      </c>
      <c r="P63" s="8">
        <v>0</v>
      </c>
      <c r="Q63" s="8">
        <v>1300481.57</v>
      </c>
      <c r="R63" s="8">
        <v>0</v>
      </c>
      <c r="S63" s="8">
        <v>0</v>
      </c>
      <c r="T63" s="8">
        <v>0</v>
      </c>
      <c r="U63" s="8">
        <v>7532647.1399999997</v>
      </c>
      <c r="V63" s="8">
        <v>1977530.52</v>
      </c>
      <c r="W63" s="8">
        <v>0</v>
      </c>
      <c r="X63" s="8">
        <v>90808.7</v>
      </c>
      <c r="Y63" s="8">
        <v>24474572.760000002</v>
      </c>
      <c r="Z63" s="8">
        <v>112771.48</v>
      </c>
      <c r="AA63" s="8">
        <v>24587344.239999998</v>
      </c>
      <c r="AB63" s="7">
        <v>6.6601268947124481E-2</v>
      </c>
      <c r="AC63" s="7">
        <v>8.72E-2</v>
      </c>
      <c r="AD63" s="49">
        <v>2136259.2200000002</v>
      </c>
      <c r="AE63" s="49">
        <v>0</v>
      </c>
      <c r="AF63" s="49">
        <v>24879.19</v>
      </c>
      <c r="AG63" s="49">
        <v>21962.78</v>
      </c>
      <c r="AH63" s="49">
        <v>3662.69</v>
      </c>
      <c r="AI63" s="25">
        <f t="shared" si="0"/>
        <v>25625.469999999998</v>
      </c>
      <c r="AJ63" s="49">
        <v>965846.65</v>
      </c>
      <c r="AK63" s="49">
        <v>72064.320000000007</v>
      </c>
      <c r="AL63" s="49">
        <v>208680.46</v>
      </c>
      <c r="AM63" s="49">
        <v>0</v>
      </c>
      <c r="AN63" s="49">
        <v>176654.64</v>
      </c>
      <c r="AO63" s="49">
        <v>49500</v>
      </c>
      <c r="AP63" s="49">
        <v>107798.74</v>
      </c>
      <c r="AQ63" s="49">
        <v>9050</v>
      </c>
      <c r="AR63" s="49">
        <v>0</v>
      </c>
      <c r="AS63" s="49">
        <v>59402.26</v>
      </c>
      <c r="AT63" s="49">
        <v>74754.47</v>
      </c>
      <c r="AU63" s="49">
        <v>18833.38</v>
      </c>
      <c r="AV63" s="49">
        <v>6367.43</v>
      </c>
      <c r="AW63" s="49">
        <v>42797.98</v>
      </c>
      <c r="AX63" s="49">
        <v>55288.62</v>
      </c>
      <c r="AY63" s="49">
        <v>0</v>
      </c>
      <c r="AZ63" s="49">
        <v>1948576.51</v>
      </c>
      <c r="BA63" s="26">
        <f t="shared" si="1"/>
        <v>0</v>
      </c>
      <c r="BB63" s="49">
        <v>9.7799999999999994</v>
      </c>
      <c r="BC63" s="49">
        <v>177526</v>
      </c>
      <c r="BD63" s="49">
        <v>0</v>
      </c>
      <c r="BE63" s="49">
        <v>425748.52</v>
      </c>
      <c r="BF63" s="49">
        <v>0</v>
      </c>
      <c r="BG63" s="49">
        <v>0</v>
      </c>
      <c r="BH63" s="49">
        <v>0</v>
      </c>
      <c r="BI63" s="28">
        <f t="shared" si="2"/>
        <v>0</v>
      </c>
      <c r="BJ63" s="49">
        <v>0</v>
      </c>
      <c r="BK63" s="49">
        <v>4088</v>
      </c>
      <c r="BL63" s="49">
        <v>894</v>
      </c>
      <c r="BM63" s="49">
        <v>0</v>
      </c>
      <c r="BN63" s="49">
        <v>0</v>
      </c>
      <c r="BO63" s="49">
        <v>-8</v>
      </c>
      <c r="BP63" s="49">
        <v>-89</v>
      </c>
      <c r="BQ63" s="49">
        <v>-104</v>
      </c>
      <c r="BR63" s="49">
        <v>-291</v>
      </c>
      <c r="BS63" s="49">
        <v>0</v>
      </c>
      <c r="BT63" s="49">
        <v>7</v>
      </c>
      <c r="BU63" s="49">
        <v>-844</v>
      </c>
      <c r="BV63" s="49">
        <v>-4</v>
      </c>
      <c r="BW63" s="49">
        <v>3649</v>
      </c>
      <c r="BX63" s="49">
        <v>0</v>
      </c>
      <c r="BY63" s="49">
        <v>137</v>
      </c>
      <c r="BZ63" s="49">
        <v>95</v>
      </c>
      <c r="CA63" s="49">
        <v>606</v>
      </c>
      <c r="CB63" s="49">
        <v>10</v>
      </c>
      <c r="CC63" s="49">
        <v>0</v>
      </c>
      <c r="CD63" s="49">
        <v>22</v>
      </c>
      <c r="CE63" s="49">
        <v>8</v>
      </c>
      <c r="CF63" s="49">
        <v>36</v>
      </c>
      <c r="CG63" s="49">
        <v>23</v>
      </c>
      <c r="CH63" s="49">
        <v>0</v>
      </c>
      <c r="CI63" s="49">
        <v>52</v>
      </c>
      <c r="CJ63" s="49">
        <v>24</v>
      </c>
      <c r="CK63" s="49">
        <v>129</v>
      </c>
      <c r="CL63" s="49">
        <v>86</v>
      </c>
      <c r="CM63" s="49">
        <v>0</v>
      </c>
    </row>
    <row r="64" spans="1:91" x14ac:dyDescent="0.25">
      <c r="A64" s="8">
        <v>6</v>
      </c>
      <c r="B64" s="8" t="s">
        <v>252</v>
      </c>
      <c r="C64" s="8" t="s">
        <v>253</v>
      </c>
      <c r="D64" s="8" t="s">
        <v>254</v>
      </c>
      <c r="E64" s="8" t="s">
        <v>248</v>
      </c>
      <c r="F64" s="8" t="s">
        <v>104</v>
      </c>
      <c r="G64" s="8">
        <v>61857254</v>
      </c>
      <c r="H64" s="8">
        <v>61895798</v>
      </c>
      <c r="I64" s="8">
        <v>56819145</v>
      </c>
      <c r="J64" s="8">
        <v>0</v>
      </c>
      <c r="K64" s="8">
        <v>7701128</v>
      </c>
      <c r="L64" s="8">
        <v>20765157</v>
      </c>
      <c r="M64" s="8">
        <v>0</v>
      </c>
      <c r="N64" s="8">
        <v>0</v>
      </c>
      <c r="O64" s="8">
        <v>0</v>
      </c>
      <c r="P64" s="8">
        <v>0</v>
      </c>
      <c r="Q64" s="8">
        <v>4784436</v>
      </c>
      <c r="R64" s="8">
        <v>0</v>
      </c>
      <c r="S64" s="8">
        <v>0</v>
      </c>
      <c r="T64" s="8">
        <v>0</v>
      </c>
      <c r="U64" s="8">
        <v>12034117</v>
      </c>
      <c r="V64" s="8">
        <v>6769086</v>
      </c>
      <c r="W64" s="8">
        <v>0</v>
      </c>
      <c r="X64" s="8">
        <v>0</v>
      </c>
      <c r="Y64" s="8">
        <v>56505616</v>
      </c>
      <c r="Z64" s="8">
        <v>212131</v>
      </c>
      <c r="AA64" s="8">
        <v>56717747</v>
      </c>
      <c r="AB64" s="7">
        <v>5.1925759762525558E-2</v>
      </c>
      <c r="AC64" s="7">
        <v>7.8799999999999995E-2</v>
      </c>
      <c r="AD64" s="49">
        <v>4451692</v>
      </c>
      <c r="AE64" s="49">
        <v>0</v>
      </c>
      <c r="AF64" s="49">
        <v>0</v>
      </c>
      <c r="AG64" s="49">
        <v>38544</v>
      </c>
      <c r="AH64" s="49">
        <v>1982</v>
      </c>
      <c r="AI64" s="25">
        <f t="shared" si="0"/>
        <v>40526</v>
      </c>
      <c r="AJ64" s="49">
        <v>1839641</v>
      </c>
      <c r="AK64" s="49">
        <v>149999</v>
      </c>
      <c r="AL64" s="49">
        <v>429387</v>
      </c>
      <c r="AM64" s="49">
        <v>56475</v>
      </c>
      <c r="AN64" s="49">
        <v>463910</v>
      </c>
      <c r="AO64" s="49">
        <v>84881</v>
      </c>
      <c r="AP64" s="49">
        <v>66069</v>
      </c>
      <c r="AQ64" s="49">
        <v>9850</v>
      </c>
      <c r="AR64" s="49">
        <v>40981</v>
      </c>
      <c r="AS64" s="49">
        <v>0</v>
      </c>
      <c r="AT64" s="49">
        <v>355230</v>
      </c>
      <c r="AU64" s="49">
        <v>28008</v>
      </c>
      <c r="AV64" s="49">
        <v>123302</v>
      </c>
      <c r="AW64" s="49">
        <v>1707</v>
      </c>
      <c r="AX64" s="49">
        <v>87998</v>
      </c>
      <c r="AY64" s="49">
        <v>0</v>
      </c>
      <c r="AZ64" s="49">
        <v>4098808</v>
      </c>
      <c r="BA64" s="26">
        <f t="shared" si="1"/>
        <v>0</v>
      </c>
      <c r="BB64" s="49">
        <v>805</v>
      </c>
      <c r="BC64" s="49">
        <v>177526</v>
      </c>
      <c r="BD64" s="49">
        <v>0</v>
      </c>
      <c r="BE64" s="49">
        <v>950229</v>
      </c>
      <c r="BF64" s="49">
        <v>0</v>
      </c>
      <c r="BG64" s="49">
        <v>0</v>
      </c>
      <c r="BH64" s="49">
        <v>0</v>
      </c>
      <c r="BI64" s="28">
        <f t="shared" si="2"/>
        <v>0</v>
      </c>
      <c r="BJ64" s="49">
        <v>0</v>
      </c>
      <c r="BK64" s="49">
        <v>10683</v>
      </c>
      <c r="BL64" s="49">
        <v>3810</v>
      </c>
      <c r="BM64" s="49">
        <v>43</v>
      </c>
      <c r="BN64" s="49">
        <v>-76</v>
      </c>
      <c r="BO64" s="49">
        <v>-112</v>
      </c>
      <c r="BP64" s="49">
        <v>-294</v>
      </c>
      <c r="BQ64" s="49">
        <v>-1154</v>
      </c>
      <c r="BR64" s="49">
        <v>-1452</v>
      </c>
      <c r="BS64" s="49">
        <v>3</v>
      </c>
      <c r="BT64" s="49">
        <v>-1</v>
      </c>
      <c r="BU64" s="49">
        <v>-1686</v>
      </c>
      <c r="BV64" s="49">
        <v>0</v>
      </c>
      <c r="BW64" s="49">
        <v>9764</v>
      </c>
      <c r="BX64" s="49">
        <v>25</v>
      </c>
      <c r="BY64" s="49">
        <v>237</v>
      </c>
      <c r="BZ64" s="49">
        <v>167</v>
      </c>
      <c r="CA64" s="49">
        <v>1148</v>
      </c>
      <c r="CB64" s="49">
        <v>93</v>
      </c>
      <c r="CC64" s="49">
        <v>53</v>
      </c>
      <c r="CD64" s="49">
        <v>1</v>
      </c>
      <c r="CE64" s="49">
        <v>3</v>
      </c>
      <c r="CF64" s="49">
        <v>41</v>
      </c>
      <c r="CG64" s="49">
        <v>258</v>
      </c>
      <c r="CH64" s="49">
        <v>1</v>
      </c>
      <c r="CI64" s="49">
        <v>9</v>
      </c>
      <c r="CJ64" s="49">
        <v>22</v>
      </c>
      <c r="CK64" s="49">
        <v>144</v>
      </c>
      <c r="CL64" s="49">
        <v>1269</v>
      </c>
      <c r="CM64" s="49">
        <v>27</v>
      </c>
    </row>
    <row r="65" spans="1:91" x14ac:dyDescent="0.25">
      <c r="A65" s="8">
        <v>6</v>
      </c>
      <c r="B65" s="8" t="s">
        <v>255</v>
      </c>
      <c r="C65" s="8" t="s">
        <v>256</v>
      </c>
      <c r="D65" s="8" t="s">
        <v>257</v>
      </c>
      <c r="E65" s="8" t="s">
        <v>248</v>
      </c>
      <c r="F65" s="8" t="s">
        <v>108</v>
      </c>
      <c r="G65" s="8">
        <v>32339970.949999999</v>
      </c>
      <c r="H65" s="8">
        <v>32391489.07</v>
      </c>
      <c r="I65" s="8">
        <v>31328815.75</v>
      </c>
      <c r="J65" s="8">
        <v>0</v>
      </c>
      <c r="K65" s="8">
        <v>874849.86</v>
      </c>
      <c r="L65" s="8">
        <v>17313728.079999998</v>
      </c>
      <c r="M65" s="8">
        <v>0</v>
      </c>
      <c r="N65" s="8">
        <v>0</v>
      </c>
      <c r="O65" s="8">
        <v>648.70000000000005</v>
      </c>
      <c r="P65" s="8">
        <v>181235.63</v>
      </c>
      <c r="Q65" s="8">
        <v>872092.6</v>
      </c>
      <c r="R65" s="8">
        <v>0</v>
      </c>
      <c r="S65" s="8">
        <v>0</v>
      </c>
      <c r="T65" s="8">
        <v>0</v>
      </c>
      <c r="U65" s="8">
        <v>7832329.3300000001</v>
      </c>
      <c r="V65" s="8">
        <v>2791063.87</v>
      </c>
      <c r="W65" s="8">
        <v>0</v>
      </c>
      <c r="X65" s="8">
        <v>0</v>
      </c>
      <c r="Y65" s="8">
        <v>31470975.120000001</v>
      </c>
      <c r="Z65" s="8">
        <v>57688.63</v>
      </c>
      <c r="AA65" s="8">
        <v>31528663.75</v>
      </c>
      <c r="AB65" s="7">
        <v>6.2278382480144501E-2</v>
      </c>
      <c r="AC65" s="7">
        <v>5.0799999999999998E-2</v>
      </c>
      <c r="AD65" s="49">
        <v>1598605.95</v>
      </c>
      <c r="AE65" s="49">
        <v>0</v>
      </c>
      <c r="AF65" s="49">
        <v>0</v>
      </c>
      <c r="AG65" s="49">
        <v>51384.23</v>
      </c>
      <c r="AH65" s="49">
        <v>4589.42</v>
      </c>
      <c r="AI65" s="25">
        <f t="shared" si="0"/>
        <v>55973.65</v>
      </c>
      <c r="AJ65" s="49">
        <v>689489.28</v>
      </c>
      <c r="AK65" s="49">
        <v>51794.16</v>
      </c>
      <c r="AL65" s="49">
        <v>159663.54</v>
      </c>
      <c r="AM65" s="49">
        <v>26764.68</v>
      </c>
      <c r="AN65" s="49">
        <v>175427.7</v>
      </c>
      <c r="AO65" s="49">
        <v>16145.3</v>
      </c>
      <c r="AP65" s="49">
        <v>37413.53</v>
      </c>
      <c r="AQ65" s="49">
        <v>9650</v>
      </c>
      <c r="AR65" s="49">
        <v>0</v>
      </c>
      <c r="AS65" s="49">
        <v>1144</v>
      </c>
      <c r="AT65" s="49">
        <v>91136.62</v>
      </c>
      <c r="AU65" s="49">
        <v>17119.48</v>
      </c>
      <c r="AV65" s="49">
        <v>24352.14</v>
      </c>
      <c r="AW65" s="49">
        <v>1976.01</v>
      </c>
      <c r="AX65" s="49">
        <v>11307.17</v>
      </c>
      <c r="AY65" s="49">
        <v>0</v>
      </c>
      <c r="AZ65" s="49">
        <v>1420123.88</v>
      </c>
      <c r="BA65" s="26">
        <f t="shared" si="1"/>
        <v>0</v>
      </c>
      <c r="BB65" s="49">
        <v>1767.1</v>
      </c>
      <c r="BC65" s="49">
        <v>177525.66</v>
      </c>
      <c r="BD65" s="49">
        <v>0</v>
      </c>
      <c r="BE65" s="49">
        <v>257700.17</v>
      </c>
      <c r="BF65" s="49">
        <v>0</v>
      </c>
      <c r="BG65" s="49">
        <v>0</v>
      </c>
      <c r="BH65" s="49">
        <v>0</v>
      </c>
      <c r="BI65" s="28">
        <f t="shared" si="2"/>
        <v>0</v>
      </c>
      <c r="BJ65" s="49">
        <v>0</v>
      </c>
      <c r="BK65" s="49">
        <v>5757</v>
      </c>
      <c r="BL65" s="49">
        <v>1093</v>
      </c>
      <c r="BM65" s="49">
        <v>123</v>
      </c>
      <c r="BN65" s="49">
        <v>0</v>
      </c>
      <c r="BO65" s="49">
        <v>-20</v>
      </c>
      <c r="BP65" s="49">
        <v>-134</v>
      </c>
      <c r="BQ65" s="49">
        <v>-134</v>
      </c>
      <c r="BR65" s="49">
        <v>-612</v>
      </c>
      <c r="BS65" s="49">
        <v>0</v>
      </c>
      <c r="BT65" s="49">
        <v>-165</v>
      </c>
      <c r="BU65" s="49">
        <v>-1155</v>
      </c>
      <c r="BV65" s="49">
        <v>0</v>
      </c>
      <c r="BW65" s="49">
        <v>4753</v>
      </c>
      <c r="BX65" s="49">
        <v>4</v>
      </c>
      <c r="BY65" s="49">
        <v>116</v>
      </c>
      <c r="BZ65" s="49">
        <v>123</v>
      </c>
      <c r="CA65" s="49">
        <v>956</v>
      </c>
      <c r="CB65" s="49">
        <v>11</v>
      </c>
      <c r="CC65" s="49">
        <v>8</v>
      </c>
      <c r="CD65" s="49">
        <v>0</v>
      </c>
      <c r="CE65" s="49">
        <v>5</v>
      </c>
      <c r="CF65" s="49">
        <v>25</v>
      </c>
      <c r="CG65" s="49">
        <v>83</v>
      </c>
      <c r="CH65" s="49">
        <v>18</v>
      </c>
      <c r="CI65" s="49">
        <v>3</v>
      </c>
      <c r="CJ65" s="49">
        <v>10</v>
      </c>
      <c r="CK65" s="49">
        <v>81</v>
      </c>
      <c r="CL65" s="49">
        <v>488</v>
      </c>
      <c r="CM65" s="49">
        <v>86</v>
      </c>
    </row>
    <row r="66" spans="1:91" x14ac:dyDescent="0.25">
      <c r="A66" s="8">
        <v>6</v>
      </c>
      <c r="B66" s="8" t="s">
        <v>258</v>
      </c>
      <c r="C66" s="8" t="s">
        <v>259</v>
      </c>
      <c r="D66" s="8" t="s">
        <v>260</v>
      </c>
      <c r="E66" s="8" t="s">
        <v>248</v>
      </c>
      <c r="F66" s="8" t="s">
        <v>104</v>
      </c>
      <c r="G66" s="8">
        <v>66091427</v>
      </c>
      <c r="H66" s="8">
        <v>66344098</v>
      </c>
      <c r="I66" s="8">
        <v>61921521</v>
      </c>
      <c r="J66" s="8">
        <v>0</v>
      </c>
      <c r="K66" s="8">
        <v>6545872</v>
      </c>
      <c r="L66" s="8">
        <v>23356544</v>
      </c>
      <c r="M66" s="8">
        <v>0</v>
      </c>
      <c r="N66" s="8">
        <v>0</v>
      </c>
      <c r="O66" s="8">
        <v>0</v>
      </c>
      <c r="P66" s="8">
        <v>0</v>
      </c>
      <c r="Q66" s="8">
        <v>6364283</v>
      </c>
      <c r="R66" s="8">
        <v>0</v>
      </c>
      <c r="S66" s="8">
        <v>0</v>
      </c>
      <c r="T66" s="8">
        <v>0</v>
      </c>
      <c r="U66" s="8">
        <v>15582030</v>
      </c>
      <c r="V66" s="8">
        <v>7420163</v>
      </c>
      <c r="W66" s="8">
        <v>0</v>
      </c>
      <c r="X66" s="8">
        <v>0</v>
      </c>
      <c r="Y66" s="8">
        <v>62729255</v>
      </c>
      <c r="Z66" s="8">
        <v>283320.3</v>
      </c>
      <c r="AA66" s="8">
        <v>63012575.299999997</v>
      </c>
      <c r="AB66" s="7">
        <v>7.1869879961013794E-2</v>
      </c>
      <c r="AC66" s="7">
        <v>5.5100000000000003E-2</v>
      </c>
      <c r="AD66" s="49">
        <v>3455742</v>
      </c>
      <c r="AE66" s="49">
        <v>0</v>
      </c>
      <c r="AF66" s="49">
        <v>0</v>
      </c>
      <c r="AG66" s="49">
        <v>282101</v>
      </c>
      <c r="AH66" s="49">
        <v>3980</v>
      </c>
      <c r="AI66" s="25">
        <f t="shared" si="0"/>
        <v>286081</v>
      </c>
      <c r="AJ66" s="49">
        <v>1733966</v>
      </c>
      <c r="AK66" s="49">
        <v>134291</v>
      </c>
      <c r="AL66" s="49">
        <v>413859</v>
      </c>
      <c r="AM66" s="49">
        <v>0</v>
      </c>
      <c r="AN66" s="49">
        <v>381362</v>
      </c>
      <c r="AO66" s="49">
        <v>63247</v>
      </c>
      <c r="AP66" s="49">
        <v>93585</v>
      </c>
      <c r="AQ66" s="49">
        <v>10250</v>
      </c>
      <c r="AR66" s="49">
        <v>76753</v>
      </c>
      <c r="AS66" s="49">
        <v>196764</v>
      </c>
      <c r="AT66" s="49">
        <v>168273</v>
      </c>
      <c r="AU66" s="49">
        <v>40993</v>
      </c>
      <c r="AV66" s="49">
        <v>33594</v>
      </c>
      <c r="AW66" s="49">
        <v>55773</v>
      </c>
      <c r="AX66" s="49">
        <v>32748</v>
      </c>
      <c r="AY66" s="49">
        <v>18874</v>
      </c>
      <c r="AZ66" s="49">
        <v>3598093</v>
      </c>
      <c r="BA66" s="26">
        <f t="shared" si="1"/>
        <v>5.2455564656055309E-3</v>
      </c>
      <c r="BB66" s="49">
        <v>-123</v>
      </c>
      <c r="BC66" s="49">
        <v>177526</v>
      </c>
      <c r="BD66" s="49">
        <v>0</v>
      </c>
      <c r="BE66" s="49">
        <v>811854</v>
      </c>
      <c r="BF66" s="49">
        <v>0</v>
      </c>
      <c r="BG66" s="49">
        <v>0</v>
      </c>
      <c r="BH66" s="49">
        <v>0</v>
      </c>
      <c r="BI66" s="28">
        <f t="shared" si="2"/>
        <v>0</v>
      </c>
      <c r="BJ66" s="49">
        <v>0</v>
      </c>
      <c r="BK66" s="49">
        <v>11221</v>
      </c>
      <c r="BL66" s="49">
        <v>3488</v>
      </c>
      <c r="BM66" s="49">
        <v>206</v>
      </c>
      <c r="BN66" s="49">
        <v>-5</v>
      </c>
      <c r="BO66" s="49">
        <v>-100</v>
      </c>
      <c r="BP66" s="49">
        <v>-392</v>
      </c>
      <c r="BQ66" s="49">
        <v>-686</v>
      </c>
      <c r="BR66" s="49">
        <v>-1451</v>
      </c>
      <c r="BS66" s="49">
        <v>5</v>
      </c>
      <c r="BT66" s="49">
        <v>266</v>
      </c>
      <c r="BU66" s="49">
        <v>-1992</v>
      </c>
      <c r="BV66" s="49">
        <v>-5</v>
      </c>
      <c r="BW66" s="49">
        <v>10273</v>
      </c>
      <c r="BX66" s="49">
        <v>15</v>
      </c>
      <c r="BY66" s="49">
        <v>318</v>
      </c>
      <c r="BZ66" s="49">
        <v>193</v>
      </c>
      <c r="CA66" s="49">
        <v>1432</v>
      </c>
      <c r="CB66" s="49">
        <v>46</v>
      </c>
      <c r="CC66" s="49">
        <v>3</v>
      </c>
      <c r="CD66" s="49">
        <v>1</v>
      </c>
      <c r="CE66" s="49">
        <v>3</v>
      </c>
      <c r="CF66" s="49">
        <v>74</v>
      </c>
      <c r="CG66" s="49">
        <v>314</v>
      </c>
      <c r="CH66" s="49">
        <v>0</v>
      </c>
      <c r="CI66" s="49">
        <v>14</v>
      </c>
      <c r="CJ66" s="49">
        <v>24</v>
      </c>
      <c r="CK66" s="49">
        <v>143</v>
      </c>
      <c r="CL66" s="49">
        <v>1257</v>
      </c>
      <c r="CM66" s="49">
        <v>13</v>
      </c>
    </row>
    <row r="67" spans="1:91" x14ac:dyDescent="0.25">
      <c r="A67" s="8">
        <v>6</v>
      </c>
      <c r="B67" s="8" t="s">
        <v>261</v>
      </c>
      <c r="C67" s="8" t="s">
        <v>188</v>
      </c>
      <c r="D67" s="8" t="s">
        <v>251</v>
      </c>
      <c r="E67" s="8" t="s">
        <v>248</v>
      </c>
      <c r="F67" s="8" t="s">
        <v>104</v>
      </c>
      <c r="G67" s="8">
        <v>6128921.9299999997</v>
      </c>
      <c r="H67" s="8">
        <v>6130699.2699999996</v>
      </c>
      <c r="I67" s="8">
        <v>5809313.96</v>
      </c>
      <c r="J67" s="8">
        <v>677433.13</v>
      </c>
      <c r="K67" s="8">
        <v>280107.06</v>
      </c>
      <c r="L67" s="8">
        <v>2358750.7000000002</v>
      </c>
      <c r="M67" s="8">
        <v>0</v>
      </c>
      <c r="N67" s="8">
        <v>0</v>
      </c>
      <c r="O67" s="8">
        <v>0</v>
      </c>
      <c r="P67" s="8">
        <v>0</v>
      </c>
      <c r="Q67" s="8">
        <v>244221</v>
      </c>
      <c r="R67" s="8">
        <v>0</v>
      </c>
      <c r="S67" s="8">
        <v>0</v>
      </c>
      <c r="T67" s="8">
        <v>0</v>
      </c>
      <c r="U67" s="8">
        <v>1424027.72</v>
      </c>
      <c r="V67" s="8">
        <v>241208.51</v>
      </c>
      <c r="W67" s="8">
        <v>0</v>
      </c>
      <c r="X67" s="8">
        <v>6825</v>
      </c>
      <c r="Y67" s="8">
        <v>5806386.3700000001</v>
      </c>
      <c r="Z67" s="8">
        <v>8815.42</v>
      </c>
      <c r="AA67" s="8">
        <v>5815201.79</v>
      </c>
      <c r="AB67" s="7">
        <v>1.2670807540416718E-2</v>
      </c>
      <c r="AC67" s="7">
        <v>0.1</v>
      </c>
      <c r="AD67" s="49">
        <v>580638.25</v>
      </c>
      <c r="AE67" s="49">
        <v>0</v>
      </c>
      <c r="AF67" s="49">
        <v>0</v>
      </c>
      <c r="AG67" s="49">
        <v>1990.42</v>
      </c>
      <c r="AH67" s="49">
        <v>462.43</v>
      </c>
      <c r="AI67" s="25">
        <f t="shared" si="0"/>
        <v>2452.85</v>
      </c>
      <c r="AJ67" s="49">
        <v>221376.97</v>
      </c>
      <c r="AK67" s="49">
        <v>16516.22</v>
      </c>
      <c r="AL67" s="49">
        <v>23709.97</v>
      </c>
      <c r="AM67" s="49">
        <v>0</v>
      </c>
      <c r="AN67" s="49">
        <v>47221.78</v>
      </c>
      <c r="AO67" s="49">
        <v>11175</v>
      </c>
      <c r="AP67" s="49">
        <v>11605.95</v>
      </c>
      <c r="AQ67" s="49">
        <v>7500</v>
      </c>
      <c r="AR67" s="49">
        <v>0</v>
      </c>
      <c r="AS67" s="49">
        <v>14058.5</v>
      </c>
      <c r="AT67" s="49">
        <v>29008.240000000002</v>
      </c>
      <c r="AU67" s="49">
        <v>7544.26</v>
      </c>
      <c r="AV67" s="49">
        <v>0</v>
      </c>
      <c r="AW67" s="49">
        <v>1601.88</v>
      </c>
      <c r="AX67" s="49">
        <v>2611.46</v>
      </c>
      <c r="AY67" s="49">
        <v>0</v>
      </c>
      <c r="AZ67" s="49">
        <v>439836.76</v>
      </c>
      <c r="BA67" s="26">
        <f t="shared" si="1"/>
        <v>0</v>
      </c>
      <c r="BB67" s="49">
        <v>0</v>
      </c>
      <c r="BC67" s="49">
        <v>177526</v>
      </c>
      <c r="BD67" s="49">
        <v>0</v>
      </c>
      <c r="BE67" s="49">
        <v>90181.75</v>
      </c>
      <c r="BF67" s="49">
        <v>0</v>
      </c>
      <c r="BG67" s="49">
        <v>0</v>
      </c>
      <c r="BH67" s="49">
        <v>0</v>
      </c>
      <c r="BI67" s="28">
        <f t="shared" si="2"/>
        <v>0</v>
      </c>
      <c r="BJ67" s="49">
        <v>0</v>
      </c>
      <c r="BK67" s="49">
        <v>735</v>
      </c>
      <c r="BL67" s="49">
        <v>97</v>
      </c>
      <c r="BM67" s="49">
        <v>7</v>
      </c>
      <c r="BN67" s="49">
        <v>-12</v>
      </c>
      <c r="BO67" s="49">
        <v>-4</v>
      </c>
      <c r="BP67" s="49">
        <v>-17</v>
      </c>
      <c r="BQ67" s="49">
        <v>-7</v>
      </c>
      <c r="BR67" s="49">
        <v>-35</v>
      </c>
      <c r="BS67" s="49">
        <v>0</v>
      </c>
      <c r="BT67" s="49">
        <v>-1</v>
      </c>
      <c r="BU67" s="49">
        <v>-182</v>
      </c>
      <c r="BV67" s="49">
        <v>-1</v>
      </c>
      <c r="BW67" s="49">
        <v>580</v>
      </c>
      <c r="BX67" s="49">
        <v>4</v>
      </c>
      <c r="BY67" s="49">
        <v>58</v>
      </c>
      <c r="BZ67" s="49">
        <v>30</v>
      </c>
      <c r="CA67" s="49">
        <v>102</v>
      </c>
      <c r="CB67" s="49">
        <v>0</v>
      </c>
      <c r="CC67" s="49">
        <v>2</v>
      </c>
      <c r="CD67" s="49">
        <v>0</v>
      </c>
      <c r="CE67" s="49">
        <v>1</v>
      </c>
      <c r="CF67" s="49">
        <v>5</v>
      </c>
      <c r="CG67" s="49">
        <v>12</v>
      </c>
      <c r="CH67" s="49">
        <v>0</v>
      </c>
      <c r="CI67" s="49">
        <v>1</v>
      </c>
      <c r="CJ67" s="49">
        <v>1</v>
      </c>
      <c r="CK67" s="49">
        <v>7</v>
      </c>
      <c r="CL67" s="49">
        <v>21</v>
      </c>
      <c r="CM67" s="49">
        <v>0</v>
      </c>
    </row>
    <row r="68" spans="1:91" x14ac:dyDescent="0.25">
      <c r="A68" s="8">
        <v>7</v>
      </c>
      <c r="B68" s="8" t="s">
        <v>262</v>
      </c>
      <c r="C68" s="8" t="s">
        <v>263</v>
      </c>
      <c r="D68" s="8" t="s">
        <v>264</v>
      </c>
      <c r="E68" s="8" t="s">
        <v>248</v>
      </c>
      <c r="F68" s="8" t="s">
        <v>123</v>
      </c>
      <c r="G68" s="8">
        <v>44435003</v>
      </c>
      <c r="H68" s="8">
        <v>44525255</v>
      </c>
      <c r="I68" s="8">
        <v>43137910</v>
      </c>
      <c r="J68" s="8">
        <v>15487785</v>
      </c>
      <c r="K68" s="8">
        <v>2812048</v>
      </c>
      <c r="L68" s="8">
        <v>11186844</v>
      </c>
      <c r="M68" s="8">
        <v>0</v>
      </c>
      <c r="N68" s="8">
        <v>0</v>
      </c>
      <c r="O68" s="8">
        <v>0</v>
      </c>
      <c r="P68" s="8">
        <v>0</v>
      </c>
      <c r="Q68" s="8">
        <v>1733851</v>
      </c>
      <c r="R68" s="8">
        <v>0</v>
      </c>
      <c r="S68" s="8">
        <v>0</v>
      </c>
      <c r="T68" s="8">
        <v>0</v>
      </c>
      <c r="U68" s="8">
        <v>6211891</v>
      </c>
      <c r="V68" s="8">
        <v>2609287</v>
      </c>
      <c r="W68" s="8">
        <v>0</v>
      </c>
      <c r="X68" s="8">
        <v>0</v>
      </c>
      <c r="Y68" s="8">
        <v>42606936</v>
      </c>
      <c r="Z68" s="8">
        <v>98892</v>
      </c>
      <c r="AA68" s="8">
        <v>42705828</v>
      </c>
      <c r="AB68" s="7">
        <v>7.6878376305103302E-2</v>
      </c>
      <c r="AC68" s="7">
        <v>6.0199999999999997E-2</v>
      </c>
      <c r="AD68" s="49">
        <v>2565230</v>
      </c>
      <c r="AE68" s="49">
        <v>0</v>
      </c>
      <c r="AF68" s="49">
        <v>0</v>
      </c>
      <c r="AG68" s="49">
        <v>98896</v>
      </c>
      <c r="AH68" s="49">
        <v>11752</v>
      </c>
      <c r="AI68" s="25">
        <f t="shared" si="0"/>
        <v>110648</v>
      </c>
      <c r="AJ68" s="49">
        <v>1340464</v>
      </c>
      <c r="AK68" s="49">
        <v>113880</v>
      </c>
      <c r="AL68" s="49">
        <v>337968</v>
      </c>
      <c r="AM68" s="49">
        <v>288</v>
      </c>
      <c r="AN68" s="49">
        <v>192472</v>
      </c>
      <c r="AO68" s="49">
        <v>30000</v>
      </c>
      <c r="AP68" s="49">
        <v>89748</v>
      </c>
      <c r="AQ68" s="49">
        <v>11825</v>
      </c>
      <c r="AR68" s="49">
        <v>10526</v>
      </c>
      <c r="AS68" s="49">
        <v>3648</v>
      </c>
      <c r="AT68" s="49">
        <v>108928</v>
      </c>
      <c r="AU68" s="49">
        <v>30101</v>
      </c>
      <c r="AV68" s="49">
        <v>31163</v>
      </c>
      <c r="AW68" s="49">
        <v>8717</v>
      </c>
      <c r="AX68" s="49">
        <v>27479</v>
      </c>
      <c r="AY68" s="49">
        <v>110022.68</v>
      </c>
      <c r="AZ68" s="49">
        <v>2461833</v>
      </c>
      <c r="BA68" s="26">
        <f t="shared" si="1"/>
        <v>4.4691366148719262E-2</v>
      </c>
      <c r="BB68" s="49">
        <v>0</v>
      </c>
      <c r="BC68" s="49">
        <v>177526</v>
      </c>
      <c r="BD68" s="49">
        <v>0</v>
      </c>
      <c r="BE68" s="49">
        <v>516002</v>
      </c>
      <c r="BF68" s="49">
        <v>0</v>
      </c>
      <c r="BG68" s="49">
        <v>0</v>
      </c>
      <c r="BH68" s="49">
        <v>0</v>
      </c>
      <c r="BI68" s="28">
        <f t="shared" si="2"/>
        <v>0</v>
      </c>
      <c r="BJ68" s="49">
        <v>0</v>
      </c>
      <c r="BK68" s="49">
        <v>5244</v>
      </c>
      <c r="BL68" s="49">
        <v>1267</v>
      </c>
      <c r="BM68" s="49">
        <v>48</v>
      </c>
      <c r="BN68" s="49">
        <v>-54</v>
      </c>
      <c r="BO68" s="49">
        <v>-22</v>
      </c>
      <c r="BP68" s="49">
        <v>-31</v>
      </c>
      <c r="BQ68" s="49">
        <v>-286</v>
      </c>
      <c r="BR68" s="49">
        <v>-438</v>
      </c>
      <c r="BS68" s="49">
        <v>0</v>
      </c>
      <c r="BT68" s="49">
        <v>41</v>
      </c>
      <c r="BU68" s="49">
        <v>-701</v>
      </c>
      <c r="BV68" s="49">
        <v>-2</v>
      </c>
      <c r="BW68" s="49">
        <v>5066</v>
      </c>
      <c r="BX68" s="49">
        <v>28</v>
      </c>
      <c r="BY68" s="49">
        <v>207</v>
      </c>
      <c r="BZ68" s="49">
        <v>88</v>
      </c>
      <c r="CA68" s="49">
        <v>381</v>
      </c>
      <c r="CB68" s="49">
        <v>11</v>
      </c>
      <c r="CC68" s="49">
        <v>16</v>
      </c>
      <c r="CD68" s="49">
        <v>0</v>
      </c>
      <c r="CE68" s="49">
        <v>1</v>
      </c>
      <c r="CF68" s="49">
        <v>9</v>
      </c>
      <c r="CG68" s="49">
        <v>21</v>
      </c>
      <c r="CH68" s="49">
        <v>0</v>
      </c>
      <c r="CI68" s="49">
        <v>3</v>
      </c>
      <c r="CJ68" s="49">
        <v>6</v>
      </c>
      <c r="CK68" s="49">
        <v>52</v>
      </c>
      <c r="CL68" s="49">
        <v>366</v>
      </c>
      <c r="CM68" s="49">
        <v>11</v>
      </c>
    </row>
    <row r="69" spans="1:91" x14ac:dyDescent="0.25">
      <c r="A69" s="8">
        <v>7</v>
      </c>
      <c r="B69" s="8" t="s">
        <v>265</v>
      </c>
      <c r="C69" s="8" t="s">
        <v>109</v>
      </c>
      <c r="D69" s="8" t="s">
        <v>266</v>
      </c>
      <c r="E69" s="8" t="s">
        <v>248</v>
      </c>
      <c r="F69" s="8" t="s">
        <v>116</v>
      </c>
      <c r="G69" s="8">
        <v>21305118.190000001</v>
      </c>
      <c r="H69" s="8">
        <v>21306500.890000001</v>
      </c>
      <c r="I69" s="8">
        <v>20819269.719999999</v>
      </c>
      <c r="J69" s="8">
        <v>0</v>
      </c>
      <c r="K69" s="8">
        <v>955149.87</v>
      </c>
      <c r="L69" s="8">
        <v>6427593.1900000004</v>
      </c>
      <c r="M69" s="8">
        <v>0</v>
      </c>
      <c r="N69" s="8">
        <v>0</v>
      </c>
      <c r="O69" s="8">
        <v>0</v>
      </c>
      <c r="P69" s="8">
        <v>0</v>
      </c>
      <c r="Q69" s="8">
        <v>1027469.57</v>
      </c>
      <c r="R69" s="8">
        <v>0</v>
      </c>
      <c r="S69" s="8">
        <v>0</v>
      </c>
      <c r="T69" s="8">
        <v>0</v>
      </c>
      <c r="U69" s="8">
        <v>7930864.1500000004</v>
      </c>
      <c r="V69" s="8">
        <v>2712427.7</v>
      </c>
      <c r="W69" s="8">
        <v>0</v>
      </c>
      <c r="X69" s="8">
        <v>0</v>
      </c>
      <c r="Y69" s="8">
        <v>20936644.489999998</v>
      </c>
      <c r="Z69" s="8">
        <v>1382.8</v>
      </c>
      <c r="AA69" s="8">
        <v>20938027.289999999</v>
      </c>
      <c r="AB69" s="7">
        <v>1.9475560635328293E-2</v>
      </c>
      <c r="AC69" s="7">
        <v>8.7800000000000003E-2</v>
      </c>
      <c r="AD69" s="49">
        <v>1839137.51</v>
      </c>
      <c r="AE69" s="49">
        <v>0</v>
      </c>
      <c r="AF69" s="49">
        <v>0</v>
      </c>
      <c r="AG69" s="49">
        <v>1382.8</v>
      </c>
      <c r="AH69" s="49">
        <v>0</v>
      </c>
      <c r="AI69" s="25">
        <f t="shared" si="0"/>
        <v>1382.8</v>
      </c>
      <c r="AJ69" s="49">
        <v>720449.23</v>
      </c>
      <c r="AK69" s="49">
        <v>57408.17</v>
      </c>
      <c r="AL69" s="49">
        <v>273323.17</v>
      </c>
      <c r="AM69" s="49">
        <v>0</v>
      </c>
      <c r="AN69" s="49">
        <v>126791.29</v>
      </c>
      <c r="AO69" s="49">
        <v>25859.02</v>
      </c>
      <c r="AP69" s="49">
        <v>69954.69</v>
      </c>
      <c r="AQ69" s="49">
        <v>9800</v>
      </c>
      <c r="AR69" s="49">
        <v>5125.3900000000003</v>
      </c>
      <c r="AS69" s="49">
        <v>0</v>
      </c>
      <c r="AT69" s="49">
        <f>13760.86+28073.33+37252.61</f>
        <v>79086.8</v>
      </c>
      <c r="AU69" s="49">
        <v>38126.25</v>
      </c>
      <c r="AV69" s="49">
        <v>22465.3</v>
      </c>
      <c r="AW69" s="49">
        <v>29551.78</v>
      </c>
      <c r="AX69" s="49">
        <v>20967.27</v>
      </c>
      <c r="AY69" s="49">
        <v>0</v>
      </c>
      <c r="AZ69" s="49">
        <v>1559890.23</v>
      </c>
      <c r="BA69" s="26">
        <f t="shared" si="1"/>
        <v>0</v>
      </c>
      <c r="BB69" s="49">
        <v>0</v>
      </c>
      <c r="BC69" s="49">
        <v>177526</v>
      </c>
      <c r="BD69" s="49">
        <v>0</v>
      </c>
      <c r="BE69" s="49">
        <v>293571.7</v>
      </c>
      <c r="BF69" s="49">
        <v>0</v>
      </c>
      <c r="BG69" s="49">
        <v>0</v>
      </c>
      <c r="BH69" s="49">
        <v>0</v>
      </c>
      <c r="BI69" s="28">
        <f t="shared" si="2"/>
        <v>0</v>
      </c>
      <c r="BJ69" s="49">
        <v>0</v>
      </c>
      <c r="BK69" s="49">
        <v>3995</v>
      </c>
      <c r="BL69" s="49">
        <v>1199</v>
      </c>
      <c r="BM69" s="49">
        <v>7</v>
      </c>
      <c r="BN69" s="49">
        <v>-4</v>
      </c>
      <c r="BO69" s="49">
        <v>-13</v>
      </c>
      <c r="BP69" s="49">
        <v>-93</v>
      </c>
      <c r="BQ69" s="49">
        <v>-96</v>
      </c>
      <c r="BR69" s="49">
        <v>-277</v>
      </c>
      <c r="BS69" s="49">
        <v>0</v>
      </c>
      <c r="BT69" s="49">
        <v>89</v>
      </c>
      <c r="BU69" s="49">
        <v>-964</v>
      </c>
      <c r="BV69" s="49">
        <v>-6</v>
      </c>
      <c r="BW69" s="49">
        <v>3837</v>
      </c>
      <c r="BX69" s="49">
        <v>3</v>
      </c>
      <c r="BY69" s="49">
        <v>235</v>
      </c>
      <c r="BZ69" s="49">
        <v>213</v>
      </c>
      <c r="CA69" s="49">
        <v>507</v>
      </c>
      <c r="CB69" s="49">
        <v>1</v>
      </c>
      <c r="CC69" s="49">
        <v>9</v>
      </c>
      <c r="CD69" s="49">
        <v>0</v>
      </c>
      <c r="CE69" s="49">
        <v>4</v>
      </c>
      <c r="CF69" s="49">
        <v>41</v>
      </c>
      <c r="CG69" s="49">
        <v>49</v>
      </c>
      <c r="CH69" s="49">
        <v>0</v>
      </c>
      <c r="CI69" s="49">
        <v>4</v>
      </c>
      <c r="CJ69" s="49">
        <v>10</v>
      </c>
      <c r="CK69" s="49">
        <v>71</v>
      </c>
      <c r="CL69" s="49">
        <v>193</v>
      </c>
      <c r="CM69" s="49">
        <v>1</v>
      </c>
    </row>
    <row r="70" spans="1:91" x14ac:dyDescent="0.25">
      <c r="A70" s="8">
        <v>7</v>
      </c>
      <c r="B70" s="8" t="s">
        <v>267</v>
      </c>
      <c r="C70" s="8" t="s">
        <v>150</v>
      </c>
      <c r="D70" s="8" t="s">
        <v>268</v>
      </c>
      <c r="E70" s="8" t="s">
        <v>248</v>
      </c>
      <c r="F70" s="8" t="s">
        <v>123</v>
      </c>
      <c r="G70" s="8">
        <v>83070127</v>
      </c>
      <c r="H70" s="8">
        <v>83146637</v>
      </c>
      <c r="I70" s="8">
        <v>81743075</v>
      </c>
      <c r="J70" s="8">
        <v>31413710</v>
      </c>
      <c r="K70" s="8">
        <v>8609862</v>
      </c>
      <c r="L70" s="8">
        <v>21644971</v>
      </c>
      <c r="M70" s="8">
        <v>0</v>
      </c>
      <c r="N70" s="8">
        <v>0</v>
      </c>
      <c r="O70" s="8">
        <v>0</v>
      </c>
      <c r="P70" s="8">
        <v>0</v>
      </c>
      <c r="Q70" s="64">
        <v>4939803</v>
      </c>
      <c r="R70" s="8">
        <v>0</v>
      </c>
      <c r="S70" s="8">
        <v>0</v>
      </c>
      <c r="T70" s="8">
        <v>0</v>
      </c>
      <c r="U70" s="8">
        <v>7945133</v>
      </c>
      <c r="V70" s="64">
        <v>4435638</v>
      </c>
      <c r="W70" s="8">
        <v>0</v>
      </c>
      <c r="X70" s="8">
        <v>0</v>
      </c>
      <c r="Y70" s="8">
        <v>82285802</v>
      </c>
      <c r="Z70" s="8">
        <v>76510</v>
      </c>
      <c r="AA70" s="8">
        <v>82362312</v>
      </c>
      <c r="AB70" s="7">
        <v>4.5382823795080185E-2</v>
      </c>
      <c r="AC70" s="7">
        <v>0.04</v>
      </c>
      <c r="AD70" s="49">
        <v>3296685</v>
      </c>
      <c r="AE70" s="49">
        <v>0</v>
      </c>
      <c r="AF70" s="49">
        <v>0</v>
      </c>
      <c r="AG70" s="49">
        <v>76510</v>
      </c>
      <c r="AH70" s="49">
        <v>0</v>
      </c>
      <c r="AI70" s="25">
        <f t="shared" si="0"/>
        <v>76510</v>
      </c>
      <c r="AJ70" s="49">
        <v>1792630</v>
      </c>
      <c r="AK70" s="49">
        <v>142237</v>
      </c>
      <c r="AL70" s="49">
        <v>445676</v>
      </c>
      <c r="AM70" s="49">
        <v>0</v>
      </c>
      <c r="AN70" s="49">
        <v>211935</v>
      </c>
      <c r="AO70" s="49">
        <v>6060</v>
      </c>
      <c r="AP70" s="49">
        <v>123703</v>
      </c>
      <c r="AQ70" s="49">
        <v>13375</v>
      </c>
      <c r="AR70" s="49">
        <v>68275</v>
      </c>
      <c r="AS70" s="49">
        <v>12298</v>
      </c>
      <c r="AT70" s="49">
        <f>15855+34885+39232</f>
        <v>89972</v>
      </c>
      <c r="AU70" s="49">
        <v>26224</v>
      </c>
      <c r="AV70" s="49">
        <v>0</v>
      </c>
      <c r="AW70" s="49">
        <v>1100</v>
      </c>
      <c r="AX70" s="49">
        <v>102230</v>
      </c>
      <c r="AY70" s="49">
        <v>108797</v>
      </c>
      <c r="AZ70" s="49">
        <v>3135375</v>
      </c>
      <c r="BA70" s="26">
        <f t="shared" si="1"/>
        <v>3.469983654267831E-2</v>
      </c>
      <c r="BB70" s="49">
        <v>1362</v>
      </c>
      <c r="BC70" s="51">
        <v>177526</v>
      </c>
      <c r="BD70" s="51">
        <v>0</v>
      </c>
      <c r="BE70" s="51">
        <v>620953</v>
      </c>
      <c r="BF70" s="51">
        <v>0</v>
      </c>
      <c r="BG70" s="51">
        <v>0</v>
      </c>
      <c r="BH70" s="51">
        <v>0</v>
      </c>
      <c r="BI70" s="28">
        <f t="shared" si="2"/>
        <v>0</v>
      </c>
      <c r="BJ70" s="49">
        <v>0</v>
      </c>
      <c r="BK70" s="49">
        <v>8712</v>
      </c>
      <c r="BL70" s="49">
        <v>2544</v>
      </c>
      <c r="BM70" s="49">
        <v>108</v>
      </c>
      <c r="BN70" s="49">
        <v>-122</v>
      </c>
      <c r="BO70" s="49">
        <v>-104</v>
      </c>
      <c r="BP70" s="49">
        <v>-231</v>
      </c>
      <c r="BQ70" s="49">
        <v>-956</v>
      </c>
      <c r="BR70" s="49">
        <v>-1150</v>
      </c>
      <c r="BS70" s="49">
        <v>19</v>
      </c>
      <c r="BT70" s="49">
        <v>49</v>
      </c>
      <c r="BU70" s="49">
        <v>-1088</v>
      </c>
      <c r="BV70" s="49">
        <v>-3</v>
      </c>
      <c r="BW70" s="49">
        <v>7680</v>
      </c>
      <c r="BX70" s="49">
        <v>32</v>
      </c>
      <c r="BY70" s="49">
        <v>161</v>
      </c>
      <c r="BZ70" s="49">
        <v>88</v>
      </c>
      <c r="CA70" s="49">
        <v>813</v>
      </c>
      <c r="CB70" s="49">
        <v>10</v>
      </c>
      <c r="CC70" s="49">
        <v>16</v>
      </c>
      <c r="CD70" s="49">
        <v>1</v>
      </c>
      <c r="CE70" s="49">
        <v>5</v>
      </c>
      <c r="CF70" s="49">
        <v>32</v>
      </c>
      <c r="CG70" s="49">
        <v>193</v>
      </c>
      <c r="CH70" s="49">
        <v>0</v>
      </c>
      <c r="CI70" s="49">
        <v>17</v>
      </c>
      <c r="CJ70" s="49">
        <v>21</v>
      </c>
      <c r="CK70" s="49">
        <v>94</v>
      </c>
      <c r="CL70" s="49">
        <v>998</v>
      </c>
      <c r="CM70" s="49">
        <v>20</v>
      </c>
    </row>
    <row r="71" spans="1:91" x14ac:dyDescent="0.25">
      <c r="A71" s="63" t="s">
        <v>623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63">
        <v>4503603</v>
      </c>
      <c r="R71" s="8"/>
      <c r="S71" s="8"/>
      <c r="T71" s="8"/>
      <c r="U71" s="8"/>
      <c r="V71" s="63">
        <v>4871838</v>
      </c>
      <c r="W71" s="8"/>
      <c r="X71" s="8"/>
      <c r="Y71" s="8"/>
      <c r="Z71" s="8"/>
      <c r="AA71" s="8"/>
      <c r="AB71" s="7"/>
      <c r="AC71" s="7"/>
      <c r="AD71" s="49"/>
      <c r="AE71" s="49"/>
      <c r="AF71" s="49"/>
      <c r="AG71" s="49"/>
      <c r="AH71" s="49"/>
      <c r="AI71" s="25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26"/>
      <c r="BB71" s="49"/>
      <c r="BC71" s="51"/>
      <c r="BD71" s="51"/>
      <c r="BE71" s="51"/>
      <c r="BF71" s="51"/>
      <c r="BG71" s="51"/>
      <c r="BH71" s="51"/>
      <c r="BI71" s="28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</row>
    <row r="72" spans="1:91" x14ac:dyDescent="0.25">
      <c r="A72" s="8">
        <v>7</v>
      </c>
      <c r="B72" s="8" t="s">
        <v>269</v>
      </c>
      <c r="C72" s="8" t="s">
        <v>270</v>
      </c>
      <c r="D72" s="8" t="s">
        <v>271</v>
      </c>
      <c r="E72" s="8" t="s">
        <v>248</v>
      </c>
      <c r="F72" s="8" t="s">
        <v>116</v>
      </c>
      <c r="G72" s="8">
        <v>14373887</v>
      </c>
      <c r="H72" s="8">
        <v>14394294.390000001</v>
      </c>
      <c r="I72" s="8">
        <v>13764242</v>
      </c>
      <c r="J72" s="8">
        <v>0</v>
      </c>
      <c r="K72" s="8">
        <v>1331256</v>
      </c>
      <c r="L72" s="8">
        <v>5659144</v>
      </c>
      <c r="M72" s="8">
        <v>0</v>
      </c>
      <c r="N72" s="8">
        <v>0</v>
      </c>
      <c r="O72" s="8">
        <v>0</v>
      </c>
      <c r="P72" s="8">
        <v>0</v>
      </c>
      <c r="Q72" s="8">
        <v>1078649</v>
      </c>
      <c r="R72" s="8">
        <v>0</v>
      </c>
      <c r="S72" s="8">
        <v>0</v>
      </c>
      <c r="T72" s="8">
        <v>0</v>
      </c>
      <c r="U72" s="8">
        <v>3564261</v>
      </c>
      <c r="V72" s="8">
        <v>951394</v>
      </c>
      <c r="W72" s="8">
        <v>0</v>
      </c>
      <c r="X72" s="8">
        <v>0</v>
      </c>
      <c r="Y72" s="8">
        <v>13800735.060000001</v>
      </c>
      <c r="Z72" s="8">
        <v>21253</v>
      </c>
      <c r="AA72" s="8">
        <v>13821988.060000001</v>
      </c>
      <c r="AB72" s="7">
        <v>1.3262475840747356E-2</v>
      </c>
      <c r="AC72" s="7">
        <v>8.8099999999999998E-2</v>
      </c>
      <c r="AD72" s="49">
        <v>1216030</v>
      </c>
      <c r="AE72" s="49">
        <v>0</v>
      </c>
      <c r="AF72" s="49">
        <v>0</v>
      </c>
      <c r="AG72" s="49">
        <v>20406</v>
      </c>
      <c r="AH72" s="49">
        <v>3851</v>
      </c>
      <c r="AI72" s="25">
        <f t="shared" si="0"/>
        <v>24257</v>
      </c>
      <c r="AJ72" s="49">
        <v>531597</v>
      </c>
      <c r="AK72" s="49">
        <v>41602</v>
      </c>
      <c r="AL72" s="49">
        <v>91499</v>
      </c>
      <c r="AM72" s="49">
        <v>0</v>
      </c>
      <c r="AN72" s="49">
        <v>113988</v>
      </c>
      <c r="AO72" s="49">
        <v>3594</v>
      </c>
      <c r="AP72" s="49">
        <v>48228</v>
      </c>
      <c r="AQ72" s="49">
        <v>7225</v>
      </c>
      <c r="AR72" s="49">
        <v>6718</v>
      </c>
      <c r="AS72" s="49">
        <v>0</v>
      </c>
      <c r="AT72" s="49">
        <v>40008</v>
      </c>
      <c r="AU72" s="49">
        <v>17741.66</v>
      </c>
      <c r="AV72" s="49">
        <v>15138</v>
      </c>
      <c r="AW72" s="49">
        <v>0</v>
      </c>
      <c r="AX72" s="49">
        <v>5847</v>
      </c>
      <c r="AY72" s="49">
        <v>0</v>
      </c>
      <c r="AZ72" s="49">
        <v>1017336.83</v>
      </c>
      <c r="BA72" s="26">
        <f t="shared" si="1"/>
        <v>0</v>
      </c>
      <c r="BB72" s="49">
        <v>100</v>
      </c>
      <c r="BC72" s="49">
        <v>177526</v>
      </c>
      <c r="BD72" s="49">
        <v>0</v>
      </c>
      <c r="BE72" s="49">
        <v>223653.81</v>
      </c>
      <c r="BF72" s="49">
        <v>0</v>
      </c>
      <c r="BG72" s="49">
        <v>0</v>
      </c>
      <c r="BH72" s="49">
        <v>0</v>
      </c>
      <c r="BI72" s="28">
        <f t="shared" si="2"/>
        <v>0</v>
      </c>
      <c r="BJ72" s="49">
        <v>0</v>
      </c>
      <c r="BK72" s="49">
        <v>2020</v>
      </c>
      <c r="BL72" s="49">
        <v>551</v>
      </c>
      <c r="BM72" s="49">
        <v>1</v>
      </c>
      <c r="BN72" s="49">
        <v>-1</v>
      </c>
      <c r="BO72" s="49">
        <v>-17</v>
      </c>
      <c r="BP72" s="49">
        <v>-51</v>
      </c>
      <c r="BQ72" s="49">
        <v>-155</v>
      </c>
      <c r="BR72" s="49">
        <v>-256</v>
      </c>
      <c r="BS72" s="49">
        <v>0</v>
      </c>
      <c r="BT72" s="49">
        <v>-10</v>
      </c>
      <c r="BU72" s="49">
        <v>-384</v>
      </c>
      <c r="BV72" s="49">
        <v>-1</v>
      </c>
      <c r="BW72" s="49">
        <v>1697</v>
      </c>
      <c r="BX72" s="49">
        <v>2</v>
      </c>
      <c r="BY72" s="49">
        <v>56</v>
      </c>
      <c r="BZ72" s="49">
        <v>17</v>
      </c>
      <c r="CA72" s="49">
        <v>295</v>
      </c>
      <c r="CB72" s="49">
        <v>17</v>
      </c>
      <c r="CC72" s="49">
        <v>0</v>
      </c>
      <c r="CD72" s="49">
        <v>3</v>
      </c>
      <c r="CE72" s="49">
        <v>0</v>
      </c>
      <c r="CF72" s="49">
        <v>45</v>
      </c>
      <c r="CG72" s="49">
        <v>3</v>
      </c>
      <c r="CH72" s="49">
        <v>0</v>
      </c>
      <c r="CI72" s="49">
        <v>47</v>
      </c>
      <c r="CJ72" s="49">
        <v>9</v>
      </c>
      <c r="CK72" s="49">
        <v>177</v>
      </c>
      <c r="CL72" s="49">
        <v>23</v>
      </c>
      <c r="CM72" s="49">
        <v>0</v>
      </c>
    </row>
    <row r="73" spans="1:91" x14ac:dyDescent="0.25">
      <c r="A73" s="8">
        <v>7</v>
      </c>
      <c r="B73" s="8" t="s">
        <v>272</v>
      </c>
      <c r="C73" s="8" t="s">
        <v>273</v>
      </c>
      <c r="D73" s="8" t="s">
        <v>271</v>
      </c>
      <c r="E73" s="8" t="s">
        <v>248</v>
      </c>
      <c r="F73" s="8" t="s">
        <v>116</v>
      </c>
      <c r="G73" s="8">
        <v>23922998.18</v>
      </c>
      <c r="H73" s="8">
        <v>23929677.66</v>
      </c>
      <c r="I73" s="8">
        <v>22732569.800000001</v>
      </c>
      <c r="J73" s="8">
        <v>0</v>
      </c>
      <c r="K73" s="8">
        <v>2541629.34</v>
      </c>
      <c r="L73" s="8">
        <v>7502575.0700000003</v>
      </c>
      <c r="M73" s="8">
        <v>0</v>
      </c>
      <c r="N73" s="8">
        <v>0</v>
      </c>
      <c r="O73" s="8">
        <v>0</v>
      </c>
      <c r="P73" s="8">
        <v>0</v>
      </c>
      <c r="Q73" s="8">
        <v>2014195.22</v>
      </c>
      <c r="R73" s="8">
        <v>0</v>
      </c>
      <c r="S73" s="8">
        <v>0</v>
      </c>
      <c r="T73" s="8">
        <v>0</v>
      </c>
      <c r="U73" s="8">
        <v>6620989.8499999996</v>
      </c>
      <c r="V73" s="8">
        <v>1323821.58</v>
      </c>
      <c r="W73" s="8">
        <v>0</v>
      </c>
      <c r="X73" s="8">
        <v>0</v>
      </c>
      <c r="Y73" s="8">
        <v>21940825.129999999</v>
      </c>
      <c r="Z73" s="8">
        <v>21270.799999999999</v>
      </c>
      <c r="AA73" s="8">
        <v>21962095.93</v>
      </c>
      <c r="AB73" s="7">
        <v>5.5943641811609268E-2</v>
      </c>
      <c r="AC73" s="7">
        <v>8.8300000000000003E-2</v>
      </c>
      <c r="AD73" s="49">
        <v>1937614.07</v>
      </c>
      <c r="AE73" s="49">
        <v>0</v>
      </c>
      <c r="AF73" s="49">
        <v>0</v>
      </c>
      <c r="AG73" s="49">
        <v>6679.48</v>
      </c>
      <c r="AH73" s="49">
        <v>0</v>
      </c>
      <c r="AI73" s="25">
        <f t="shared" si="0"/>
        <v>6679.48</v>
      </c>
      <c r="AJ73" s="49">
        <v>811036.26</v>
      </c>
      <c r="AK73" s="49">
        <v>61704.99</v>
      </c>
      <c r="AL73" s="49">
        <v>193833.58</v>
      </c>
      <c r="AM73" s="49">
        <v>13148.33</v>
      </c>
      <c r="AN73" s="49">
        <v>218135.16</v>
      </c>
      <c r="AO73" s="49">
        <v>19216.72</v>
      </c>
      <c r="AP73" s="49">
        <v>46642.34</v>
      </c>
      <c r="AQ73" s="49">
        <v>9800</v>
      </c>
      <c r="AR73" s="49">
        <v>49557.82</v>
      </c>
      <c r="AS73" s="49">
        <v>0</v>
      </c>
      <c r="AT73" s="49">
        <v>61564.45</v>
      </c>
      <c r="AU73" s="49">
        <v>31391.26</v>
      </c>
      <c r="AV73" s="49">
        <v>25995.39</v>
      </c>
      <c r="AW73" s="49">
        <v>19676.27</v>
      </c>
      <c r="AX73" s="49">
        <v>56421.81</v>
      </c>
      <c r="AY73" s="49">
        <v>0</v>
      </c>
      <c r="AZ73" s="49">
        <v>1674349.53</v>
      </c>
      <c r="BA73" s="26">
        <f t="shared" si="1"/>
        <v>0</v>
      </c>
      <c r="BB73" s="49">
        <v>0</v>
      </c>
      <c r="BC73" s="49">
        <v>177525.96</v>
      </c>
      <c r="BD73" s="49">
        <v>0</v>
      </c>
      <c r="BE73" s="49">
        <v>363424.73</v>
      </c>
      <c r="BF73" s="49">
        <v>0</v>
      </c>
      <c r="BG73" s="49">
        <v>0</v>
      </c>
      <c r="BH73" s="49">
        <v>0</v>
      </c>
      <c r="BI73" s="28">
        <f t="shared" si="2"/>
        <v>0</v>
      </c>
      <c r="BJ73" s="49">
        <v>0</v>
      </c>
      <c r="BK73" s="49">
        <v>3419</v>
      </c>
      <c r="BL73" s="49">
        <v>813</v>
      </c>
      <c r="BM73" s="49">
        <v>41</v>
      </c>
      <c r="BN73" s="49">
        <v>-3</v>
      </c>
      <c r="BO73" s="49">
        <v>-102</v>
      </c>
      <c r="BP73" s="49">
        <v>-152</v>
      </c>
      <c r="BQ73" s="49">
        <v>-340</v>
      </c>
      <c r="BR73" s="49">
        <v>-298</v>
      </c>
      <c r="BS73" s="49">
        <v>10</v>
      </c>
      <c r="BT73" s="49">
        <v>141</v>
      </c>
      <c r="BU73" s="49">
        <v>-778</v>
      </c>
      <c r="BV73" s="49">
        <v>-6</v>
      </c>
      <c r="BW73" s="49">
        <v>2745</v>
      </c>
      <c r="BX73" s="49">
        <v>0</v>
      </c>
      <c r="BY73" s="49">
        <v>173</v>
      </c>
      <c r="BZ73" s="49">
        <v>99</v>
      </c>
      <c r="CA73" s="49">
        <v>427</v>
      </c>
      <c r="CB73" s="49">
        <v>13</v>
      </c>
      <c r="CC73" s="49">
        <v>1</v>
      </c>
      <c r="CD73" s="49">
        <v>2</v>
      </c>
      <c r="CE73" s="49">
        <v>5</v>
      </c>
      <c r="CF73" s="49">
        <v>35</v>
      </c>
      <c r="CG73" s="49">
        <v>101</v>
      </c>
      <c r="CH73" s="49">
        <v>0</v>
      </c>
      <c r="CI73" s="49">
        <v>3</v>
      </c>
      <c r="CJ73" s="49">
        <v>9</v>
      </c>
      <c r="CK73" s="49">
        <v>52</v>
      </c>
      <c r="CL73" s="49">
        <v>229</v>
      </c>
      <c r="CM73" s="49">
        <v>0</v>
      </c>
    </row>
    <row r="74" spans="1:91" x14ac:dyDescent="0.25">
      <c r="A74" s="8">
        <v>7</v>
      </c>
      <c r="B74" s="8" t="s">
        <v>274</v>
      </c>
      <c r="C74" s="8" t="s">
        <v>275</v>
      </c>
      <c r="D74" s="8" t="s">
        <v>276</v>
      </c>
      <c r="E74" s="8" t="s">
        <v>248</v>
      </c>
      <c r="F74" s="8" t="s">
        <v>116</v>
      </c>
      <c r="G74" s="8">
        <v>3671890</v>
      </c>
      <c r="H74" s="8">
        <v>3672198</v>
      </c>
      <c r="I74" s="8">
        <v>3563706</v>
      </c>
      <c r="J74" s="8">
        <v>8103</v>
      </c>
      <c r="K74" s="8">
        <v>137723</v>
      </c>
      <c r="L74" s="8">
        <v>1658237</v>
      </c>
      <c r="M74" s="8">
        <v>0</v>
      </c>
      <c r="N74" s="8">
        <v>0</v>
      </c>
      <c r="O74" s="8">
        <v>0</v>
      </c>
      <c r="P74" s="8">
        <v>0</v>
      </c>
      <c r="Q74" s="8">
        <v>167649</v>
      </c>
      <c r="R74" s="8">
        <v>0</v>
      </c>
      <c r="S74" s="8">
        <v>0</v>
      </c>
      <c r="T74" s="8">
        <v>0</v>
      </c>
      <c r="U74" s="8">
        <v>1041916</v>
      </c>
      <c r="V74" s="8">
        <v>128188</v>
      </c>
      <c r="W74" s="8">
        <v>0</v>
      </c>
      <c r="X74" s="8">
        <v>0</v>
      </c>
      <c r="Y74" s="8">
        <v>3490995</v>
      </c>
      <c r="Z74" s="8">
        <v>308</v>
      </c>
      <c r="AA74" s="8">
        <v>3491303</v>
      </c>
      <c r="AB74" s="7">
        <v>6.5954864025115967E-2</v>
      </c>
      <c r="AC74" s="7">
        <v>0.1</v>
      </c>
      <c r="AD74" s="49">
        <v>349179</v>
      </c>
      <c r="AE74" s="49">
        <v>0</v>
      </c>
      <c r="AF74" s="49">
        <v>0</v>
      </c>
      <c r="AG74" s="49">
        <v>308</v>
      </c>
      <c r="AH74" s="49">
        <v>65</v>
      </c>
      <c r="AI74" s="25">
        <f t="shared" si="0"/>
        <v>373</v>
      </c>
      <c r="AJ74" s="49">
        <v>68213</v>
      </c>
      <c r="AK74" s="49">
        <v>5405</v>
      </c>
      <c r="AL74" s="49">
        <v>6821</v>
      </c>
      <c r="AM74" s="49">
        <v>0</v>
      </c>
      <c r="AN74" s="49">
        <v>22683</v>
      </c>
      <c r="AO74" s="49">
        <v>0</v>
      </c>
      <c r="AP74" s="49">
        <v>15850</v>
      </c>
      <c r="AQ74" s="49">
        <v>4650</v>
      </c>
      <c r="AR74" s="49">
        <v>0</v>
      </c>
      <c r="AS74" s="49">
        <v>0</v>
      </c>
      <c r="AT74" s="49">
        <v>15269</v>
      </c>
      <c r="AU74" s="49">
        <v>644</v>
      </c>
      <c r="AV74" s="49">
        <v>0</v>
      </c>
      <c r="AW74" s="49">
        <v>589</v>
      </c>
      <c r="AX74" s="49">
        <v>14056</v>
      </c>
      <c r="AY74" s="49">
        <v>55054</v>
      </c>
      <c r="AZ74" s="49">
        <v>175805</v>
      </c>
      <c r="BA74" s="26">
        <f t="shared" si="1"/>
        <v>0.31315377833394953</v>
      </c>
      <c r="BB74" s="49">
        <v>0</v>
      </c>
      <c r="BC74" s="49">
        <v>177526</v>
      </c>
      <c r="BD74" s="49">
        <v>0</v>
      </c>
      <c r="BE74" s="49">
        <v>37982</v>
      </c>
      <c r="BF74" s="49">
        <v>0</v>
      </c>
      <c r="BG74" s="49">
        <v>0</v>
      </c>
      <c r="BH74" s="49">
        <v>0</v>
      </c>
      <c r="BI74" s="28">
        <f t="shared" si="2"/>
        <v>0</v>
      </c>
      <c r="BJ74" s="49">
        <v>0</v>
      </c>
      <c r="BK74" s="49">
        <v>358</v>
      </c>
      <c r="BL74" s="49">
        <v>74</v>
      </c>
      <c r="BM74" s="49">
        <v>0</v>
      </c>
      <c r="BN74" s="49">
        <v>0</v>
      </c>
      <c r="BO74" s="49">
        <v>-2</v>
      </c>
      <c r="BP74" s="49">
        <v>-10</v>
      </c>
      <c r="BQ74" s="49">
        <v>-13</v>
      </c>
      <c r="BR74" s="49">
        <v>-17</v>
      </c>
      <c r="BS74" s="49">
        <v>0</v>
      </c>
      <c r="BT74" s="49">
        <v>2</v>
      </c>
      <c r="BU74" s="49">
        <v>-80</v>
      </c>
      <c r="BV74" s="49">
        <v>0</v>
      </c>
      <c r="BW74" s="49">
        <v>312</v>
      </c>
      <c r="BX74" s="49">
        <v>2</v>
      </c>
      <c r="BY74" s="49">
        <v>22</v>
      </c>
      <c r="BZ74" s="49">
        <v>11</v>
      </c>
      <c r="CA74" s="49">
        <v>47</v>
      </c>
      <c r="CB74" s="49">
        <v>0</v>
      </c>
      <c r="CC74" s="49">
        <v>0</v>
      </c>
      <c r="CD74" s="49">
        <v>0</v>
      </c>
      <c r="CE74" s="49">
        <v>0</v>
      </c>
      <c r="CF74" s="49">
        <v>2</v>
      </c>
      <c r="CG74" s="49">
        <v>8</v>
      </c>
      <c r="CH74" s="49">
        <v>0</v>
      </c>
      <c r="CI74" s="49">
        <v>0</v>
      </c>
      <c r="CJ74" s="49">
        <v>0</v>
      </c>
      <c r="CK74" s="49">
        <v>2</v>
      </c>
      <c r="CL74" s="49">
        <v>15</v>
      </c>
      <c r="CM74" s="49">
        <v>0</v>
      </c>
    </row>
    <row r="75" spans="1:91" x14ac:dyDescent="0.25">
      <c r="A75" s="8">
        <v>7</v>
      </c>
      <c r="B75" s="8" t="s">
        <v>277</v>
      </c>
      <c r="C75" s="8" t="s">
        <v>278</v>
      </c>
      <c r="D75" s="8" t="s">
        <v>279</v>
      </c>
      <c r="E75" s="8" t="s">
        <v>248</v>
      </c>
      <c r="F75" s="8" t="s">
        <v>116</v>
      </c>
      <c r="G75" s="8">
        <v>43910587.909999996</v>
      </c>
      <c r="H75" s="8">
        <v>43920730.43</v>
      </c>
      <c r="I75" s="8">
        <v>42249252.240000002</v>
      </c>
      <c r="J75" s="8">
        <v>0</v>
      </c>
      <c r="K75" s="8">
        <v>4690799.7699999996</v>
      </c>
      <c r="L75" s="8">
        <v>16792874.370000001</v>
      </c>
      <c r="M75" s="8">
        <v>0</v>
      </c>
      <c r="N75" s="8">
        <v>0</v>
      </c>
      <c r="O75" s="8">
        <v>0</v>
      </c>
      <c r="P75" s="8">
        <v>0</v>
      </c>
      <c r="Q75" s="8">
        <v>1954962.77</v>
      </c>
      <c r="R75" s="8">
        <v>0</v>
      </c>
      <c r="S75" s="8">
        <v>0</v>
      </c>
      <c r="T75" s="8">
        <v>0</v>
      </c>
      <c r="U75" s="8">
        <v>9665718.7599999998</v>
      </c>
      <c r="V75" s="8">
        <v>5487898.2199999997</v>
      </c>
      <c r="W75" s="8">
        <v>0</v>
      </c>
      <c r="X75" s="8">
        <v>0</v>
      </c>
      <c r="Y75" s="8">
        <v>41719147.700000003</v>
      </c>
      <c r="Z75" s="8">
        <v>10142.700000000001</v>
      </c>
      <c r="AA75" s="8">
        <v>41729290.399999999</v>
      </c>
      <c r="AB75" s="7">
        <v>3.6585032939910889E-2</v>
      </c>
      <c r="AC75" s="7">
        <v>7.4899999999999994E-2</v>
      </c>
      <c r="AD75" s="49">
        <v>3126181.68</v>
      </c>
      <c r="AE75" s="49">
        <v>0</v>
      </c>
      <c r="AF75" s="49">
        <v>0</v>
      </c>
      <c r="AG75" s="49">
        <v>10142.700000000001</v>
      </c>
      <c r="AH75" s="49">
        <v>0</v>
      </c>
      <c r="AI75" s="25">
        <f t="shared" ref="AI75:AI138" si="3">SUM(AG75:AH75)</f>
        <v>10142.700000000001</v>
      </c>
      <c r="AJ75" s="49">
        <v>1542764.33</v>
      </c>
      <c r="AK75" s="49">
        <v>123045.64</v>
      </c>
      <c r="AL75" s="49">
        <v>408560.28</v>
      </c>
      <c r="AM75" s="49">
        <v>14350.24</v>
      </c>
      <c r="AN75" s="49">
        <v>345416.22</v>
      </c>
      <c r="AO75" s="49">
        <v>13964.32</v>
      </c>
      <c r="AP75" s="49">
        <v>43863.71</v>
      </c>
      <c r="AQ75" s="49">
        <v>12350</v>
      </c>
      <c r="AR75" s="49">
        <v>68791.28</v>
      </c>
      <c r="AS75" s="49">
        <v>0</v>
      </c>
      <c r="AT75" s="49">
        <v>74695</v>
      </c>
      <c r="AU75" s="49">
        <v>16952.330000000002</v>
      </c>
      <c r="AV75" s="49">
        <v>25358.68</v>
      </c>
      <c r="AW75" s="49">
        <v>24028.11</v>
      </c>
      <c r="AX75" s="49">
        <v>34740.51</v>
      </c>
      <c r="AY75" s="49">
        <v>0</v>
      </c>
      <c r="AZ75" s="49">
        <v>2887321.93</v>
      </c>
      <c r="BA75" s="26">
        <f t="shared" ref="BA75:BA106" si="4">+AY75/AZ75</f>
        <v>0</v>
      </c>
      <c r="BB75" s="49">
        <v>0</v>
      </c>
      <c r="BC75" s="49">
        <v>177526</v>
      </c>
      <c r="BD75" s="49">
        <v>0</v>
      </c>
      <c r="BE75" s="49">
        <v>587939.98</v>
      </c>
      <c r="BF75" s="49">
        <v>0</v>
      </c>
      <c r="BG75" s="49">
        <v>0</v>
      </c>
      <c r="BH75" s="49">
        <v>0</v>
      </c>
      <c r="BI75" s="28">
        <f t="shared" ref="BI75:BI138" si="5">SUM(BG75:BH75)</f>
        <v>0</v>
      </c>
      <c r="BJ75" s="49">
        <v>0</v>
      </c>
      <c r="BK75" s="49">
        <v>6522</v>
      </c>
      <c r="BL75" s="49">
        <v>2097</v>
      </c>
      <c r="BM75" s="49">
        <v>54</v>
      </c>
      <c r="BN75" s="49">
        <v>0</v>
      </c>
      <c r="BO75" s="49">
        <v>-27</v>
      </c>
      <c r="BP75" s="49">
        <v>-118</v>
      </c>
      <c r="BQ75" s="49">
        <v>-293</v>
      </c>
      <c r="BR75" s="49">
        <v>-644</v>
      </c>
      <c r="BS75" s="49">
        <v>0</v>
      </c>
      <c r="BT75" s="49">
        <v>-2</v>
      </c>
      <c r="BU75" s="49">
        <v>-1001</v>
      </c>
      <c r="BV75" s="49">
        <v>-40</v>
      </c>
      <c r="BW75" s="49">
        <v>6548</v>
      </c>
      <c r="BX75" s="49">
        <v>7</v>
      </c>
      <c r="BY75" s="49">
        <v>305</v>
      </c>
      <c r="BZ75" s="49">
        <v>219</v>
      </c>
      <c r="CA75" s="49">
        <v>479</v>
      </c>
      <c r="CB75" s="49">
        <v>33</v>
      </c>
      <c r="CC75" s="49">
        <v>7</v>
      </c>
      <c r="CD75" s="49">
        <v>1</v>
      </c>
      <c r="CE75" s="49">
        <v>7</v>
      </c>
      <c r="CF75" s="49">
        <v>20</v>
      </c>
      <c r="CG75" s="49">
        <v>88</v>
      </c>
      <c r="CH75" s="49">
        <v>0</v>
      </c>
      <c r="CI75" s="49">
        <v>3</v>
      </c>
      <c r="CJ75" s="49">
        <v>14</v>
      </c>
      <c r="CK75" s="49">
        <v>80</v>
      </c>
      <c r="CL75" s="49">
        <v>550</v>
      </c>
      <c r="CM75" s="49">
        <v>7</v>
      </c>
    </row>
    <row r="76" spans="1:91" x14ac:dyDescent="0.25">
      <c r="A76" s="8">
        <v>7</v>
      </c>
      <c r="B76" s="8" t="s">
        <v>280</v>
      </c>
      <c r="C76" s="8" t="s">
        <v>281</v>
      </c>
      <c r="D76" s="8" t="s">
        <v>268</v>
      </c>
      <c r="E76" s="8" t="s">
        <v>248</v>
      </c>
      <c r="F76" s="8" t="s">
        <v>123</v>
      </c>
      <c r="G76" s="8">
        <v>75801745.810000002</v>
      </c>
      <c r="H76" s="8">
        <v>75878968.629999995</v>
      </c>
      <c r="I76" s="8">
        <v>73667848.299999997</v>
      </c>
      <c r="J76" s="8">
        <v>31452738.649999999</v>
      </c>
      <c r="K76" s="8">
        <v>6694201.5300000003</v>
      </c>
      <c r="L76" s="8">
        <v>16727459.880000001</v>
      </c>
      <c r="M76" s="8">
        <v>0</v>
      </c>
      <c r="N76" s="8">
        <v>8859.69</v>
      </c>
      <c r="O76" s="8">
        <v>3511.82</v>
      </c>
      <c r="P76" s="8">
        <v>0</v>
      </c>
      <c r="Q76" s="8">
        <v>3163982.16</v>
      </c>
      <c r="R76" s="8">
        <v>0</v>
      </c>
      <c r="S76" s="8">
        <v>0</v>
      </c>
      <c r="T76" s="8">
        <v>7628.58</v>
      </c>
      <c r="U76" s="8">
        <v>6031214.5499999998</v>
      </c>
      <c r="V76" s="8">
        <v>4967209.6399999997</v>
      </c>
      <c r="W76" s="8">
        <v>0</v>
      </c>
      <c r="X76" s="8">
        <v>0</v>
      </c>
      <c r="Y76" s="8">
        <v>72213884.670000002</v>
      </c>
      <c r="Z76" s="8">
        <v>139999.78</v>
      </c>
      <c r="AA76" s="8">
        <v>72353884.450000003</v>
      </c>
      <c r="AB76" s="7">
        <v>0.15586487948894501</v>
      </c>
      <c r="AC76" s="7">
        <v>4.2900000000000001E-2</v>
      </c>
      <c r="AD76" s="49">
        <v>3098037</v>
      </c>
      <c r="AE76" s="49">
        <v>0</v>
      </c>
      <c r="AF76" s="49">
        <v>0</v>
      </c>
      <c r="AG76" s="49">
        <v>77223.02</v>
      </c>
      <c r="AH76" s="49">
        <v>0</v>
      </c>
      <c r="AI76" s="25">
        <f t="shared" si="3"/>
        <v>77223.02</v>
      </c>
      <c r="AJ76" s="49">
        <v>1506919.31</v>
      </c>
      <c r="AK76" s="49">
        <v>127971.01</v>
      </c>
      <c r="AL76" s="49">
        <v>356827.17</v>
      </c>
      <c r="AM76" s="49">
        <v>16986.64</v>
      </c>
      <c r="AN76" s="49">
        <v>203842</v>
      </c>
      <c r="AO76" s="49">
        <v>44979.01</v>
      </c>
      <c r="AP76" s="49">
        <v>83360.960000000006</v>
      </c>
      <c r="AQ76" s="49">
        <v>13375</v>
      </c>
      <c r="AR76" s="49">
        <v>37071.33</v>
      </c>
      <c r="AS76" s="49">
        <v>5480.35</v>
      </c>
      <c r="AT76" s="49">
        <f>47076.48+46820.58+48532.97</f>
        <v>142430.03</v>
      </c>
      <c r="AU76" s="49">
        <v>25148.26</v>
      </c>
      <c r="AV76" s="49">
        <v>14767.51</v>
      </c>
      <c r="AW76" s="49">
        <v>43698.75</v>
      </c>
      <c r="AX76" s="49">
        <v>18835.240000000002</v>
      </c>
      <c r="AY76" s="49">
        <v>0</v>
      </c>
      <c r="AZ76" s="49">
        <v>2706306.53</v>
      </c>
      <c r="BA76" s="26">
        <f t="shared" si="4"/>
        <v>0</v>
      </c>
      <c r="BB76" s="49">
        <v>740.24</v>
      </c>
      <c r="BC76" s="49">
        <v>177891.23</v>
      </c>
      <c r="BD76" s="49">
        <v>365.23</v>
      </c>
      <c r="BE76" s="49">
        <v>765525.21</v>
      </c>
      <c r="BF76" s="49">
        <v>88948.58</v>
      </c>
      <c r="BG76" s="49">
        <v>0</v>
      </c>
      <c r="BH76" s="49">
        <v>0</v>
      </c>
      <c r="BI76" s="28">
        <f t="shared" si="5"/>
        <v>0</v>
      </c>
      <c r="BJ76" s="49">
        <v>0</v>
      </c>
      <c r="BK76" s="49">
        <v>7038</v>
      </c>
      <c r="BL76" s="49">
        <v>2854</v>
      </c>
      <c r="BM76" s="49">
        <v>0</v>
      </c>
      <c r="BN76" s="49">
        <v>0</v>
      </c>
      <c r="BO76" s="49">
        <v>-90</v>
      </c>
      <c r="BP76" s="49">
        <v>-288</v>
      </c>
      <c r="BQ76" s="49">
        <v>-926</v>
      </c>
      <c r="BR76" s="49">
        <v>-793</v>
      </c>
      <c r="BS76" s="49">
        <v>0</v>
      </c>
      <c r="BT76" s="49">
        <v>-109</v>
      </c>
      <c r="BU76" s="49">
        <v>-934</v>
      </c>
      <c r="BV76" s="49">
        <v>0</v>
      </c>
      <c r="BW76" s="49">
        <v>6752</v>
      </c>
      <c r="BX76" s="49">
        <v>14</v>
      </c>
      <c r="BY76" s="49">
        <v>121</v>
      </c>
      <c r="BZ76" s="49">
        <v>79</v>
      </c>
      <c r="CA76" s="49">
        <v>689</v>
      </c>
      <c r="CB76" s="49">
        <v>34</v>
      </c>
      <c r="CC76" s="49">
        <v>11</v>
      </c>
      <c r="CD76" s="49">
        <v>0</v>
      </c>
      <c r="CE76" s="49">
        <v>0</v>
      </c>
      <c r="CF76" s="49">
        <v>18</v>
      </c>
      <c r="CG76" s="49">
        <v>176</v>
      </c>
      <c r="CH76" s="49">
        <v>2</v>
      </c>
      <c r="CI76" s="49">
        <v>2</v>
      </c>
      <c r="CJ76" s="49">
        <v>7</v>
      </c>
      <c r="CK76" s="49">
        <v>35</v>
      </c>
      <c r="CL76" s="49">
        <v>804</v>
      </c>
      <c r="CM76" s="49">
        <v>13</v>
      </c>
    </row>
    <row r="77" spans="1:91" x14ac:dyDescent="0.25">
      <c r="A77" s="8">
        <v>8</v>
      </c>
      <c r="B77" s="8" t="s">
        <v>592</v>
      </c>
      <c r="C77" s="8" t="s">
        <v>551</v>
      </c>
      <c r="D77" s="8" t="s">
        <v>296</v>
      </c>
      <c r="E77" s="8" t="s">
        <v>289</v>
      </c>
      <c r="F77" s="8" t="s">
        <v>116</v>
      </c>
      <c r="G77" s="8">
        <v>98605931.459999993</v>
      </c>
      <c r="H77" s="8">
        <v>98720345.760000005</v>
      </c>
      <c r="I77" s="8">
        <v>95372648.879999995</v>
      </c>
      <c r="J77" s="8">
        <v>0</v>
      </c>
      <c r="K77" s="8">
        <v>7091881.0300000003</v>
      </c>
      <c r="L77" s="8">
        <v>19064090.68</v>
      </c>
      <c r="M77" s="8">
        <v>0</v>
      </c>
      <c r="N77" s="8">
        <v>43669521.359999999</v>
      </c>
      <c r="O77" s="8">
        <v>0</v>
      </c>
      <c r="P77" s="8">
        <v>0</v>
      </c>
      <c r="Q77" s="8">
        <v>2198505.2599999998</v>
      </c>
      <c r="R77" s="8">
        <v>0</v>
      </c>
      <c r="S77" s="8">
        <v>772537.71</v>
      </c>
      <c r="T77" s="8">
        <v>0</v>
      </c>
      <c r="U77" s="8">
        <v>11345752.93</v>
      </c>
      <c r="V77" s="8">
        <v>5297612.24</v>
      </c>
      <c r="W77" s="8">
        <v>0</v>
      </c>
      <c r="X77" s="8">
        <v>0</v>
      </c>
      <c r="Y77" s="8">
        <v>51485395.460000001</v>
      </c>
      <c r="Z77" s="8">
        <v>44574011.049999997</v>
      </c>
      <c r="AA77" s="8">
        <v>96059406.510000005</v>
      </c>
      <c r="AB77" s="7">
        <v>7.9339273273944855E-2</v>
      </c>
      <c r="AC77" s="7">
        <v>0.06</v>
      </c>
      <c r="AD77" s="49">
        <v>3089168.31</v>
      </c>
      <c r="AE77" s="49">
        <v>0</v>
      </c>
      <c r="AF77" s="49">
        <v>0</v>
      </c>
      <c r="AG77" s="49">
        <v>131951.98000000001</v>
      </c>
      <c r="AH77" s="49">
        <v>0</v>
      </c>
      <c r="AI77" s="25">
        <f t="shared" si="3"/>
        <v>131951.98000000001</v>
      </c>
      <c r="AJ77" s="49">
        <v>1533982.46</v>
      </c>
      <c r="AK77" s="49">
        <v>118572.08</v>
      </c>
      <c r="AL77" s="49">
        <v>508243.61</v>
      </c>
      <c r="AM77" s="49">
        <v>0</v>
      </c>
      <c r="AN77" s="49">
        <v>280188.53999999998</v>
      </c>
      <c r="AO77" s="49">
        <v>0</v>
      </c>
      <c r="AP77" s="49">
        <v>64574.19</v>
      </c>
      <c r="AQ77" s="49">
        <v>9890</v>
      </c>
      <c r="AR77" s="49">
        <v>2000</v>
      </c>
      <c r="AS77" s="49">
        <v>0</v>
      </c>
      <c r="AT77" s="49">
        <v>108616.14</v>
      </c>
      <c r="AU77" s="49">
        <v>36332.83</v>
      </c>
      <c r="AV77" s="49">
        <v>1300</v>
      </c>
      <c r="AW77" s="49">
        <v>11445.04</v>
      </c>
      <c r="AX77" s="49">
        <v>102531.26</v>
      </c>
      <c r="AY77" s="49">
        <v>0</v>
      </c>
      <c r="AZ77" s="49">
        <v>2940212.63</v>
      </c>
      <c r="BA77" s="26">
        <f t="shared" si="4"/>
        <v>0</v>
      </c>
      <c r="BB77" s="49">
        <v>0</v>
      </c>
      <c r="BC77" s="49">
        <v>177526</v>
      </c>
      <c r="BD77" s="49">
        <v>0</v>
      </c>
      <c r="BE77" s="49">
        <v>625712.27</v>
      </c>
      <c r="BF77" s="49">
        <v>0</v>
      </c>
      <c r="BG77" s="49">
        <v>0</v>
      </c>
      <c r="BH77" s="49">
        <v>0</v>
      </c>
      <c r="BI77" s="28">
        <f t="shared" si="5"/>
        <v>0</v>
      </c>
      <c r="BJ77" s="49">
        <v>0</v>
      </c>
      <c r="BK77" s="49">
        <v>13394</v>
      </c>
      <c r="BL77" s="49">
        <v>5414</v>
      </c>
      <c r="BM77" s="49">
        <v>16</v>
      </c>
      <c r="BN77" s="49">
        <v>-150</v>
      </c>
      <c r="BO77" s="49">
        <v>-80</v>
      </c>
      <c r="BP77" s="49">
        <v>-333</v>
      </c>
      <c r="BQ77" s="49">
        <v>-1638</v>
      </c>
      <c r="BR77" s="49">
        <v>-2472</v>
      </c>
      <c r="BS77" s="49">
        <v>1</v>
      </c>
      <c r="BT77" s="49">
        <v>9</v>
      </c>
      <c r="BU77" s="49">
        <v>-1483</v>
      </c>
      <c r="BV77" s="49">
        <v>-1</v>
      </c>
      <c r="BW77" s="49">
        <v>12677</v>
      </c>
      <c r="BX77" s="49">
        <v>316</v>
      </c>
      <c r="BY77" s="49">
        <v>458</v>
      </c>
      <c r="BZ77" s="49">
        <v>219</v>
      </c>
      <c r="CA77" s="49">
        <v>816</v>
      </c>
      <c r="CB77" s="49">
        <v>12</v>
      </c>
      <c r="CC77" s="49">
        <v>6</v>
      </c>
      <c r="CD77" s="49">
        <v>3</v>
      </c>
      <c r="CE77" s="49">
        <v>8</v>
      </c>
      <c r="CF77" s="49">
        <v>126</v>
      </c>
      <c r="CG77" s="49">
        <v>211</v>
      </c>
      <c r="CH77" s="49">
        <v>0</v>
      </c>
      <c r="CI77" s="49">
        <v>52</v>
      </c>
      <c r="CJ77" s="49">
        <v>89</v>
      </c>
      <c r="CK77" s="49">
        <v>815</v>
      </c>
      <c r="CL77" s="49">
        <v>1594</v>
      </c>
      <c r="CM77" s="49">
        <v>22</v>
      </c>
    </row>
    <row r="78" spans="1:91" x14ac:dyDescent="0.25">
      <c r="A78" s="8">
        <v>8</v>
      </c>
      <c r="B78" s="8" t="s">
        <v>282</v>
      </c>
      <c r="C78" s="8" t="s">
        <v>283</v>
      </c>
      <c r="D78" s="8" t="s">
        <v>284</v>
      </c>
      <c r="E78" s="8" t="s">
        <v>285</v>
      </c>
      <c r="F78" s="8" t="s">
        <v>108</v>
      </c>
      <c r="G78" s="8">
        <v>32407850.149999999</v>
      </c>
      <c r="H78" s="8">
        <v>32467322.59</v>
      </c>
      <c r="I78" s="8">
        <v>31839571.659999996</v>
      </c>
      <c r="J78" s="8">
        <v>13506.63</v>
      </c>
      <c r="K78" s="8">
        <v>1737986.38</v>
      </c>
      <c r="L78" s="8">
        <v>11012031.890000001</v>
      </c>
      <c r="M78" s="8">
        <v>0</v>
      </c>
      <c r="N78" s="8">
        <v>0</v>
      </c>
      <c r="O78" s="8">
        <v>3462</v>
      </c>
      <c r="P78" s="8">
        <v>0</v>
      </c>
      <c r="Q78" s="8">
        <v>1211117.99</v>
      </c>
      <c r="R78" s="8">
        <v>0</v>
      </c>
      <c r="S78" s="8">
        <v>0</v>
      </c>
      <c r="T78" s="8">
        <v>111498.16</v>
      </c>
      <c r="U78" s="8">
        <v>11819700.17</v>
      </c>
      <c r="V78" s="8">
        <v>3435003.44</v>
      </c>
      <c r="W78" s="8">
        <v>0</v>
      </c>
      <c r="X78" s="8">
        <v>0</v>
      </c>
      <c r="Y78" s="8">
        <v>30767722.600000001</v>
      </c>
      <c r="Z78" s="8">
        <v>182369.43</v>
      </c>
      <c r="AA78" s="8">
        <v>30950092.030000001</v>
      </c>
      <c r="AB78" s="7">
        <v>0.1169537827372551</v>
      </c>
      <c r="AC78" s="7">
        <v>0.05</v>
      </c>
      <c r="AD78" s="49">
        <v>1538376.1</v>
      </c>
      <c r="AE78" s="49">
        <v>0</v>
      </c>
      <c r="AF78" s="49">
        <v>0</v>
      </c>
      <c r="AG78" s="49">
        <v>48583.63</v>
      </c>
      <c r="AH78" s="49">
        <v>0</v>
      </c>
      <c r="AI78" s="25">
        <f t="shared" si="3"/>
        <v>48583.63</v>
      </c>
      <c r="AJ78" s="49">
        <v>759722.69</v>
      </c>
      <c r="AK78" s="49">
        <v>59316.3</v>
      </c>
      <c r="AL78" s="49">
        <v>186841.5</v>
      </c>
      <c r="AM78" s="49">
        <v>0</v>
      </c>
      <c r="AN78" s="49">
        <v>113868.9</v>
      </c>
      <c r="AO78" s="49">
        <v>2655</v>
      </c>
      <c r="AP78" s="49">
        <v>53139.75</v>
      </c>
      <c r="AQ78" s="49">
        <v>9890</v>
      </c>
      <c r="AR78" s="49">
        <v>200</v>
      </c>
      <c r="AS78" s="49">
        <v>0</v>
      </c>
      <c r="AT78" s="49">
        <v>70558.06</v>
      </c>
      <c r="AU78" s="49">
        <v>24001.48</v>
      </c>
      <c r="AV78" s="49">
        <v>0</v>
      </c>
      <c r="AW78" s="49">
        <v>3662.52</v>
      </c>
      <c r="AX78" s="49">
        <v>74742.679999999993</v>
      </c>
      <c r="AY78" s="49">
        <v>0</v>
      </c>
      <c r="AZ78" s="49">
        <v>1431554.27</v>
      </c>
      <c r="BA78" s="26">
        <f t="shared" si="4"/>
        <v>0</v>
      </c>
      <c r="BB78" s="49">
        <v>1631.13</v>
      </c>
      <c r="BC78" s="49">
        <v>177526</v>
      </c>
      <c r="BD78" s="49">
        <v>0</v>
      </c>
      <c r="BE78" s="49">
        <v>228418.83</v>
      </c>
      <c r="BF78" s="49">
        <v>0</v>
      </c>
      <c r="BG78" s="49">
        <v>0</v>
      </c>
      <c r="BH78" s="49">
        <v>0</v>
      </c>
      <c r="BI78" s="28">
        <f t="shared" si="5"/>
        <v>0</v>
      </c>
      <c r="BJ78" s="49">
        <v>0</v>
      </c>
      <c r="BK78" s="49">
        <v>5828</v>
      </c>
      <c r="BL78" s="49">
        <v>2453</v>
      </c>
      <c r="BM78" s="49">
        <v>4</v>
      </c>
      <c r="BN78" s="49">
        <v>-2</v>
      </c>
      <c r="BO78" s="49">
        <v>-106</v>
      </c>
      <c r="BP78" s="49">
        <v>-225</v>
      </c>
      <c r="BQ78" s="49">
        <v>-193</v>
      </c>
      <c r="BR78" s="49">
        <v>-478</v>
      </c>
      <c r="BS78" s="49">
        <v>0</v>
      </c>
      <c r="BT78" s="49">
        <v>83</v>
      </c>
      <c r="BU78" s="49">
        <v>-1011</v>
      </c>
      <c r="BV78" s="49">
        <v>-27</v>
      </c>
      <c r="BW78" s="49">
        <v>6326</v>
      </c>
      <c r="BX78" s="49">
        <v>5</v>
      </c>
      <c r="BY78" s="49">
        <v>252</v>
      </c>
      <c r="BZ78" s="49">
        <v>170</v>
      </c>
      <c r="CA78" s="49">
        <v>469</v>
      </c>
      <c r="CB78" s="49">
        <v>111</v>
      </c>
      <c r="CC78" s="49">
        <v>11</v>
      </c>
      <c r="CD78" s="49">
        <v>3</v>
      </c>
      <c r="CE78" s="49">
        <v>3</v>
      </c>
      <c r="CF78" s="49">
        <v>70</v>
      </c>
      <c r="CG78" s="49">
        <v>150</v>
      </c>
      <c r="CH78" s="49">
        <v>0</v>
      </c>
      <c r="CI78" s="49">
        <v>12</v>
      </c>
      <c r="CJ78" s="49">
        <v>18</v>
      </c>
      <c r="CK78" s="49">
        <v>121</v>
      </c>
      <c r="CL78" s="49">
        <v>313</v>
      </c>
      <c r="CM78" s="49">
        <v>10</v>
      </c>
    </row>
    <row r="79" spans="1:91" x14ac:dyDescent="0.25">
      <c r="A79" s="8">
        <v>8</v>
      </c>
      <c r="B79" s="8" t="s">
        <v>286</v>
      </c>
      <c r="C79" s="8" t="s">
        <v>287</v>
      </c>
      <c r="D79" s="8" t="s">
        <v>288</v>
      </c>
      <c r="E79" s="8" t="s">
        <v>289</v>
      </c>
      <c r="F79" s="8" t="s">
        <v>143</v>
      </c>
      <c r="G79" s="8">
        <v>160698898</v>
      </c>
      <c r="H79" s="8">
        <v>160898831.97</v>
      </c>
      <c r="I79" s="8">
        <v>153772116</v>
      </c>
      <c r="J79" s="8">
        <v>0</v>
      </c>
      <c r="K79" s="8">
        <v>10217606.83</v>
      </c>
      <c r="L79" s="8">
        <v>30858249.629999999</v>
      </c>
      <c r="M79" s="8">
        <v>0</v>
      </c>
      <c r="N79" s="8">
        <v>64549307.5</v>
      </c>
      <c r="O79" s="8">
        <v>0</v>
      </c>
      <c r="P79" s="8">
        <v>0</v>
      </c>
      <c r="Q79" s="8">
        <v>3434283.89</v>
      </c>
      <c r="R79" s="8">
        <v>0</v>
      </c>
      <c r="S79" s="8">
        <v>2458647.2599999998</v>
      </c>
      <c r="T79" s="8">
        <v>622250</v>
      </c>
      <c r="U79" s="8">
        <v>28657174.309999999</v>
      </c>
      <c r="V79" s="8">
        <v>8577453.8300000001</v>
      </c>
      <c r="W79" s="8">
        <v>0</v>
      </c>
      <c r="X79" s="8">
        <v>1219.83</v>
      </c>
      <c r="Y79" s="8">
        <v>86488323.379999995</v>
      </c>
      <c r="Z79" s="8">
        <v>67986493.480000004</v>
      </c>
      <c r="AA79" s="8">
        <v>154474816.86000001</v>
      </c>
      <c r="AB79" s="7">
        <v>2.7418743818998337E-2</v>
      </c>
      <c r="AC79" s="7">
        <v>4.0800000000000003E-2</v>
      </c>
      <c r="AD79" s="49">
        <v>3528663</v>
      </c>
      <c r="AE79" s="49">
        <v>0</v>
      </c>
      <c r="AF79" s="49">
        <v>0</v>
      </c>
      <c r="AG79" s="49">
        <v>225953</v>
      </c>
      <c r="AH79" s="49">
        <v>0</v>
      </c>
      <c r="AI79" s="25">
        <f t="shared" si="3"/>
        <v>225953</v>
      </c>
      <c r="AJ79" s="49">
        <v>2073043</v>
      </c>
      <c r="AK79" s="49">
        <v>163206</v>
      </c>
      <c r="AL79" s="49">
        <v>482863</v>
      </c>
      <c r="AM79" s="49">
        <v>0</v>
      </c>
      <c r="AN79" s="49">
        <v>316390.09000000003</v>
      </c>
      <c r="AO79" s="49">
        <v>0</v>
      </c>
      <c r="AP79" s="49">
        <v>49138</v>
      </c>
      <c r="AQ79" s="49">
        <v>9890</v>
      </c>
      <c r="AR79" s="49">
        <v>9958.52</v>
      </c>
      <c r="AS79" s="49">
        <v>0</v>
      </c>
      <c r="AT79" s="49">
        <v>307935.78999999998</v>
      </c>
      <c r="AU79" s="49">
        <v>27360.33</v>
      </c>
      <c r="AV79" s="49">
        <v>11654</v>
      </c>
      <c r="AW79" s="49">
        <v>33990</v>
      </c>
      <c r="AX79" s="49">
        <v>27302.44</v>
      </c>
      <c r="AY79" s="49">
        <v>0</v>
      </c>
      <c r="AZ79" s="49">
        <v>3657382.04</v>
      </c>
      <c r="BA79" s="26">
        <f t="shared" si="4"/>
        <v>0</v>
      </c>
      <c r="BB79" s="49">
        <v>3241</v>
      </c>
      <c r="BC79" s="49">
        <v>177526</v>
      </c>
      <c r="BD79" s="49">
        <v>0</v>
      </c>
      <c r="BE79" s="49">
        <v>352294.45</v>
      </c>
      <c r="BF79" s="49">
        <v>0</v>
      </c>
      <c r="BG79" s="49">
        <v>0</v>
      </c>
      <c r="BH79" s="49">
        <v>0</v>
      </c>
      <c r="BI79" s="28">
        <f t="shared" si="5"/>
        <v>0</v>
      </c>
      <c r="BJ79" s="49">
        <v>0</v>
      </c>
      <c r="BK79" s="49">
        <v>13250</v>
      </c>
      <c r="BL79" s="49">
        <v>5589</v>
      </c>
      <c r="BM79" s="49">
        <v>262</v>
      </c>
      <c r="BN79" s="49">
        <v>0</v>
      </c>
      <c r="BO79" s="49">
        <v>-115</v>
      </c>
      <c r="BP79" s="49">
        <v>-685</v>
      </c>
      <c r="BQ79" s="49">
        <v>-771</v>
      </c>
      <c r="BR79" s="49">
        <v>-2373</v>
      </c>
      <c r="BS79" s="49">
        <v>0</v>
      </c>
      <c r="BT79" s="49">
        <v>0</v>
      </c>
      <c r="BU79" s="49">
        <v>-2343</v>
      </c>
      <c r="BV79" s="49">
        <v>-27</v>
      </c>
      <c r="BW79" s="49">
        <v>12787</v>
      </c>
      <c r="BX79" s="49">
        <v>42</v>
      </c>
      <c r="BY79" s="49">
        <v>1146</v>
      </c>
      <c r="BZ79" s="49">
        <v>480</v>
      </c>
      <c r="CA79" s="49">
        <v>826</v>
      </c>
      <c r="CB79" s="49">
        <v>27</v>
      </c>
      <c r="CC79" s="49">
        <v>10</v>
      </c>
      <c r="CD79" s="49">
        <v>125</v>
      </c>
      <c r="CE79" s="49">
        <v>39</v>
      </c>
      <c r="CF79" s="49">
        <v>483</v>
      </c>
      <c r="CG79" s="49">
        <v>44</v>
      </c>
      <c r="CH79" s="49">
        <v>4</v>
      </c>
      <c r="CI79" s="49">
        <v>809</v>
      </c>
      <c r="CJ79" s="49">
        <v>118</v>
      </c>
      <c r="CK79" s="49">
        <v>1506</v>
      </c>
      <c r="CL79" s="49">
        <v>140</v>
      </c>
      <c r="CM79" s="49">
        <v>37</v>
      </c>
    </row>
    <row r="80" spans="1:91" x14ac:dyDescent="0.25">
      <c r="A80" s="8">
        <v>8</v>
      </c>
      <c r="B80" s="8" t="s">
        <v>290</v>
      </c>
      <c r="C80" s="8" t="s">
        <v>168</v>
      </c>
      <c r="D80" s="8" t="s">
        <v>216</v>
      </c>
      <c r="E80" s="8" t="s">
        <v>289</v>
      </c>
      <c r="F80" s="8" t="s">
        <v>116</v>
      </c>
      <c r="G80" s="8">
        <v>47958752.469999999</v>
      </c>
      <c r="H80" s="8">
        <v>48031309.039999999</v>
      </c>
      <c r="I80" s="8">
        <v>46941105.32</v>
      </c>
      <c r="J80" s="8">
        <v>0</v>
      </c>
      <c r="K80" s="8">
        <v>2150084.7000000002</v>
      </c>
      <c r="L80" s="8">
        <v>12937601.32</v>
      </c>
      <c r="M80" s="8">
        <v>0</v>
      </c>
      <c r="N80" s="8">
        <v>16875853.149999999</v>
      </c>
      <c r="O80" s="8">
        <v>0</v>
      </c>
      <c r="P80" s="8">
        <v>0</v>
      </c>
      <c r="Q80" s="8">
        <v>747167.98</v>
      </c>
      <c r="R80" s="8">
        <v>0</v>
      </c>
      <c r="S80" s="8">
        <v>22226.49</v>
      </c>
      <c r="T80" s="8">
        <v>0</v>
      </c>
      <c r="U80" s="8">
        <v>6397728.1500000004</v>
      </c>
      <c r="V80" s="8">
        <v>3128620.47</v>
      </c>
      <c r="W80" s="8">
        <v>0</v>
      </c>
      <c r="X80" s="8">
        <v>0</v>
      </c>
      <c r="Y80" s="8">
        <v>29070191.59</v>
      </c>
      <c r="Z80" s="8">
        <v>16973839.609999999</v>
      </c>
      <c r="AA80" s="8">
        <v>46044031.200000003</v>
      </c>
      <c r="AB80" s="7">
        <v>9.8219521343708038E-2</v>
      </c>
      <c r="AC80" s="7">
        <v>6.5000000000000002E-2</v>
      </c>
      <c r="AD80" s="49">
        <v>1889571.42</v>
      </c>
      <c r="AE80" s="49">
        <v>0</v>
      </c>
      <c r="AF80" s="49">
        <v>0</v>
      </c>
      <c r="AG80" s="49">
        <v>75384.97</v>
      </c>
      <c r="AH80" s="49">
        <v>0</v>
      </c>
      <c r="AI80" s="25">
        <f t="shared" si="3"/>
        <v>75384.97</v>
      </c>
      <c r="AJ80" s="49">
        <v>1068024.27</v>
      </c>
      <c r="AK80" s="49">
        <v>82531.78</v>
      </c>
      <c r="AL80" s="49">
        <v>291287.95</v>
      </c>
      <c r="AM80" s="49">
        <v>0</v>
      </c>
      <c r="AN80" s="49">
        <v>90099.56</v>
      </c>
      <c r="AO80" s="49">
        <v>3392.03</v>
      </c>
      <c r="AP80" s="49">
        <v>44808.03</v>
      </c>
      <c r="AQ80" s="49">
        <v>9890</v>
      </c>
      <c r="AR80" s="49">
        <v>837.5</v>
      </c>
      <c r="AS80" s="49">
        <v>0</v>
      </c>
      <c r="AT80" s="49">
        <v>59831.14</v>
      </c>
      <c r="AU80" s="49">
        <v>11474.69</v>
      </c>
      <c r="AV80" s="49">
        <v>22195</v>
      </c>
      <c r="AW80" s="49">
        <v>23006.83</v>
      </c>
      <c r="AX80" s="49">
        <v>14722.42</v>
      </c>
      <c r="AY80" s="49">
        <v>0</v>
      </c>
      <c r="AZ80" s="49">
        <v>1796182.1</v>
      </c>
      <c r="BA80" s="26">
        <f t="shared" si="4"/>
        <v>0</v>
      </c>
      <c r="BB80" s="49">
        <v>0</v>
      </c>
      <c r="BC80" s="49">
        <v>177526</v>
      </c>
      <c r="BD80" s="49">
        <v>0</v>
      </c>
      <c r="BE80" s="49">
        <v>242826.56</v>
      </c>
      <c r="BF80" s="49">
        <v>0</v>
      </c>
      <c r="BG80" s="49">
        <v>0</v>
      </c>
      <c r="BH80" s="49">
        <v>0</v>
      </c>
      <c r="BI80" s="28">
        <f t="shared" si="5"/>
        <v>0</v>
      </c>
      <c r="BJ80" s="49">
        <v>0</v>
      </c>
      <c r="BK80" s="49">
        <v>7296</v>
      </c>
      <c r="BL80" s="49">
        <v>3294</v>
      </c>
      <c r="BM80" s="49">
        <v>360</v>
      </c>
      <c r="BN80" s="49">
        <v>-23</v>
      </c>
      <c r="BO80" s="49">
        <v>-44</v>
      </c>
      <c r="BP80" s="49">
        <v>-191</v>
      </c>
      <c r="BQ80" s="49">
        <v>-495</v>
      </c>
      <c r="BR80" s="49">
        <v>-1585</v>
      </c>
      <c r="BS80" s="49">
        <v>13</v>
      </c>
      <c r="BT80" s="49">
        <v>-10</v>
      </c>
      <c r="BU80" s="49">
        <v>-936</v>
      </c>
      <c r="BV80" s="49">
        <v>0</v>
      </c>
      <c r="BW80" s="49">
        <v>7679</v>
      </c>
      <c r="BX80" s="49">
        <v>4</v>
      </c>
      <c r="BY80" s="49">
        <v>210</v>
      </c>
      <c r="BZ80" s="49">
        <v>123</v>
      </c>
      <c r="CA80" s="49">
        <v>596</v>
      </c>
      <c r="CB80" s="49">
        <v>8</v>
      </c>
      <c r="CC80" s="49">
        <v>3</v>
      </c>
      <c r="CD80" s="49">
        <v>2</v>
      </c>
      <c r="CE80" s="49">
        <v>4</v>
      </c>
      <c r="CF80" s="49">
        <v>48</v>
      </c>
      <c r="CG80" s="49">
        <v>146</v>
      </c>
      <c r="CH80" s="49">
        <v>0</v>
      </c>
      <c r="CI80" s="49">
        <v>15</v>
      </c>
      <c r="CJ80" s="49">
        <v>28</v>
      </c>
      <c r="CK80" s="49">
        <v>261</v>
      </c>
      <c r="CL80" s="49">
        <v>1059</v>
      </c>
      <c r="CM80" s="49">
        <v>6</v>
      </c>
    </row>
    <row r="81" spans="1:91" x14ac:dyDescent="0.25">
      <c r="A81" s="8">
        <v>8</v>
      </c>
      <c r="B81" s="8" t="s">
        <v>291</v>
      </c>
      <c r="C81" s="8" t="s">
        <v>292</v>
      </c>
      <c r="D81" s="8" t="s">
        <v>293</v>
      </c>
      <c r="E81" s="8" t="s">
        <v>289</v>
      </c>
      <c r="F81" s="8" t="s">
        <v>108</v>
      </c>
      <c r="G81" s="8">
        <v>58339272</v>
      </c>
      <c r="H81" s="8">
        <v>58355202</v>
      </c>
      <c r="I81" s="8">
        <v>56118190</v>
      </c>
      <c r="J81" s="8">
        <v>15039072</v>
      </c>
      <c r="K81" s="8">
        <v>2771866</v>
      </c>
      <c r="L81" s="8">
        <v>12131216</v>
      </c>
      <c r="M81" s="8">
        <v>0</v>
      </c>
      <c r="N81" s="8">
        <v>3125318</v>
      </c>
      <c r="O81" s="8">
        <v>0</v>
      </c>
      <c r="P81" s="8">
        <v>108320</v>
      </c>
      <c r="Q81" s="8">
        <v>774951</v>
      </c>
      <c r="R81" s="8">
        <v>0</v>
      </c>
      <c r="S81" s="8">
        <v>0</v>
      </c>
      <c r="T81" s="8">
        <v>0</v>
      </c>
      <c r="U81" s="8">
        <v>16198314</v>
      </c>
      <c r="V81" s="8">
        <v>3368693</v>
      </c>
      <c r="W81" s="8">
        <v>0</v>
      </c>
      <c r="X81" s="8">
        <v>0</v>
      </c>
      <c r="Y81" s="8">
        <v>52592217</v>
      </c>
      <c r="Z81" s="8">
        <v>3141248</v>
      </c>
      <c r="AA81" s="8">
        <v>55733465</v>
      </c>
      <c r="AB81" s="7">
        <v>6.9292515516281128E-2</v>
      </c>
      <c r="AC81" s="7">
        <v>3.2500000000000001E-2</v>
      </c>
      <c r="AD81" s="49">
        <v>1709196</v>
      </c>
      <c r="AE81" s="49">
        <v>0</v>
      </c>
      <c r="AF81" s="49">
        <v>0</v>
      </c>
      <c r="AG81" s="49">
        <v>15930</v>
      </c>
      <c r="AH81" s="49">
        <v>578</v>
      </c>
      <c r="AI81" s="25">
        <f t="shared" si="3"/>
        <v>16508</v>
      </c>
      <c r="AJ81" s="49">
        <v>691173</v>
      </c>
      <c r="AK81" s="49">
        <v>53361</v>
      </c>
      <c r="AL81" s="49">
        <v>185740</v>
      </c>
      <c r="AM81" s="49">
        <v>0</v>
      </c>
      <c r="AN81" s="49">
        <v>92628</v>
      </c>
      <c r="AO81" s="49">
        <v>0</v>
      </c>
      <c r="AP81" s="49">
        <v>89783</v>
      </c>
      <c r="AQ81" s="49">
        <v>9890</v>
      </c>
      <c r="AR81" s="49">
        <v>59488</v>
      </c>
      <c r="AS81" s="49">
        <v>0</v>
      </c>
      <c r="AT81" s="49">
        <v>133208</v>
      </c>
      <c r="AU81" s="49">
        <v>14991</v>
      </c>
      <c r="AV81" s="49">
        <v>0</v>
      </c>
      <c r="AW81" s="49">
        <v>0</v>
      </c>
      <c r="AX81" s="49">
        <v>44810</v>
      </c>
      <c r="AY81" s="49">
        <v>0</v>
      </c>
      <c r="AZ81" s="49">
        <v>1453939</v>
      </c>
      <c r="BA81" s="26">
        <f t="shared" si="4"/>
        <v>0</v>
      </c>
      <c r="BB81" s="49">
        <v>0</v>
      </c>
      <c r="BC81" s="49">
        <v>177526</v>
      </c>
      <c r="BD81" s="49">
        <v>0</v>
      </c>
      <c r="BE81" s="49">
        <v>306732</v>
      </c>
      <c r="BF81" s="49">
        <v>0</v>
      </c>
      <c r="BG81" s="49">
        <v>0</v>
      </c>
      <c r="BH81" s="49">
        <v>0</v>
      </c>
      <c r="BI81" s="28">
        <f t="shared" si="5"/>
        <v>0</v>
      </c>
      <c r="BJ81" s="49">
        <v>0</v>
      </c>
      <c r="BK81" s="49">
        <v>5518</v>
      </c>
      <c r="BL81" s="49">
        <v>2608</v>
      </c>
      <c r="BM81" s="49">
        <v>22</v>
      </c>
      <c r="BN81" s="49">
        <v>-6</v>
      </c>
      <c r="BO81" s="49">
        <v>-40</v>
      </c>
      <c r="BP81" s="49">
        <v>-175</v>
      </c>
      <c r="BQ81" s="49">
        <v>-356</v>
      </c>
      <c r="BR81" s="49">
        <v>-753</v>
      </c>
      <c r="BS81" s="49">
        <v>16</v>
      </c>
      <c r="BT81" s="49">
        <v>-4</v>
      </c>
      <c r="BU81" s="49">
        <v>-1029</v>
      </c>
      <c r="BV81" s="49">
        <v>-11</v>
      </c>
      <c r="BW81" s="49">
        <v>5790</v>
      </c>
      <c r="BX81" s="49">
        <v>0</v>
      </c>
      <c r="BY81" s="49">
        <v>701</v>
      </c>
      <c r="BZ81" s="49">
        <v>156</v>
      </c>
      <c r="CA81" s="49">
        <v>152</v>
      </c>
      <c r="CB81" s="49">
        <v>4</v>
      </c>
      <c r="CC81" s="49">
        <v>16</v>
      </c>
      <c r="CD81" s="49">
        <v>3</v>
      </c>
      <c r="CE81" s="49">
        <v>15</v>
      </c>
      <c r="CF81" s="49">
        <v>51</v>
      </c>
      <c r="CG81" s="49">
        <v>74</v>
      </c>
      <c r="CH81" s="49">
        <v>32</v>
      </c>
      <c r="CI81" s="49">
        <v>44</v>
      </c>
      <c r="CJ81" s="49">
        <v>43</v>
      </c>
      <c r="CK81" s="49">
        <v>156</v>
      </c>
      <c r="CL81" s="49">
        <v>347</v>
      </c>
      <c r="CM81" s="49">
        <v>163</v>
      </c>
    </row>
    <row r="82" spans="1:91" x14ac:dyDescent="0.25">
      <c r="A82" s="8">
        <v>8</v>
      </c>
      <c r="B82" s="8" t="s">
        <v>97</v>
      </c>
      <c r="C82" s="8" t="s">
        <v>150</v>
      </c>
      <c r="D82" s="8" t="s">
        <v>294</v>
      </c>
      <c r="E82" s="8" t="s">
        <v>285</v>
      </c>
      <c r="F82" s="8" t="s">
        <v>116</v>
      </c>
      <c r="G82" s="8">
        <v>49178145.350000001</v>
      </c>
      <c r="H82" s="8">
        <v>49200674.850000001</v>
      </c>
      <c r="I82" s="8">
        <v>48548023.700000003</v>
      </c>
      <c r="J82" s="8">
        <v>14107.92</v>
      </c>
      <c r="K82" s="8">
        <v>3467082.19</v>
      </c>
      <c r="L82" s="8">
        <v>14052401.029999999</v>
      </c>
      <c r="M82" s="8">
        <v>0</v>
      </c>
      <c r="N82" s="8">
        <v>0</v>
      </c>
      <c r="O82" s="8">
        <v>0</v>
      </c>
      <c r="P82" s="8">
        <v>0</v>
      </c>
      <c r="Q82" s="8">
        <v>1675465.37</v>
      </c>
      <c r="R82" s="8">
        <v>0</v>
      </c>
      <c r="S82" s="8">
        <v>0</v>
      </c>
      <c r="T82" s="8">
        <v>0</v>
      </c>
      <c r="U82" s="8">
        <v>20617347.920000002</v>
      </c>
      <c r="V82" s="8">
        <v>6102553.1500000004</v>
      </c>
      <c r="W82" s="8">
        <v>0</v>
      </c>
      <c r="X82" s="8">
        <v>0</v>
      </c>
      <c r="Y82" s="8">
        <v>47961027.840000004</v>
      </c>
      <c r="Z82" s="8">
        <v>24323.84</v>
      </c>
      <c r="AA82" s="8">
        <v>47985351.68</v>
      </c>
      <c r="AB82" s="7">
        <v>0.12944458425045013</v>
      </c>
      <c r="AC82" s="7">
        <v>3.2000000000000001E-2</v>
      </c>
      <c r="AD82" s="49">
        <v>1533696.99</v>
      </c>
      <c r="AE82" s="49">
        <v>0</v>
      </c>
      <c r="AF82" s="49">
        <v>0</v>
      </c>
      <c r="AG82" s="49">
        <v>24323.37</v>
      </c>
      <c r="AH82" s="49">
        <v>410.15</v>
      </c>
      <c r="AI82" s="25">
        <f t="shared" si="3"/>
        <v>24733.52</v>
      </c>
      <c r="AJ82" s="49">
        <v>656615.25</v>
      </c>
      <c r="AK82" s="49">
        <v>52546.85</v>
      </c>
      <c r="AL82" s="49">
        <v>199470.48</v>
      </c>
      <c r="AM82" s="49">
        <v>31400.959999999999</v>
      </c>
      <c r="AN82" s="49">
        <v>85728.12</v>
      </c>
      <c r="AO82" s="49">
        <v>19800</v>
      </c>
      <c r="AP82" s="49">
        <v>48180.71</v>
      </c>
      <c r="AQ82" s="49">
        <v>9890</v>
      </c>
      <c r="AR82" s="49">
        <v>0</v>
      </c>
      <c r="AS82" s="49">
        <v>0</v>
      </c>
      <c r="AT82" s="49">
        <v>57272.25</v>
      </c>
      <c r="AU82" s="49">
        <v>11389.54</v>
      </c>
      <c r="AV82" s="49">
        <v>0</v>
      </c>
      <c r="AW82" s="49">
        <v>699.6</v>
      </c>
      <c r="AX82" s="49">
        <v>19351.78</v>
      </c>
      <c r="AY82" s="49">
        <v>71087.990000000005</v>
      </c>
      <c r="AZ82" s="49">
        <v>1257938.23</v>
      </c>
      <c r="BA82" s="26">
        <f t="shared" si="4"/>
        <v>5.6511510903043315E-2</v>
      </c>
      <c r="BB82" s="49">
        <v>0</v>
      </c>
      <c r="BC82" s="49">
        <v>177525.91</v>
      </c>
      <c r="BD82" s="49">
        <v>0</v>
      </c>
      <c r="BE82" s="49">
        <v>298950.65999999997</v>
      </c>
      <c r="BF82" s="49">
        <v>0</v>
      </c>
      <c r="BG82" s="49">
        <v>0</v>
      </c>
      <c r="BH82" s="49">
        <v>0</v>
      </c>
      <c r="BI82" s="28">
        <f t="shared" si="5"/>
        <v>0</v>
      </c>
      <c r="BJ82" s="49">
        <v>0</v>
      </c>
      <c r="BK82" s="49">
        <v>8158</v>
      </c>
      <c r="BL82" s="49">
        <v>2845</v>
      </c>
      <c r="BM82" s="49">
        <v>19</v>
      </c>
      <c r="BN82" s="49">
        <v>-1</v>
      </c>
      <c r="BO82" s="49">
        <v>-90</v>
      </c>
      <c r="BP82" s="49">
        <v>-334</v>
      </c>
      <c r="BQ82" s="49">
        <v>-251</v>
      </c>
      <c r="BR82" s="49">
        <v>-928</v>
      </c>
      <c r="BS82" s="49">
        <v>42</v>
      </c>
      <c r="BT82" s="49">
        <v>26</v>
      </c>
      <c r="BU82" s="49">
        <v>-1092</v>
      </c>
      <c r="BV82" s="49">
        <v>-31</v>
      </c>
      <c r="BW82" s="49">
        <v>8363</v>
      </c>
      <c r="BX82" s="49">
        <v>39</v>
      </c>
      <c r="BY82" s="49">
        <v>818</v>
      </c>
      <c r="BZ82" s="49">
        <v>103</v>
      </c>
      <c r="CA82" s="49">
        <v>116</v>
      </c>
      <c r="CB82" s="49">
        <v>3</v>
      </c>
      <c r="CC82" s="49">
        <v>50</v>
      </c>
      <c r="CD82" s="49">
        <v>6</v>
      </c>
      <c r="CE82" s="49">
        <v>13</v>
      </c>
      <c r="CF82" s="49">
        <v>87</v>
      </c>
      <c r="CG82" s="49">
        <v>203</v>
      </c>
      <c r="CH82" s="49">
        <v>21</v>
      </c>
      <c r="CI82" s="49">
        <v>31</v>
      </c>
      <c r="CJ82" s="49">
        <v>55</v>
      </c>
      <c r="CK82" s="49">
        <v>181</v>
      </c>
      <c r="CL82" s="49">
        <v>610</v>
      </c>
      <c r="CM82" s="49">
        <v>44</v>
      </c>
    </row>
    <row r="83" spans="1:91" x14ac:dyDescent="0.25">
      <c r="A83" s="8">
        <v>8</v>
      </c>
      <c r="B83" s="8" t="s">
        <v>295</v>
      </c>
      <c r="C83" s="8" t="s">
        <v>118</v>
      </c>
      <c r="D83" s="8" t="s">
        <v>296</v>
      </c>
      <c r="E83" s="8" t="s">
        <v>289</v>
      </c>
      <c r="F83" s="8" t="s">
        <v>116</v>
      </c>
      <c r="G83" s="8">
        <v>101946719.22</v>
      </c>
      <c r="H83" s="8">
        <v>102075057.81</v>
      </c>
      <c r="I83" s="8">
        <v>99393383.599999994</v>
      </c>
      <c r="J83" s="8">
        <v>0</v>
      </c>
      <c r="K83" s="8">
        <v>7385342.5300000003</v>
      </c>
      <c r="L83" s="8">
        <v>20289359.34</v>
      </c>
      <c r="M83" s="8">
        <v>0</v>
      </c>
      <c r="N83" s="8">
        <v>45961445.880000003</v>
      </c>
      <c r="O83" s="8">
        <v>0</v>
      </c>
      <c r="P83" s="8">
        <v>0</v>
      </c>
      <c r="Q83" s="8">
        <v>2446766.34</v>
      </c>
      <c r="R83" s="8">
        <v>0</v>
      </c>
      <c r="S83" s="8">
        <v>801010.85</v>
      </c>
      <c r="T83" s="8">
        <v>0</v>
      </c>
      <c r="U83" s="8">
        <v>10504858.609999999</v>
      </c>
      <c r="V83" s="8">
        <v>5165127.49</v>
      </c>
      <c r="W83" s="8">
        <v>0</v>
      </c>
      <c r="X83" s="8">
        <v>0</v>
      </c>
      <c r="Y83" s="8">
        <v>52507450.969999999</v>
      </c>
      <c r="Z83" s="8">
        <v>46907449.140000001</v>
      </c>
      <c r="AA83" s="8">
        <v>99414900.109999999</v>
      </c>
      <c r="AB83" s="7">
        <v>8.2634031772613525E-2</v>
      </c>
      <c r="AC83" s="7">
        <v>0.06</v>
      </c>
      <c r="AD83" s="49">
        <v>3150470.33</v>
      </c>
      <c r="AE83" s="49">
        <v>0</v>
      </c>
      <c r="AF83" s="49">
        <v>0</v>
      </c>
      <c r="AG83" s="49">
        <v>144992.41</v>
      </c>
      <c r="AH83" s="49">
        <v>0</v>
      </c>
      <c r="AI83" s="25">
        <f t="shared" si="3"/>
        <v>144992.41</v>
      </c>
      <c r="AJ83" s="49">
        <v>1635383.74</v>
      </c>
      <c r="AK83" s="49">
        <v>127505.82</v>
      </c>
      <c r="AL83" s="49">
        <v>512212.61</v>
      </c>
      <c r="AM83" s="49">
        <v>0</v>
      </c>
      <c r="AN83" s="49">
        <v>317671.74</v>
      </c>
      <c r="AO83" s="49">
        <v>0</v>
      </c>
      <c r="AP83" s="49">
        <v>61411.11</v>
      </c>
      <c r="AQ83" s="49">
        <v>9890</v>
      </c>
      <c r="AR83" s="49">
        <v>0</v>
      </c>
      <c r="AS83" s="49">
        <v>0</v>
      </c>
      <c r="AT83" s="49">
        <v>106755.49</v>
      </c>
      <c r="AU83" s="49">
        <v>35254.1</v>
      </c>
      <c r="AV83" s="49">
        <v>1680</v>
      </c>
      <c r="AW83" s="49">
        <v>11130.4</v>
      </c>
      <c r="AX83" s="49">
        <v>153071.51</v>
      </c>
      <c r="AY83" s="49">
        <v>136432.69</v>
      </c>
      <c r="AZ83" s="49">
        <v>3123901.88</v>
      </c>
      <c r="BA83" s="26">
        <f t="shared" si="4"/>
        <v>4.3673807706149849E-2</v>
      </c>
      <c r="BB83" s="49">
        <v>0</v>
      </c>
      <c r="BC83" s="49">
        <v>177526</v>
      </c>
      <c r="BD83" s="49">
        <v>0</v>
      </c>
      <c r="BE83" s="49">
        <v>482561.56</v>
      </c>
      <c r="BF83" s="49">
        <v>0</v>
      </c>
      <c r="BG83" s="49">
        <v>0</v>
      </c>
      <c r="BH83" s="49">
        <v>0</v>
      </c>
      <c r="BI83" s="28">
        <f t="shared" si="5"/>
        <v>0</v>
      </c>
      <c r="BJ83" s="49">
        <v>0</v>
      </c>
      <c r="BK83" s="49">
        <v>13721</v>
      </c>
      <c r="BL83" s="49">
        <v>5289</v>
      </c>
      <c r="BM83" s="49">
        <v>23</v>
      </c>
      <c r="BN83" s="49">
        <v>-164</v>
      </c>
      <c r="BO83" s="49">
        <v>-61</v>
      </c>
      <c r="BP83" s="49">
        <v>-322</v>
      </c>
      <c r="BQ83" s="49">
        <v>-1378</v>
      </c>
      <c r="BR83" s="49">
        <v>-2501</v>
      </c>
      <c r="BS83" s="49">
        <v>0</v>
      </c>
      <c r="BT83" s="49">
        <v>7</v>
      </c>
      <c r="BU83" s="49">
        <v>-1483</v>
      </c>
      <c r="BV83" s="49">
        <v>0</v>
      </c>
      <c r="BW83" s="49">
        <v>13131</v>
      </c>
      <c r="BX83" s="49">
        <v>257</v>
      </c>
      <c r="BY83" s="49">
        <v>454</v>
      </c>
      <c r="BZ83" s="49">
        <v>204</v>
      </c>
      <c r="CA83" s="49">
        <v>845</v>
      </c>
      <c r="CB83" s="49">
        <v>12</v>
      </c>
      <c r="CC83" s="49">
        <v>5</v>
      </c>
      <c r="CD83" s="49">
        <v>2</v>
      </c>
      <c r="CE83" s="49">
        <v>4</v>
      </c>
      <c r="CF83" s="49">
        <v>110</v>
      </c>
      <c r="CG83" s="49">
        <v>212</v>
      </c>
      <c r="CH83" s="49">
        <v>0</v>
      </c>
      <c r="CI83" s="49">
        <v>52</v>
      </c>
      <c r="CJ83" s="49">
        <v>111</v>
      </c>
      <c r="CK83" s="49">
        <v>829</v>
      </c>
      <c r="CL83" s="49">
        <v>1589</v>
      </c>
      <c r="CM83" s="49">
        <v>21</v>
      </c>
    </row>
    <row r="84" spans="1:91" x14ac:dyDescent="0.25">
      <c r="A84" s="8">
        <v>8</v>
      </c>
      <c r="B84" s="8" t="s">
        <v>297</v>
      </c>
      <c r="C84" s="8" t="s">
        <v>298</v>
      </c>
      <c r="D84" s="8" t="s">
        <v>299</v>
      </c>
      <c r="E84" s="8" t="s">
        <v>289</v>
      </c>
      <c r="F84" s="8" t="s">
        <v>108</v>
      </c>
      <c r="G84" s="8">
        <v>90114045.579999998</v>
      </c>
      <c r="H84" s="8">
        <v>90332094.769999996</v>
      </c>
      <c r="I84" s="8">
        <v>88048178.859999999</v>
      </c>
      <c r="J84" s="8">
        <v>13143528.970000001</v>
      </c>
      <c r="K84" s="8">
        <v>3215477.1</v>
      </c>
      <c r="L84" s="8">
        <v>23331726.170000002</v>
      </c>
      <c r="M84" s="8">
        <v>0</v>
      </c>
      <c r="N84" s="8">
        <v>20298100.02</v>
      </c>
      <c r="O84" s="8">
        <v>0</v>
      </c>
      <c r="P84" s="8">
        <v>235199.14</v>
      </c>
      <c r="Q84" s="8">
        <v>1541321.58</v>
      </c>
      <c r="R84" s="8">
        <v>0</v>
      </c>
      <c r="S84" s="8">
        <v>98621.87</v>
      </c>
      <c r="T84" s="8">
        <v>0</v>
      </c>
      <c r="U84" s="8">
        <v>17410109.120000001</v>
      </c>
      <c r="V84" s="8">
        <v>5675054.7800000003</v>
      </c>
      <c r="W84" s="8">
        <v>0</v>
      </c>
      <c r="X84" s="8">
        <v>0</v>
      </c>
      <c r="Y84" s="8">
        <v>67411029.659999996</v>
      </c>
      <c r="Z84" s="8">
        <v>20614771.079999998</v>
      </c>
      <c r="AA84" s="8">
        <v>88025800.739999995</v>
      </c>
      <c r="AB84" s="7">
        <v>1.8829165026545525E-2</v>
      </c>
      <c r="AC84" s="7">
        <v>3.0300000000000001E-2</v>
      </c>
      <c r="AD84" s="49">
        <v>2043959.37</v>
      </c>
      <c r="AE84" s="49">
        <v>0</v>
      </c>
      <c r="AF84" s="49">
        <v>0</v>
      </c>
      <c r="AG84" s="49">
        <v>218049.19</v>
      </c>
      <c r="AH84" s="49">
        <v>4421.08</v>
      </c>
      <c r="AI84" s="25">
        <f t="shared" si="3"/>
        <v>222470.27</v>
      </c>
      <c r="AJ84" s="49">
        <v>1168064.92</v>
      </c>
      <c r="AK84" s="49">
        <v>93201.29</v>
      </c>
      <c r="AL84" s="49">
        <v>223590.67</v>
      </c>
      <c r="AM84" s="49">
        <v>0</v>
      </c>
      <c r="AN84" s="49">
        <v>149534</v>
      </c>
      <c r="AO84" s="49">
        <v>0</v>
      </c>
      <c r="AP84" s="49">
        <v>44000</v>
      </c>
      <c r="AQ84" s="49">
        <v>9890</v>
      </c>
      <c r="AR84" s="49">
        <v>3298</v>
      </c>
      <c r="AS84" s="49">
        <v>0</v>
      </c>
      <c r="AT84" s="49">
        <v>115892.28</v>
      </c>
      <c r="AU84" s="49">
        <v>17927.099999999999</v>
      </c>
      <c r="AV84" s="49">
        <v>10196.549999999999</v>
      </c>
      <c r="AW84" s="49">
        <v>27081.18</v>
      </c>
      <c r="AX84" s="49">
        <v>55961.86</v>
      </c>
      <c r="AY84" s="49">
        <v>0</v>
      </c>
      <c r="AZ84" s="49">
        <v>2052925.05</v>
      </c>
      <c r="BA84" s="26">
        <f t="shared" si="4"/>
        <v>0</v>
      </c>
      <c r="BB84" s="49">
        <v>589.29999999999995</v>
      </c>
      <c r="BC84" s="49">
        <v>177526</v>
      </c>
      <c r="BD84" s="49">
        <v>0</v>
      </c>
      <c r="BE84" s="49">
        <v>329902.68</v>
      </c>
      <c r="BF84" s="49">
        <v>0</v>
      </c>
      <c r="BG84" s="49">
        <v>0</v>
      </c>
      <c r="BH84" s="49">
        <v>0</v>
      </c>
      <c r="BI84" s="28">
        <f t="shared" si="5"/>
        <v>0</v>
      </c>
      <c r="BJ84" s="49">
        <v>0</v>
      </c>
      <c r="BK84" s="49">
        <v>9589</v>
      </c>
      <c r="BL84" s="49">
        <v>3643</v>
      </c>
      <c r="BM84" s="49">
        <v>140</v>
      </c>
      <c r="BN84" s="49">
        <v>-146</v>
      </c>
      <c r="BO84" s="49">
        <v>-47</v>
      </c>
      <c r="BP84" s="49">
        <v>-458</v>
      </c>
      <c r="BQ84" s="49">
        <v>-250</v>
      </c>
      <c r="BR84" s="49">
        <v>-1206</v>
      </c>
      <c r="BS84" s="49">
        <v>0</v>
      </c>
      <c r="BT84" s="49">
        <v>-108</v>
      </c>
      <c r="BU84" s="49">
        <v>-1497</v>
      </c>
      <c r="BV84" s="49">
        <v>-5</v>
      </c>
      <c r="BW84" s="49">
        <v>9655</v>
      </c>
      <c r="BX84" s="49">
        <v>111</v>
      </c>
      <c r="BY84" s="49">
        <v>1316</v>
      </c>
      <c r="BZ84" s="49">
        <v>56</v>
      </c>
      <c r="CA84" s="49">
        <v>64</v>
      </c>
      <c r="CB84" s="49">
        <v>1</v>
      </c>
      <c r="CC84" s="49">
        <v>60</v>
      </c>
      <c r="CD84" s="49">
        <v>25</v>
      </c>
      <c r="CE84" s="49">
        <v>50</v>
      </c>
      <c r="CF84" s="49">
        <v>184</v>
      </c>
      <c r="CG84" s="49">
        <v>196</v>
      </c>
      <c r="CH84" s="49">
        <v>3</v>
      </c>
      <c r="CI84" s="49">
        <v>103</v>
      </c>
      <c r="CJ84" s="49">
        <v>109</v>
      </c>
      <c r="CK84" s="49">
        <v>409</v>
      </c>
      <c r="CL84" s="49">
        <v>555</v>
      </c>
      <c r="CM84" s="49">
        <v>30</v>
      </c>
    </row>
    <row r="85" spans="1:91" x14ac:dyDescent="0.25">
      <c r="A85" s="8">
        <v>9</v>
      </c>
      <c r="B85" s="8" t="s">
        <v>300</v>
      </c>
      <c r="C85" s="8" t="s">
        <v>161</v>
      </c>
      <c r="D85" s="8" t="s">
        <v>301</v>
      </c>
      <c r="E85" s="8" t="s">
        <v>302</v>
      </c>
      <c r="F85" s="8" t="s">
        <v>108</v>
      </c>
      <c r="G85" s="8">
        <v>42609853.590000004</v>
      </c>
      <c r="H85" s="8">
        <v>42626335.390000001</v>
      </c>
      <c r="I85" s="8">
        <v>41542670.509999998</v>
      </c>
      <c r="J85" s="8">
        <v>21875227.719999999</v>
      </c>
      <c r="K85" s="8">
        <v>1620002.5</v>
      </c>
      <c r="L85" s="8">
        <v>6130645.2400000002</v>
      </c>
      <c r="M85" s="8">
        <v>0</v>
      </c>
      <c r="N85" s="8">
        <v>0</v>
      </c>
      <c r="O85" s="8">
        <v>0</v>
      </c>
      <c r="P85" s="8">
        <v>33168.31</v>
      </c>
      <c r="Q85" s="8">
        <v>1067029.68</v>
      </c>
      <c r="R85" s="8">
        <v>0</v>
      </c>
      <c r="S85" s="8">
        <v>0</v>
      </c>
      <c r="T85" s="8">
        <v>0</v>
      </c>
      <c r="U85" s="8">
        <v>5151012.82</v>
      </c>
      <c r="V85" s="8">
        <v>3019937.32</v>
      </c>
      <c r="W85" s="8">
        <v>7928.11</v>
      </c>
      <c r="X85" s="8">
        <v>0</v>
      </c>
      <c r="Y85" s="8">
        <v>40940151.640000001</v>
      </c>
      <c r="Z85" s="8">
        <v>48496.29</v>
      </c>
      <c r="AA85" s="8">
        <v>40988647.93</v>
      </c>
      <c r="AB85" s="7">
        <v>0.12742520868778229</v>
      </c>
      <c r="AC85" s="7">
        <v>3.3000000000000002E-2</v>
      </c>
      <c r="AD85" s="49">
        <v>1350972.38</v>
      </c>
      <c r="AE85" s="49">
        <v>0</v>
      </c>
      <c r="AF85" s="49">
        <v>0</v>
      </c>
      <c r="AG85" s="49">
        <v>40568.18</v>
      </c>
      <c r="AH85" s="49">
        <v>3237.66</v>
      </c>
      <c r="AI85" s="25">
        <f t="shared" si="3"/>
        <v>43805.84</v>
      </c>
      <c r="AJ85" s="49">
        <v>666563.56999999995</v>
      </c>
      <c r="AK85" s="49">
        <v>54676.800000000003</v>
      </c>
      <c r="AL85" s="49">
        <v>181694.95</v>
      </c>
      <c r="AM85" s="49">
        <v>130</v>
      </c>
      <c r="AN85" s="49">
        <v>45828.2</v>
      </c>
      <c r="AO85" s="49">
        <v>2631.67</v>
      </c>
      <c r="AP85" s="49">
        <v>56724.07</v>
      </c>
      <c r="AQ85" s="49">
        <v>8490</v>
      </c>
      <c r="AR85" s="49">
        <v>480</v>
      </c>
      <c r="AS85" s="49">
        <v>0</v>
      </c>
      <c r="AT85" s="49">
        <v>64104.2</v>
      </c>
      <c r="AU85" s="49">
        <v>20928.39</v>
      </c>
      <c r="AV85" s="49">
        <v>14487.14</v>
      </c>
      <c r="AW85" s="49">
        <v>636</v>
      </c>
      <c r="AX85" s="49">
        <v>53954.1</v>
      </c>
      <c r="AY85" s="49">
        <v>0</v>
      </c>
      <c r="AZ85" s="49">
        <v>1307210.57</v>
      </c>
      <c r="BA85" s="26">
        <f t="shared" si="4"/>
        <v>0</v>
      </c>
      <c r="BB85" s="49">
        <v>0</v>
      </c>
      <c r="BC85" s="49">
        <v>177526</v>
      </c>
      <c r="BD85" s="49">
        <v>0</v>
      </c>
      <c r="BE85" s="49">
        <v>60616.3</v>
      </c>
      <c r="BF85" s="49">
        <v>0</v>
      </c>
      <c r="BG85" s="49">
        <v>0</v>
      </c>
      <c r="BH85" s="49">
        <v>0</v>
      </c>
      <c r="BI85" s="28">
        <f t="shared" si="5"/>
        <v>0</v>
      </c>
      <c r="BJ85" s="49">
        <v>0</v>
      </c>
      <c r="BK85" s="49">
        <v>3601</v>
      </c>
      <c r="BL85" s="49">
        <v>1395</v>
      </c>
      <c r="BM85" s="49">
        <v>22</v>
      </c>
      <c r="BN85" s="49">
        <v>-8</v>
      </c>
      <c r="BO85" s="49">
        <v>-76</v>
      </c>
      <c r="BP85" s="49">
        <v>-249</v>
      </c>
      <c r="BQ85" s="49">
        <v>-201</v>
      </c>
      <c r="BR85" s="49">
        <v>-331</v>
      </c>
      <c r="BS85" s="49">
        <v>3</v>
      </c>
      <c r="BT85" s="49">
        <v>555</v>
      </c>
      <c r="BU85" s="49">
        <v>-546</v>
      </c>
      <c r="BV85" s="49">
        <v>-9</v>
      </c>
      <c r="BW85" s="49">
        <v>4156</v>
      </c>
      <c r="BX85" s="49">
        <v>37</v>
      </c>
      <c r="BY85" s="49">
        <v>167</v>
      </c>
      <c r="BZ85" s="49">
        <v>73</v>
      </c>
      <c r="CA85" s="49">
        <v>292</v>
      </c>
      <c r="CB85" s="49">
        <v>16</v>
      </c>
      <c r="CC85" s="49">
        <v>3</v>
      </c>
      <c r="CD85" s="49">
        <v>3</v>
      </c>
      <c r="CE85" s="49">
        <v>5</v>
      </c>
      <c r="CF85" s="49">
        <v>41</v>
      </c>
      <c r="CG85" s="49">
        <v>200</v>
      </c>
      <c r="CH85" s="49">
        <v>1</v>
      </c>
      <c r="CI85" s="49">
        <v>1</v>
      </c>
      <c r="CJ85" s="49">
        <v>4</v>
      </c>
      <c r="CK85" s="49">
        <v>60</v>
      </c>
      <c r="CL85" s="49">
        <v>268</v>
      </c>
      <c r="CM85" s="49">
        <v>5</v>
      </c>
    </row>
    <row r="86" spans="1:91" x14ac:dyDescent="0.25">
      <c r="A86" s="8">
        <v>9</v>
      </c>
      <c r="B86" s="8" t="s">
        <v>303</v>
      </c>
      <c r="C86" s="8" t="s">
        <v>304</v>
      </c>
      <c r="D86" s="8" t="s">
        <v>305</v>
      </c>
      <c r="E86" s="8" t="s">
        <v>306</v>
      </c>
      <c r="F86" s="8" t="s">
        <v>123</v>
      </c>
      <c r="G86" s="8">
        <v>46771174.560000002</v>
      </c>
      <c r="H86" s="8">
        <v>46781884.950000003</v>
      </c>
      <c r="I86" s="8">
        <v>44893628.399999999</v>
      </c>
      <c r="J86" s="8">
        <v>4409349.97</v>
      </c>
      <c r="K86" s="8">
        <v>4535971.59</v>
      </c>
      <c r="L86" s="8">
        <v>15659039.84</v>
      </c>
      <c r="M86" s="8">
        <v>0</v>
      </c>
      <c r="N86" s="8">
        <v>0</v>
      </c>
      <c r="O86" s="8">
        <v>0</v>
      </c>
      <c r="P86" s="8">
        <v>51355.53</v>
      </c>
      <c r="Q86" s="8">
        <v>1894803.58</v>
      </c>
      <c r="R86" s="8">
        <v>0</v>
      </c>
      <c r="S86" s="8">
        <v>0</v>
      </c>
      <c r="T86" s="8">
        <v>0</v>
      </c>
      <c r="U86" s="8">
        <v>11268288.619999999</v>
      </c>
      <c r="V86" s="8">
        <v>4240179.5</v>
      </c>
      <c r="W86" s="8">
        <v>0</v>
      </c>
      <c r="X86" s="8">
        <v>10040.540000000001</v>
      </c>
      <c r="Y86" s="8">
        <v>43921896.82</v>
      </c>
      <c r="Z86" s="8">
        <v>20750.93</v>
      </c>
      <c r="AA86" s="8">
        <v>43942647.75</v>
      </c>
      <c r="AB86" s="7">
        <v>7.4517443776130676E-2</v>
      </c>
      <c r="AC86" s="7">
        <v>4.24E-2</v>
      </c>
      <c r="AD86" s="49">
        <v>1862908.19</v>
      </c>
      <c r="AE86" s="49">
        <v>0</v>
      </c>
      <c r="AF86" s="49">
        <v>0</v>
      </c>
      <c r="AG86" s="49">
        <v>10710.39</v>
      </c>
      <c r="AH86" s="49">
        <v>847.39</v>
      </c>
      <c r="AI86" s="25">
        <f t="shared" si="3"/>
        <v>11557.779999999999</v>
      </c>
      <c r="AJ86" s="49">
        <v>848323.94</v>
      </c>
      <c r="AK86" s="49">
        <v>72786.36</v>
      </c>
      <c r="AL86" s="49">
        <v>191498.2</v>
      </c>
      <c r="AM86" s="49">
        <v>10455.66</v>
      </c>
      <c r="AN86" s="49">
        <v>108572</v>
      </c>
      <c r="AO86" s="49">
        <v>7439.35</v>
      </c>
      <c r="AP86" s="49">
        <v>82524.850000000006</v>
      </c>
      <c r="AQ86" s="49">
        <v>9550</v>
      </c>
      <c r="AR86" s="49">
        <v>3900</v>
      </c>
      <c r="AS86" s="49">
        <v>15959.59</v>
      </c>
      <c r="AT86" s="49">
        <v>67970.080000000002</v>
      </c>
      <c r="AU86" s="49">
        <v>24765.82</v>
      </c>
      <c r="AV86" s="49">
        <v>42860.28</v>
      </c>
      <c r="AW86" s="49">
        <v>13788.99</v>
      </c>
      <c r="AX86" s="49">
        <v>26130.66</v>
      </c>
      <c r="AY86" s="49">
        <v>0</v>
      </c>
      <c r="AZ86" s="49">
        <v>1667933.79</v>
      </c>
      <c r="BA86" s="26">
        <f t="shared" si="4"/>
        <v>0</v>
      </c>
      <c r="BB86" s="49">
        <v>0</v>
      </c>
      <c r="BC86" s="49">
        <v>177526</v>
      </c>
      <c r="BD86" s="49">
        <v>0</v>
      </c>
      <c r="BE86" s="49">
        <v>296959.33</v>
      </c>
      <c r="BF86" s="49">
        <v>0</v>
      </c>
      <c r="BG86" s="49">
        <v>0</v>
      </c>
      <c r="BH86" s="49">
        <v>0</v>
      </c>
      <c r="BI86" s="28">
        <f t="shared" si="5"/>
        <v>0</v>
      </c>
      <c r="BJ86" s="49">
        <v>0</v>
      </c>
      <c r="BK86" s="49">
        <v>6470</v>
      </c>
      <c r="BL86" s="49">
        <v>2429</v>
      </c>
      <c r="BM86" s="49">
        <v>9</v>
      </c>
      <c r="BN86" s="49">
        <v>-8</v>
      </c>
      <c r="BO86" s="49">
        <v>-68</v>
      </c>
      <c r="BP86" s="49">
        <v>-208</v>
      </c>
      <c r="BQ86" s="49">
        <v>-167</v>
      </c>
      <c r="BR86" s="49">
        <v>-730</v>
      </c>
      <c r="BS86" s="49">
        <v>0</v>
      </c>
      <c r="BT86" s="49">
        <v>35</v>
      </c>
      <c r="BU86" s="49">
        <v>-1048</v>
      </c>
      <c r="BV86" s="49">
        <v>-4</v>
      </c>
      <c r="BW86" s="49">
        <v>6710</v>
      </c>
      <c r="BX86" s="49">
        <v>0</v>
      </c>
      <c r="BY86" s="49">
        <v>308</v>
      </c>
      <c r="BZ86" s="49">
        <v>128</v>
      </c>
      <c r="CA86" s="49">
        <v>590</v>
      </c>
      <c r="CB86" s="49">
        <v>2</v>
      </c>
      <c r="CC86" s="49">
        <v>22</v>
      </c>
      <c r="CD86" s="49">
        <v>1</v>
      </c>
      <c r="CE86" s="49">
        <v>0</v>
      </c>
      <c r="CF86" s="49">
        <v>37</v>
      </c>
      <c r="CG86" s="49">
        <v>168</v>
      </c>
      <c r="CH86" s="49">
        <v>3</v>
      </c>
      <c r="CI86" s="49">
        <v>7</v>
      </c>
      <c r="CJ86" s="49">
        <v>10</v>
      </c>
      <c r="CK86" s="49">
        <v>117</v>
      </c>
      <c r="CL86" s="49">
        <v>555</v>
      </c>
      <c r="CM86" s="49">
        <v>40</v>
      </c>
    </row>
    <row r="87" spans="1:91" x14ac:dyDescent="0.25">
      <c r="A87" s="8">
        <v>9</v>
      </c>
      <c r="B87" s="8" t="s">
        <v>307</v>
      </c>
      <c r="C87" s="8" t="s">
        <v>308</v>
      </c>
      <c r="D87" s="8" t="s">
        <v>309</v>
      </c>
      <c r="E87" s="8" t="s">
        <v>302</v>
      </c>
      <c r="F87" s="8" t="s">
        <v>108</v>
      </c>
      <c r="G87" s="8">
        <v>74122628.75</v>
      </c>
      <c r="H87" s="8">
        <v>74199634.280000001</v>
      </c>
      <c r="I87" s="8">
        <v>71376425.75</v>
      </c>
      <c r="J87" s="8">
        <v>37593047.68</v>
      </c>
      <c r="K87" s="8">
        <v>4328273.32</v>
      </c>
      <c r="L87" s="8">
        <v>6512478.7699999996</v>
      </c>
      <c r="M87" s="8">
        <v>0</v>
      </c>
      <c r="N87" s="8">
        <v>0</v>
      </c>
      <c r="O87" s="8">
        <v>0</v>
      </c>
      <c r="P87" s="8">
        <v>0</v>
      </c>
      <c r="Q87" s="8">
        <v>1528086.53</v>
      </c>
      <c r="R87" s="8">
        <v>0</v>
      </c>
      <c r="S87" s="8">
        <v>0</v>
      </c>
      <c r="T87" s="8">
        <v>0</v>
      </c>
      <c r="U87" s="8">
        <v>12056896.4</v>
      </c>
      <c r="V87" s="8">
        <v>6349223.0599999996</v>
      </c>
      <c r="W87" s="8">
        <v>44152.91</v>
      </c>
      <c r="X87" s="8">
        <v>0</v>
      </c>
      <c r="Y87" s="8">
        <v>71231386.969999999</v>
      </c>
      <c r="Z87" s="8">
        <v>805995.2</v>
      </c>
      <c r="AA87" s="8">
        <v>72037382.170000002</v>
      </c>
      <c r="AB87" s="7">
        <v>0.10497163981199265</v>
      </c>
      <c r="AC87" s="7">
        <v>4.02E-2</v>
      </c>
      <c r="AD87" s="49">
        <v>2863381.21</v>
      </c>
      <c r="AE87" s="49">
        <v>0</v>
      </c>
      <c r="AF87" s="49">
        <v>0</v>
      </c>
      <c r="AG87" s="49">
        <v>77005.53</v>
      </c>
      <c r="AH87" s="49">
        <v>599.66</v>
      </c>
      <c r="AI87" s="25">
        <f t="shared" si="3"/>
        <v>77605.19</v>
      </c>
      <c r="AJ87" s="49">
        <v>1476226.3</v>
      </c>
      <c r="AK87" s="49">
        <v>120508.88</v>
      </c>
      <c r="AL87" s="49">
        <v>423462.26</v>
      </c>
      <c r="AM87" s="49">
        <v>0</v>
      </c>
      <c r="AN87" s="49">
        <v>303943.38</v>
      </c>
      <c r="AO87" s="49">
        <v>4393.3900000000003</v>
      </c>
      <c r="AP87" s="49">
        <v>63331.199999999997</v>
      </c>
      <c r="AQ87" s="49">
        <v>8490</v>
      </c>
      <c r="AR87" s="49">
        <v>9735</v>
      </c>
      <c r="AS87" s="49">
        <v>0</v>
      </c>
      <c r="AT87" s="49">
        <v>163277.1</v>
      </c>
      <c r="AU87" s="49">
        <v>38128.89</v>
      </c>
      <c r="AV87" s="49">
        <v>0</v>
      </c>
      <c r="AW87" s="49">
        <v>1441.18</v>
      </c>
      <c r="AX87" s="49">
        <v>43633.49</v>
      </c>
      <c r="AY87" s="49">
        <v>0</v>
      </c>
      <c r="AZ87" s="49">
        <v>2734279.13</v>
      </c>
      <c r="BA87" s="26">
        <f t="shared" si="4"/>
        <v>0</v>
      </c>
      <c r="BB87" s="49">
        <v>0</v>
      </c>
      <c r="BC87" s="49">
        <v>177526</v>
      </c>
      <c r="BD87" s="49">
        <v>0</v>
      </c>
      <c r="BE87" s="49">
        <v>249771.83</v>
      </c>
      <c r="BF87" s="49">
        <v>0</v>
      </c>
      <c r="BG87" s="49">
        <v>0</v>
      </c>
      <c r="BH87" s="49">
        <v>0</v>
      </c>
      <c r="BI87" s="28">
        <f t="shared" si="5"/>
        <v>0</v>
      </c>
      <c r="BJ87" s="49">
        <v>0</v>
      </c>
      <c r="BK87" s="49">
        <v>5742</v>
      </c>
      <c r="BL87" s="49">
        <v>2300</v>
      </c>
      <c r="BM87" s="49">
        <v>128</v>
      </c>
      <c r="BN87" s="49">
        <v>-57</v>
      </c>
      <c r="BO87" s="49">
        <v>-130</v>
      </c>
      <c r="BP87" s="49">
        <v>-428</v>
      </c>
      <c r="BQ87" s="49">
        <v>-768</v>
      </c>
      <c r="BR87" s="49">
        <v>-1086</v>
      </c>
      <c r="BS87" s="49">
        <v>4</v>
      </c>
      <c r="BT87" s="49">
        <v>-19</v>
      </c>
      <c r="BU87" s="49">
        <v>-759</v>
      </c>
      <c r="BV87" s="49">
        <v>-7</v>
      </c>
      <c r="BW87" s="49">
        <v>4920</v>
      </c>
      <c r="BX87" s="49">
        <v>28</v>
      </c>
      <c r="BY87" s="49">
        <v>408</v>
      </c>
      <c r="BZ87" s="49">
        <v>124</v>
      </c>
      <c r="CA87" s="49">
        <v>368</v>
      </c>
      <c r="CB87" s="49">
        <v>13</v>
      </c>
      <c r="CC87" s="49">
        <v>8</v>
      </c>
      <c r="CD87" s="49">
        <v>5</v>
      </c>
      <c r="CE87" s="49">
        <v>14</v>
      </c>
      <c r="CF87" s="49">
        <v>104</v>
      </c>
      <c r="CG87" s="49">
        <v>298</v>
      </c>
      <c r="CH87" s="49">
        <v>1</v>
      </c>
      <c r="CI87" s="49">
        <v>20</v>
      </c>
      <c r="CJ87" s="49">
        <v>47</v>
      </c>
      <c r="CK87" s="49">
        <v>172</v>
      </c>
      <c r="CL87" s="49">
        <v>849</v>
      </c>
      <c r="CM87" s="49">
        <v>11</v>
      </c>
    </row>
    <row r="88" spans="1:91" x14ac:dyDescent="0.25">
      <c r="A88" s="8">
        <v>9</v>
      </c>
      <c r="B88" s="8" t="s">
        <v>311</v>
      </c>
      <c r="C88" s="8" t="s">
        <v>111</v>
      </c>
      <c r="D88" s="8" t="s">
        <v>312</v>
      </c>
      <c r="E88" s="8" t="s">
        <v>306</v>
      </c>
      <c r="F88" s="8" t="s">
        <v>104</v>
      </c>
      <c r="G88" s="8">
        <v>19257732</v>
      </c>
      <c r="H88" s="8">
        <v>19268221</v>
      </c>
      <c r="I88" s="8">
        <v>18852937</v>
      </c>
      <c r="J88" s="8">
        <v>166581</v>
      </c>
      <c r="K88" s="8">
        <v>1311672</v>
      </c>
      <c r="L88" s="8">
        <v>6134520</v>
      </c>
      <c r="M88" s="8">
        <v>0</v>
      </c>
      <c r="N88" s="8">
        <v>0</v>
      </c>
      <c r="O88" s="8">
        <v>76263</v>
      </c>
      <c r="P88" s="8">
        <v>15020</v>
      </c>
      <c r="Q88" s="8">
        <v>863960</v>
      </c>
      <c r="R88" s="8">
        <v>0</v>
      </c>
      <c r="S88" s="8">
        <v>0</v>
      </c>
      <c r="T88" s="8">
        <v>0</v>
      </c>
      <c r="U88" s="8">
        <v>7270665</v>
      </c>
      <c r="V88" s="8">
        <v>1802907</v>
      </c>
      <c r="W88" s="8">
        <v>0</v>
      </c>
      <c r="X88" s="8">
        <v>0</v>
      </c>
      <c r="Y88" s="8">
        <v>18586133</v>
      </c>
      <c r="Z88" s="8">
        <v>149530</v>
      </c>
      <c r="AA88" s="8">
        <v>18735663</v>
      </c>
      <c r="AB88" s="7">
        <v>4.9437336623668671E-2</v>
      </c>
      <c r="AC88" s="7">
        <v>5.4899999999999997E-2</v>
      </c>
      <c r="AD88" s="49">
        <v>1020808</v>
      </c>
      <c r="AE88" s="49">
        <v>0</v>
      </c>
      <c r="AF88" s="49">
        <v>0</v>
      </c>
      <c r="AG88" s="49">
        <v>10489</v>
      </c>
      <c r="AH88" s="49">
        <v>645</v>
      </c>
      <c r="AI88" s="25">
        <f t="shared" si="3"/>
        <v>11134</v>
      </c>
      <c r="AJ88" s="49">
        <v>447723</v>
      </c>
      <c r="AK88" s="49">
        <v>37203</v>
      </c>
      <c r="AL88" s="49">
        <v>82444</v>
      </c>
      <c r="AM88" s="49">
        <v>0</v>
      </c>
      <c r="AN88" s="49">
        <v>31202</v>
      </c>
      <c r="AO88" s="49">
        <v>6227</v>
      </c>
      <c r="AP88" s="49">
        <v>95538</v>
      </c>
      <c r="AQ88" s="49">
        <v>9550</v>
      </c>
      <c r="AR88" s="49">
        <v>0</v>
      </c>
      <c r="AS88" s="49">
        <v>499</v>
      </c>
      <c r="AT88" s="49">
        <v>37675</v>
      </c>
      <c r="AU88" s="49">
        <v>11260</v>
      </c>
      <c r="AV88" s="49">
        <v>0</v>
      </c>
      <c r="AW88" s="49">
        <v>2468</v>
      </c>
      <c r="AX88" s="49">
        <v>528</v>
      </c>
      <c r="AY88" s="49">
        <v>0</v>
      </c>
      <c r="AZ88" s="49">
        <v>791368</v>
      </c>
      <c r="BA88" s="26">
        <f t="shared" si="4"/>
        <v>0</v>
      </c>
      <c r="BB88" s="49">
        <v>0</v>
      </c>
      <c r="BC88" s="49">
        <v>177526</v>
      </c>
      <c r="BD88" s="49">
        <v>0</v>
      </c>
      <c r="BE88" s="49">
        <v>169014</v>
      </c>
      <c r="BF88" s="49">
        <v>0</v>
      </c>
      <c r="BG88" s="49">
        <v>0</v>
      </c>
      <c r="BH88" s="49">
        <v>0</v>
      </c>
      <c r="BI88" s="28">
        <f t="shared" si="5"/>
        <v>0</v>
      </c>
      <c r="BJ88" s="49">
        <v>0</v>
      </c>
      <c r="BK88" s="49">
        <v>3258</v>
      </c>
      <c r="BL88" s="49">
        <v>1274</v>
      </c>
      <c r="BM88" s="49">
        <v>107</v>
      </c>
      <c r="BN88" s="49">
        <v>-64</v>
      </c>
      <c r="BO88" s="49">
        <v>-40</v>
      </c>
      <c r="BP88" s="49">
        <v>-85</v>
      </c>
      <c r="BQ88" s="49">
        <v>-145</v>
      </c>
      <c r="BR88" s="49">
        <v>-352</v>
      </c>
      <c r="BS88" s="49">
        <v>0</v>
      </c>
      <c r="BT88" s="49">
        <v>0</v>
      </c>
      <c r="BU88" s="49">
        <v>-554</v>
      </c>
      <c r="BV88" s="49">
        <v>-1</v>
      </c>
      <c r="BW88" s="49">
        <v>3398</v>
      </c>
      <c r="BX88" s="49">
        <v>12</v>
      </c>
      <c r="BY88" s="49">
        <v>135</v>
      </c>
      <c r="BZ88" s="49">
        <v>98</v>
      </c>
      <c r="CA88" s="49">
        <v>376</v>
      </c>
      <c r="CB88" s="49">
        <v>7</v>
      </c>
      <c r="CC88" s="49">
        <v>6</v>
      </c>
      <c r="CD88" s="49">
        <v>0</v>
      </c>
      <c r="CE88" s="49">
        <v>4</v>
      </c>
      <c r="CF88" s="49">
        <v>58</v>
      </c>
      <c r="CG88" s="49">
        <v>42</v>
      </c>
      <c r="CH88" s="49">
        <v>0</v>
      </c>
      <c r="CI88" s="49">
        <v>5</v>
      </c>
      <c r="CJ88" s="49">
        <v>17</v>
      </c>
      <c r="CK88" s="49">
        <v>195</v>
      </c>
      <c r="CL88" s="49">
        <v>156</v>
      </c>
      <c r="CM88" s="49">
        <v>1</v>
      </c>
    </row>
    <row r="89" spans="1:91" x14ac:dyDescent="0.25">
      <c r="A89" s="8">
        <v>9</v>
      </c>
      <c r="B89" s="9" t="s">
        <v>600</v>
      </c>
      <c r="C89" s="9" t="s">
        <v>86</v>
      </c>
      <c r="D89" s="8" t="s">
        <v>310</v>
      </c>
      <c r="E89" s="8" t="s">
        <v>306</v>
      </c>
      <c r="F89" s="8" t="s">
        <v>104</v>
      </c>
      <c r="G89" s="8">
        <v>16180649.810000001</v>
      </c>
      <c r="H89" s="8">
        <v>16180649.83</v>
      </c>
      <c r="I89" s="8">
        <v>15784164.119999999</v>
      </c>
      <c r="J89" s="8">
        <v>1037757.2</v>
      </c>
      <c r="K89" s="8">
        <v>2104084.65</v>
      </c>
      <c r="L89" s="8">
        <v>1976643.49</v>
      </c>
      <c r="M89" s="8">
        <v>0</v>
      </c>
      <c r="N89" s="8">
        <v>0</v>
      </c>
      <c r="O89" s="8">
        <v>3900.06</v>
      </c>
      <c r="P89" s="8">
        <v>3385.71</v>
      </c>
      <c r="Q89" s="8">
        <v>973457.55</v>
      </c>
      <c r="R89" s="8">
        <v>0</v>
      </c>
      <c r="S89" s="8">
        <v>0</v>
      </c>
      <c r="T89" s="8">
        <v>0.15</v>
      </c>
      <c r="U89" s="8">
        <v>7617428.21</v>
      </c>
      <c r="V89" s="8">
        <v>362325.44</v>
      </c>
      <c r="W89" s="8">
        <v>0</v>
      </c>
      <c r="X89" s="8">
        <v>0</v>
      </c>
      <c r="Y89" s="8">
        <v>15070266.310000001</v>
      </c>
      <c r="Z89" s="8">
        <v>12136.89</v>
      </c>
      <c r="AA89" s="8">
        <v>15082403.199999999</v>
      </c>
      <c r="AB89" s="7">
        <v>8.3724632859230042E-2</v>
      </c>
      <c r="AC89" s="7">
        <v>6.6000000000000003E-2</v>
      </c>
      <c r="AD89" s="49">
        <v>995184.06</v>
      </c>
      <c r="AE89" s="49">
        <v>0</v>
      </c>
      <c r="AF89" s="49">
        <v>0</v>
      </c>
      <c r="AG89" s="49">
        <v>0</v>
      </c>
      <c r="AH89" s="49">
        <v>0</v>
      </c>
      <c r="AI89" s="25">
        <f>SUM(AG89:AH89)</f>
        <v>0</v>
      </c>
      <c r="AJ89" s="49">
        <v>396606.23</v>
      </c>
      <c r="AK89" s="49">
        <v>34405.82</v>
      </c>
      <c r="AL89" s="49">
        <v>111862.89</v>
      </c>
      <c r="AM89" s="49">
        <v>3647.5</v>
      </c>
      <c r="AN89" s="49">
        <v>37225.17</v>
      </c>
      <c r="AO89" s="49">
        <v>10811.87</v>
      </c>
      <c r="AP89" s="49">
        <v>60099.42</v>
      </c>
      <c r="AQ89" s="49">
        <v>9550</v>
      </c>
      <c r="AR89" s="49">
        <v>0</v>
      </c>
      <c r="AS89" s="49">
        <v>0</v>
      </c>
      <c r="AT89" s="49">
        <v>44133.58</v>
      </c>
      <c r="AU89" s="49">
        <v>6953.82</v>
      </c>
      <c r="AV89" s="49">
        <v>0</v>
      </c>
      <c r="AW89" s="49">
        <v>1485.12</v>
      </c>
      <c r="AX89" s="49">
        <v>24438.47</v>
      </c>
      <c r="AY89" s="49">
        <v>0</v>
      </c>
      <c r="AZ89" s="49">
        <v>794686.26</v>
      </c>
      <c r="BA89" s="26">
        <f t="shared" si="4"/>
        <v>0</v>
      </c>
      <c r="BB89" s="49">
        <v>0</v>
      </c>
      <c r="BC89" s="49">
        <v>177526</v>
      </c>
      <c r="BD89" s="49">
        <v>0</v>
      </c>
      <c r="BE89" s="49">
        <v>141166.66</v>
      </c>
      <c r="BF89" s="49">
        <v>0</v>
      </c>
      <c r="BG89" s="49">
        <v>0</v>
      </c>
      <c r="BH89" s="49">
        <v>0</v>
      </c>
      <c r="BI89" s="28">
        <f t="shared" si="5"/>
        <v>0</v>
      </c>
      <c r="BJ89" s="49">
        <v>0</v>
      </c>
      <c r="BK89" s="49">
        <v>2243</v>
      </c>
      <c r="BL89" s="49">
        <v>1113</v>
      </c>
      <c r="BM89" s="49">
        <v>0</v>
      </c>
      <c r="BN89" s="49">
        <v>-64</v>
      </c>
      <c r="BO89" s="49">
        <v>-51</v>
      </c>
      <c r="BP89" s="49">
        <v>-82</v>
      </c>
      <c r="BQ89" s="49">
        <v>-156</v>
      </c>
      <c r="BR89" s="49">
        <v>-328</v>
      </c>
      <c r="BS89" s="49">
        <v>0</v>
      </c>
      <c r="BT89" s="49">
        <v>0</v>
      </c>
      <c r="BU89" s="49">
        <v>-258</v>
      </c>
      <c r="BV89" s="49">
        <v>-8</v>
      </c>
      <c r="BW89" s="49">
        <v>2409</v>
      </c>
      <c r="BX89" s="49">
        <v>3</v>
      </c>
      <c r="BY89" s="49">
        <v>206</v>
      </c>
      <c r="BZ89" s="49">
        <v>24</v>
      </c>
      <c r="CA89" s="49">
        <v>37</v>
      </c>
      <c r="CB89" s="49">
        <v>5</v>
      </c>
      <c r="CC89" s="49">
        <v>9</v>
      </c>
      <c r="CD89" s="49">
        <v>0</v>
      </c>
      <c r="CE89" s="49">
        <v>3</v>
      </c>
      <c r="CF89" s="49">
        <v>27</v>
      </c>
      <c r="CG89" s="49">
        <v>37</v>
      </c>
      <c r="CH89" s="49">
        <v>2</v>
      </c>
      <c r="CI89" s="49">
        <v>10</v>
      </c>
      <c r="CJ89" s="49">
        <v>24</v>
      </c>
      <c r="CK89" s="49">
        <v>103</v>
      </c>
      <c r="CL89" s="49">
        <v>196</v>
      </c>
      <c r="CM89" s="49">
        <v>14</v>
      </c>
    </row>
    <row r="90" spans="1:91" x14ac:dyDescent="0.25">
      <c r="A90" s="8">
        <v>9</v>
      </c>
      <c r="B90" s="8" t="s">
        <v>313</v>
      </c>
      <c r="C90" s="8" t="s">
        <v>314</v>
      </c>
      <c r="D90" s="8" t="s">
        <v>315</v>
      </c>
      <c r="E90" s="8" t="s">
        <v>302</v>
      </c>
      <c r="F90" s="8" t="s">
        <v>116</v>
      </c>
      <c r="G90" s="8">
        <v>44307781.689999998</v>
      </c>
      <c r="H90" s="8">
        <v>44470488.859999999</v>
      </c>
      <c r="I90" s="8">
        <v>41231662.57</v>
      </c>
      <c r="J90" s="8">
        <v>15646394.779999999</v>
      </c>
      <c r="K90" s="8">
        <v>1744528.48</v>
      </c>
      <c r="L90" s="8">
        <v>6176167.2199999997</v>
      </c>
      <c r="M90" s="8">
        <v>47874.67</v>
      </c>
      <c r="N90" s="8">
        <v>0</v>
      </c>
      <c r="O90" s="8">
        <v>0</v>
      </c>
      <c r="P90" s="8">
        <v>20424.14</v>
      </c>
      <c r="Q90" s="8">
        <v>1029398.12</v>
      </c>
      <c r="R90" s="8">
        <v>0</v>
      </c>
      <c r="S90" s="8">
        <v>0</v>
      </c>
      <c r="T90" s="8">
        <v>0</v>
      </c>
      <c r="U90" s="8">
        <v>12592068.060000001</v>
      </c>
      <c r="V90" s="8">
        <v>2656174.31</v>
      </c>
      <c r="W90" s="8">
        <v>0</v>
      </c>
      <c r="X90" s="8">
        <v>0</v>
      </c>
      <c r="Y90" s="8">
        <v>41838436.539999999</v>
      </c>
      <c r="Z90" s="8">
        <v>162707.06</v>
      </c>
      <c r="AA90" s="8">
        <v>42001143.600000001</v>
      </c>
      <c r="AB90" s="7">
        <v>0.14151179790496826</v>
      </c>
      <c r="AC90" s="7">
        <v>4.3999999999999997E-2</v>
      </c>
      <c r="AD90" s="49">
        <v>1840896.9</v>
      </c>
      <c r="AE90" s="49">
        <v>0</v>
      </c>
      <c r="AF90" s="49">
        <v>0</v>
      </c>
      <c r="AG90" s="49">
        <v>162707.06</v>
      </c>
      <c r="AH90" s="49">
        <v>4453.37</v>
      </c>
      <c r="AI90" s="25">
        <f t="shared" si="3"/>
        <v>167160.43</v>
      </c>
      <c r="AJ90" s="49">
        <v>977030.49</v>
      </c>
      <c r="AK90" s="49">
        <v>86931.69</v>
      </c>
      <c r="AL90" s="49">
        <v>210209.95</v>
      </c>
      <c r="AM90" s="49">
        <v>2079</v>
      </c>
      <c r="AN90" s="49">
        <v>163816.92000000001</v>
      </c>
      <c r="AO90" s="49">
        <v>0</v>
      </c>
      <c r="AP90" s="49">
        <v>51092.07</v>
      </c>
      <c r="AQ90" s="49">
        <v>8490</v>
      </c>
      <c r="AR90" s="49">
        <v>0</v>
      </c>
      <c r="AS90" s="49">
        <v>0</v>
      </c>
      <c r="AT90" s="49">
        <v>76378.05</v>
      </c>
      <c r="AU90" s="49">
        <v>25704.85</v>
      </c>
      <c r="AV90" s="49">
        <v>0</v>
      </c>
      <c r="AW90" s="49">
        <v>699.6</v>
      </c>
      <c r="AX90" s="49">
        <v>19048.82</v>
      </c>
      <c r="AY90" s="49">
        <v>0</v>
      </c>
      <c r="AZ90" s="49">
        <v>1750887.6</v>
      </c>
      <c r="BA90" s="26">
        <f t="shared" si="4"/>
        <v>0</v>
      </c>
      <c r="BB90" s="49">
        <v>115.73</v>
      </c>
      <c r="BC90" s="49">
        <v>177526</v>
      </c>
      <c r="BD90" s="49">
        <v>0</v>
      </c>
      <c r="BE90" s="49">
        <v>279394.08</v>
      </c>
      <c r="BF90" s="49">
        <v>0</v>
      </c>
      <c r="BG90" s="49">
        <v>0</v>
      </c>
      <c r="BH90" s="49">
        <v>0</v>
      </c>
      <c r="BI90" s="28">
        <f t="shared" si="5"/>
        <v>0</v>
      </c>
      <c r="BJ90" s="49">
        <v>0</v>
      </c>
      <c r="BK90" s="49">
        <v>4041</v>
      </c>
      <c r="BL90" s="49">
        <v>1254</v>
      </c>
      <c r="BM90" s="49">
        <v>37</v>
      </c>
      <c r="BN90" s="49">
        <v>-12</v>
      </c>
      <c r="BO90" s="49">
        <v>-63</v>
      </c>
      <c r="BP90" s="49">
        <v>-152</v>
      </c>
      <c r="BQ90" s="49">
        <v>-229</v>
      </c>
      <c r="BR90" s="49">
        <v>-366</v>
      </c>
      <c r="BS90" s="49">
        <v>0</v>
      </c>
      <c r="BT90" s="49">
        <v>-289</v>
      </c>
      <c r="BU90" s="49">
        <v>-650</v>
      </c>
      <c r="BV90" s="49">
        <v>-6</v>
      </c>
      <c r="BW90" s="49">
        <v>3565</v>
      </c>
      <c r="BX90" s="49">
        <v>11</v>
      </c>
      <c r="BY90" s="49">
        <v>289</v>
      </c>
      <c r="BZ90" s="49">
        <v>110</v>
      </c>
      <c r="CA90" s="49">
        <v>240</v>
      </c>
      <c r="CB90" s="49">
        <v>9</v>
      </c>
      <c r="CC90" s="49">
        <v>2</v>
      </c>
      <c r="CD90" s="49">
        <v>2</v>
      </c>
      <c r="CE90" s="49">
        <v>7</v>
      </c>
      <c r="CF90" s="49">
        <v>61</v>
      </c>
      <c r="CG90" s="49">
        <v>82</v>
      </c>
      <c r="CH90" s="49">
        <v>0</v>
      </c>
      <c r="CI90" s="49">
        <v>13</v>
      </c>
      <c r="CJ90" s="49">
        <v>23</v>
      </c>
      <c r="CK90" s="49">
        <v>64</v>
      </c>
      <c r="CL90" s="49">
        <v>264</v>
      </c>
      <c r="CM90" s="49">
        <v>2</v>
      </c>
    </row>
    <row r="91" spans="1:91" x14ac:dyDescent="0.25">
      <c r="A91" s="8">
        <v>9</v>
      </c>
      <c r="B91" s="8" t="s">
        <v>316</v>
      </c>
      <c r="C91" s="8" t="s">
        <v>317</v>
      </c>
      <c r="D91" s="8" t="s">
        <v>318</v>
      </c>
      <c r="E91" s="8" t="s">
        <v>306</v>
      </c>
      <c r="F91" s="8" t="s">
        <v>104</v>
      </c>
      <c r="G91" s="8">
        <v>18634968.920000002</v>
      </c>
      <c r="H91" s="8">
        <v>18641672.239999998</v>
      </c>
      <c r="I91" s="8">
        <v>17972729.880000003</v>
      </c>
      <c r="J91" s="8">
        <v>346107.37</v>
      </c>
      <c r="K91" s="8">
        <v>2393908.02</v>
      </c>
      <c r="L91" s="8">
        <v>5507859.3399999999</v>
      </c>
      <c r="M91" s="8">
        <v>0</v>
      </c>
      <c r="N91" s="8">
        <v>0</v>
      </c>
      <c r="O91" s="8">
        <v>0</v>
      </c>
      <c r="P91" s="8">
        <v>0</v>
      </c>
      <c r="Q91" s="8">
        <v>1572791.79</v>
      </c>
      <c r="R91" s="8">
        <v>0</v>
      </c>
      <c r="S91" s="8">
        <v>0</v>
      </c>
      <c r="T91" s="8">
        <v>0</v>
      </c>
      <c r="U91" s="8">
        <v>5923569.7800000003</v>
      </c>
      <c r="V91" s="8">
        <v>931204.54</v>
      </c>
      <c r="W91" s="8">
        <v>3860</v>
      </c>
      <c r="X91" s="8">
        <v>0</v>
      </c>
      <c r="Y91" s="8">
        <v>17966211.43</v>
      </c>
      <c r="Z91" s="8">
        <v>12791.32</v>
      </c>
      <c r="AA91" s="8">
        <v>17979002.75</v>
      </c>
      <c r="AB91" s="7">
        <v>7.392110675573349E-2</v>
      </c>
      <c r="AC91" s="7">
        <v>7.0499999999999993E-2</v>
      </c>
      <c r="AD91" s="49">
        <v>1266713.29</v>
      </c>
      <c r="AE91" s="49">
        <v>0</v>
      </c>
      <c r="AF91" s="49">
        <v>0</v>
      </c>
      <c r="AG91" s="49">
        <v>6703.32</v>
      </c>
      <c r="AH91" s="49">
        <v>1327.51</v>
      </c>
      <c r="AI91" s="25">
        <f t="shared" si="3"/>
        <v>8030.83</v>
      </c>
      <c r="AJ91" s="49">
        <v>550286.74</v>
      </c>
      <c r="AK91" s="49">
        <v>44493.45</v>
      </c>
      <c r="AL91" s="49">
        <v>130986</v>
      </c>
      <c r="AM91" s="49">
        <v>0</v>
      </c>
      <c r="AN91" s="49">
        <v>104170.02</v>
      </c>
      <c r="AO91" s="49">
        <v>4051.09</v>
      </c>
      <c r="AP91" s="49">
        <v>48755.08</v>
      </c>
      <c r="AQ91" s="49">
        <v>9550</v>
      </c>
      <c r="AR91" s="49">
        <v>13749.9</v>
      </c>
      <c r="AS91" s="49">
        <v>17599.52</v>
      </c>
      <c r="AT91" s="49">
        <v>50007.69</v>
      </c>
      <c r="AU91" s="49">
        <v>22502.28</v>
      </c>
      <c r="AV91" s="49">
        <v>8567.81</v>
      </c>
      <c r="AW91" s="49">
        <v>4289.17</v>
      </c>
      <c r="AX91" s="49">
        <v>34614.36</v>
      </c>
      <c r="AY91" s="49">
        <v>0</v>
      </c>
      <c r="AZ91" s="49">
        <v>1094417.3899999999</v>
      </c>
      <c r="BA91" s="26">
        <f t="shared" si="4"/>
        <v>0</v>
      </c>
      <c r="BB91" s="49">
        <v>0</v>
      </c>
      <c r="BC91" s="49">
        <v>177526</v>
      </c>
      <c r="BD91" s="49">
        <v>0</v>
      </c>
      <c r="BE91" s="49">
        <v>223692.84</v>
      </c>
      <c r="BF91" s="49">
        <v>0</v>
      </c>
      <c r="BG91" s="49">
        <v>0</v>
      </c>
      <c r="BH91" s="49">
        <v>0</v>
      </c>
      <c r="BI91" s="28">
        <f t="shared" si="5"/>
        <v>0</v>
      </c>
      <c r="BJ91" s="49">
        <v>0</v>
      </c>
      <c r="BK91" s="49">
        <v>3344</v>
      </c>
      <c r="BL91" s="49">
        <v>1324</v>
      </c>
      <c r="BM91" s="49">
        <v>31</v>
      </c>
      <c r="BN91" s="49">
        <v>0</v>
      </c>
      <c r="BO91" s="49">
        <v>-36</v>
      </c>
      <c r="BP91" s="49">
        <v>-144</v>
      </c>
      <c r="BQ91" s="49">
        <v>-134</v>
      </c>
      <c r="BR91" s="49">
        <v>-226</v>
      </c>
      <c r="BS91" s="49">
        <v>0</v>
      </c>
      <c r="BT91" s="49">
        <v>-2</v>
      </c>
      <c r="BU91" s="49">
        <v>-495</v>
      </c>
      <c r="BV91" s="49">
        <v>-21</v>
      </c>
      <c r="BW91" s="49">
        <v>3641</v>
      </c>
      <c r="BX91" s="49">
        <v>11</v>
      </c>
      <c r="BY91" s="49">
        <v>129</v>
      </c>
      <c r="BZ91" s="49">
        <v>60</v>
      </c>
      <c r="CA91" s="49">
        <v>306</v>
      </c>
      <c r="CB91" s="49">
        <v>0</v>
      </c>
      <c r="CC91" s="49">
        <v>0</v>
      </c>
      <c r="CD91" s="49">
        <v>28</v>
      </c>
      <c r="CE91" s="49">
        <v>17</v>
      </c>
      <c r="CF91" s="49">
        <v>99</v>
      </c>
      <c r="CG91" s="49">
        <v>0</v>
      </c>
      <c r="CH91" s="49">
        <v>0</v>
      </c>
      <c r="CI91" s="49">
        <v>73</v>
      </c>
      <c r="CJ91" s="49">
        <v>13</v>
      </c>
      <c r="CK91" s="49">
        <v>140</v>
      </c>
      <c r="CL91" s="49">
        <v>0</v>
      </c>
      <c r="CM91" s="49">
        <v>0</v>
      </c>
    </row>
    <row r="92" spans="1:91" x14ac:dyDescent="0.25">
      <c r="A92" s="8">
        <v>9</v>
      </c>
      <c r="B92" s="8" t="s">
        <v>319</v>
      </c>
      <c r="C92" s="8" t="s">
        <v>121</v>
      </c>
      <c r="D92" s="8" t="s">
        <v>320</v>
      </c>
      <c r="E92" s="8" t="s">
        <v>306</v>
      </c>
      <c r="F92" s="8" t="s">
        <v>123</v>
      </c>
      <c r="G92" s="8">
        <v>80818337.659999996</v>
      </c>
      <c r="H92" s="8">
        <v>81197413.950000003</v>
      </c>
      <c r="I92" s="8">
        <v>68736296.989999995</v>
      </c>
      <c r="J92" s="8">
        <v>27367405.43</v>
      </c>
      <c r="K92" s="8">
        <v>3701907.77</v>
      </c>
      <c r="L92" s="8">
        <v>12769083.939999999</v>
      </c>
      <c r="M92" s="8">
        <v>0</v>
      </c>
      <c r="N92" s="8">
        <v>0</v>
      </c>
      <c r="O92" s="8">
        <v>0</v>
      </c>
      <c r="P92" s="8">
        <v>55055.32</v>
      </c>
      <c r="Q92" s="8">
        <v>2258013.11</v>
      </c>
      <c r="R92" s="8">
        <v>0</v>
      </c>
      <c r="S92" s="8">
        <v>0</v>
      </c>
      <c r="T92" s="8">
        <v>2414.1</v>
      </c>
      <c r="U92" s="8">
        <v>15665850.880000001</v>
      </c>
      <c r="V92" s="8">
        <v>4422219.1100000003</v>
      </c>
      <c r="W92" s="8">
        <v>0</v>
      </c>
      <c r="X92" s="8">
        <v>6194.92</v>
      </c>
      <c r="Y92" s="8">
        <v>68845311.599999994</v>
      </c>
      <c r="Z92" s="8">
        <v>387685.31</v>
      </c>
      <c r="AA92" s="8">
        <v>69232996.909999996</v>
      </c>
      <c r="AB92" s="7">
        <v>0.17747120559215546</v>
      </c>
      <c r="AC92" s="7">
        <v>3.78E-2</v>
      </c>
      <c r="AD92" s="49">
        <v>2605776.04</v>
      </c>
      <c r="AE92" s="49">
        <v>0</v>
      </c>
      <c r="AF92" s="49">
        <v>0</v>
      </c>
      <c r="AG92" s="49">
        <v>379076.29</v>
      </c>
      <c r="AH92" s="49">
        <v>0</v>
      </c>
      <c r="AI92" s="25">
        <f t="shared" si="3"/>
        <v>379076.29</v>
      </c>
      <c r="AJ92" s="49">
        <v>1459260.66</v>
      </c>
      <c r="AK92" s="49">
        <v>115396.36</v>
      </c>
      <c r="AL92" s="49">
        <v>364132.07</v>
      </c>
      <c r="AM92" s="49">
        <v>2059.13</v>
      </c>
      <c r="AN92" s="49">
        <v>172567.67</v>
      </c>
      <c r="AO92" s="49">
        <v>19897.259999999998</v>
      </c>
      <c r="AP92" s="49">
        <v>63094.62</v>
      </c>
      <c r="AQ92" s="49">
        <v>13000</v>
      </c>
      <c r="AR92" s="49">
        <v>2355</v>
      </c>
      <c r="AS92" s="49">
        <v>26642.84</v>
      </c>
      <c r="AT92" s="49">
        <v>138097.32</v>
      </c>
      <c r="AU92" s="49">
        <v>36755.449999999997</v>
      </c>
      <c r="AV92" s="49">
        <v>15775.36</v>
      </c>
      <c r="AW92" s="49">
        <v>54144.77</v>
      </c>
      <c r="AX92" s="49">
        <v>43956</v>
      </c>
      <c r="AY92" s="49">
        <v>0</v>
      </c>
      <c r="AZ92" s="49">
        <v>2695842.57</v>
      </c>
      <c r="BA92" s="26">
        <f t="shared" si="4"/>
        <v>0</v>
      </c>
      <c r="BB92" s="49">
        <v>435</v>
      </c>
      <c r="BC92" s="49">
        <v>177525.99</v>
      </c>
      <c r="BD92" s="49">
        <v>0</v>
      </c>
      <c r="BE92" s="49">
        <v>325533.43</v>
      </c>
      <c r="BF92" s="49">
        <v>0</v>
      </c>
      <c r="BG92" s="49">
        <v>0</v>
      </c>
      <c r="BH92" s="49">
        <v>0</v>
      </c>
      <c r="BI92" s="28">
        <f t="shared" si="5"/>
        <v>0</v>
      </c>
      <c r="BJ92" s="49">
        <v>0</v>
      </c>
      <c r="BK92" s="49">
        <v>7235</v>
      </c>
      <c r="BL92" s="49">
        <v>2272</v>
      </c>
      <c r="BM92" s="49">
        <v>0</v>
      </c>
      <c r="BN92" s="49">
        <v>-1</v>
      </c>
      <c r="BO92" s="49">
        <v>-41</v>
      </c>
      <c r="BP92" s="49">
        <v>-173</v>
      </c>
      <c r="BQ92" s="49">
        <v>-211</v>
      </c>
      <c r="BR92" s="49">
        <v>-723</v>
      </c>
      <c r="BS92" s="49">
        <v>28</v>
      </c>
      <c r="BT92" s="49">
        <v>0</v>
      </c>
      <c r="BU92" s="49">
        <v>-1408</v>
      </c>
      <c r="BV92" s="49">
        <v>-1</v>
      </c>
      <c r="BW92" s="49">
        <v>6977</v>
      </c>
      <c r="BX92" s="49">
        <v>31</v>
      </c>
      <c r="BY92" s="49">
        <v>323</v>
      </c>
      <c r="BZ92" s="49">
        <v>168</v>
      </c>
      <c r="CA92" s="49">
        <v>882</v>
      </c>
      <c r="CB92" s="49">
        <v>36</v>
      </c>
      <c r="CC92" s="49">
        <v>0</v>
      </c>
      <c r="CD92" s="49">
        <v>18</v>
      </c>
      <c r="CE92" s="49">
        <v>9</v>
      </c>
      <c r="CF92" s="49">
        <v>131</v>
      </c>
      <c r="CG92" s="49">
        <v>15</v>
      </c>
      <c r="CH92" s="49">
        <v>0</v>
      </c>
      <c r="CI92" s="49">
        <v>176</v>
      </c>
      <c r="CJ92" s="49">
        <v>34</v>
      </c>
      <c r="CK92" s="49">
        <v>426</v>
      </c>
      <c r="CL92" s="49">
        <v>87</v>
      </c>
      <c r="CM92" s="49">
        <v>0</v>
      </c>
    </row>
    <row r="93" spans="1:91" x14ac:dyDescent="0.25">
      <c r="A93" s="8">
        <v>9</v>
      </c>
      <c r="B93" s="8" t="s">
        <v>321</v>
      </c>
      <c r="C93" s="8" t="s">
        <v>253</v>
      </c>
      <c r="D93" s="8" t="s">
        <v>322</v>
      </c>
      <c r="E93" s="8" t="s">
        <v>302</v>
      </c>
      <c r="F93" s="8" t="s">
        <v>108</v>
      </c>
      <c r="G93" s="8">
        <v>21957514.559999999</v>
      </c>
      <c r="H93" s="8">
        <v>21981668.09</v>
      </c>
      <c r="I93" s="8">
        <v>21454333.09</v>
      </c>
      <c r="J93" s="8">
        <v>9295331.8399999999</v>
      </c>
      <c r="K93" s="8">
        <v>1750758.04</v>
      </c>
      <c r="L93" s="8">
        <v>2561745.61</v>
      </c>
      <c r="M93" s="8">
        <v>0</v>
      </c>
      <c r="N93" s="8">
        <v>0</v>
      </c>
      <c r="O93" s="8">
        <v>0</v>
      </c>
      <c r="P93" s="8">
        <v>0</v>
      </c>
      <c r="Q93" s="8">
        <v>702590.1</v>
      </c>
      <c r="R93" s="8">
        <v>0</v>
      </c>
      <c r="S93" s="8">
        <v>0</v>
      </c>
      <c r="T93" s="8">
        <v>0</v>
      </c>
      <c r="U93" s="8">
        <v>4540893.1500000004</v>
      </c>
      <c r="V93" s="8">
        <v>2217848.87</v>
      </c>
      <c r="W93" s="8">
        <v>0</v>
      </c>
      <c r="X93" s="8">
        <v>0</v>
      </c>
      <c r="Y93" s="8">
        <v>21879220.41</v>
      </c>
      <c r="Z93" s="8">
        <v>24153.63</v>
      </c>
      <c r="AA93" s="8">
        <v>21903374.039999999</v>
      </c>
      <c r="AB93" s="7">
        <v>4.1741862893104553E-2</v>
      </c>
      <c r="AC93" s="7">
        <v>3.6999999999999998E-2</v>
      </c>
      <c r="AD93" s="49">
        <v>809778.8</v>
      </c>
      <c r="AE93" s="49">
        <v>0</v>
      </c>
      <c r="AF93" s="49">
        <v>0</v>
      </c>
      <c r="AG93" s="49">
        <v>24153.53</v>
      </c>
      <c r="AH93" s="49">
        <v>0</v>
      </c>
      <c r="AI93" s="25">
        <f t="shared" si="3"/>
        <v>24153.53</v>
      </c>
      <c r="AJ93" s="49">
        <v>306744.2</v>
      </c>
      <c r="AK93" s="49">
        <v>24102.22</v>
      </c>
      <c r="AL93" s="49">
        <v>49731.54</v>
      </c>
      <c r="AM93" s="49">
        <v>764</v>
      </c>
      <c r="AN93" s="49">
        <v>31419.48</v>
      </c>
      <c r="AO93" s="49">
        <v>0</v>
      </c>
      <c r="AP93" s="49">
        <v>59356.72</v>
      </c>
      <c r="AQ93" s="49">
        <v>8490</v>
      </c>
      <c r="AR93" s="49">
        <v>228</v>
      </c>
      <c r="AS93" s="49">
        <v>0</v>
      </c>
      <c r="AT93" s="49">
        <v>68365.789999999994</v>
      </c>
      <c r="AU93" s="49">
        <v>13690.61</v>
      </c>
      <c r="AV93" s="49">
        <v>0</v>
      </c>
      <c r="AW93" s="49">
        <v>8719.67</v>
      </c>
      <c r="AX93" s="49">
        <v>13339.04</v>
      </c>
      <c r="AY93" s="49">
        <v>0</v>
      </c>
      <c r="AZ93" s="49">
        <v>672286.94</v>
      </c>
      <c r="BA93" s="26">
        <f t="shared" si="4"/>
        <v>0</v>
      </c>
      <c r="BB93" s="49">
        <v>0</v>
      </c>
      <c r="BC93" s="49">
        <v>177525.96</v>
      </c>
      <c r="BD93" s="49">
        <v>0</v>
      </c>
      <c r="BE93" s="49">
        <v>53521.81</v>
      </c>
      <c r="BF93" s="49">
        <v>0</v>
      </c>
      <c r="BG93" s="49">
        <v>0</v>
      </c>
      <c r="BH93" s="49">
        <v>0</v>
      </c>
      <c r="BI93" s="28">
        <f t="shared" si="5"/>
        <v>0</v>
      </c>
      <c r="BJ93" s="49">
        <v>0</v>
      </c>
      <c r="BK93" s="49">
        <v>2435</v>
      </c>
      <c r="BL93" s="49">
        <v>897</v>
      </c>
      <c r="BM93" s="49">
        <v>14</v>
      </c>
      <c r="BN93" s="49">
        <v>-13</v>
      </c>
      <c r="BO93" s="49">
        <v>-34</v>
      </c>
      <c r="BP93" s="49">
        <v>-105</v>
      </c>
      <c r="BQ93" s="49">
        <v>-70</v>
      </c>
      <c r="BR93" s="49">
        <v>-225</v>
      </c>
      <c r="BS93" s="49">
        <v>3</v>
      </c>
      <c r="BT93" s="49">
        <v>10</v>
      </c>
      <c r="BU93" s="49">
        <v>-418</v>
      </c>
      <c r="BV93" s="49">
        <v>-13</v>
      </c>
      <c r="BW93" s="49">
        <v>2481</v>
      </c>
      <c r="BX93" s="49">
        <v>25</v>
      </c>
      <c r="BY93" s="49">
        <v>55</v>
      </c>
      <c r="BZ93" s="49">
        <v>38</v>
      </c>
      <c r="CA93" s="49">
        <v>316</v>
      </c>
      <c r="CB93" s="49">
        <v>10</v>
      </c>
      <c r="CC93" s="49">
        <v>2</v>
      </c>
      <c r="CD93" s="49">
        <v>1</v>
      </c>
      <c r="CE93" s="49">
        <v>2</v>
      </c>
      <c r="CF93" s="49">
        <v>31</v>
      </c>
      <c r="CG93" s="49">
        <v>74</v>
      </c>
      <c r="CH93" s="49">
        <v>0</v>
      </c>
      <c r="CI93" s="49">
        <v>11</v>
      </c>
      <c r="CJ93" s="49">
        <v>4</v>
      </c>
      <c r="CK93" s="49">
        <v>47</v>
      </c>
      <c r="CL93" s="49">
        <v>156</v>
      </c>
      <c r="CM93" s="49">
        <v>0</v>
      </c>
    </row>
    <row r="94" spans="1:91" x14ac:dyDescent="0.25">
      <c r="A94" s="8">
        <v>9</v>
      </c>
      <c r="B94" s="8" t="s">
        <v>323</v>
      </c>
      <c r="C94" s="8" t="s">
        <v>203</v>
      </c>
      <c r="D94" s="8" t="s">
        <v>324</v>
      </c>
      <c r="E94" s="8" t="s">
        <v>306</v>
      </c>
      <c r="F94" s="8" t="s">
        <v>123</v>
      </c>
      <c r="G94" s="8">
        <v>132319624.38</v>
      </c>
      <c r="H94" s="8">
        <v>132570925.59999999</v>
      </c>
      <c r="I94" s="8">
        <v>127889996</v>
      </c>
      <c r="J94" s="8">
        <v>55767259.020000003</v>
      </c>
      <c r="K94" s="8">
        <v>7243827.9699999997</v>
      </c>
      <c r="L94" s="8">
        <v>28270624</v>
      </c>
      <c r="M94" s="8">
        <v>0</v>
      </c>
      <c r="N94" s="8">
        <v>0</v>
      </c>
      <c r="O94" s="8">
        <v>0</v>
      </c>
      <c r="P94" s="8">
        <v>0</v>
      </c>
      <c r="Q94" s="8">
        <v>4228603.08</v>
      </c>
      <c r="R94" s="8">
        <v>0</v>
      </c>
      <c r="S94" s="8">
        <v>0</v>
      </c>
      <c r="T94" s="8">
        <v>0</v>
      </c>
      <c r="U94" s="8">
        <v>19430711.93</v>
      </c>
      <c r="V94" s="8">
        <v>7638604.2400000002</v>
      </c>
      <c r="W94" s="8">
        <v>24105.48</v>
      </c>
      <c r="X94" s="8">
        <v>1331.6</v>
      </c>
      <c r="Y94" s="8">
        <v>126269862.02</v>
      </c>
      <c r="Z94" s="8">
        <v>293242.38</v>
      </c>
      <c r="AA94" s="8">
        <v>126563104.40000001</v>
      </c>
      <c r="AB94" s="7">
        <v>8.4836266934871674E-2</v>
      </c>
      <c r="AC94" s="7">
        <v>2.7E-2</v>
      </c>
      <c r="AD94" s="49">
        <v>3408534.65</v>
      </c>
      <c r="AE94" s="49">
        <v>0</v>
      </c>
      <c r="AF94" s="49">
        <v>0</v>
      </c>
      <c r="AG94" s="49">
        <v>267805.3</v>
      </c>
      <c r="AH94" s="49">
        <v>1734.86</v>
      </c>
      <c r="AI94" s="25">
        <f t="shared" si="3"/>
        <v>269540.15999999997</v>
      </c>
      <c r="AJ94" s="49">
        <v>1798901</v>
      </c>
      <c r="AK94" s="49">
        <v>148195</v>
      </c>
      <c r="AL94" s="49">
        <v>488290</v>
      </c>
      <c r="AM94" s="49">
        <v>13063.18</v>
      </c>
      <c r="AN94" s="49">
        <v>289723.98</v>
      </c>
      <c r="AO94" s="49">
        <v>14415.03</v>
      </c>
      <c r="AP94" s="49">
        <v>42092.08</v>
      </c>
      <c r="AQ94" s="49">
        <v>13000</v>
      </c>
      <c r="AR94" s="49">
        <v>0</v>
      </c>
      <c r="AS94" s="49">
        <v>26078.49</v>
      </c>
      <c r="AT94" s="51">
        <f>+ 68636.99+61576.52+98304</f>
        <v>228517.51</v>
      </c>
      <c r="AU94" s="49">
        <v>31382</v>
      </c>
      <c r="AV94" s="49">
        <v>105763.49</v>
      </c>
      <c r="AW94" s="49">
        <v>80392.740000000005</v>
      </c>
      <c r="AX94" s="49">
        <v>64809</v>
      </c>
      <c r="AY94" s="49">
        <v>0</v>
      </c>
      <c r="AZ94" s="49">
        <v>3690899.67</v>
      </c>
      <c r="BA94" s="26">
        <f t="shared" si="4"/>
        <v>0</v>
      </c>
      <c r="BB94" s="49">
        <v>0</v>
      </c>
      <c r="BC94" s="49">
        <v>177525.61</v>
      </c>
      <c r="BD94" s="49">
        <v>0</v>
      </c>
      <c r="BE94" s="49">
        <v>446818.7</v>
      </c>
      <c r="BF94" s="49">
        <v>0</v>
      </c>
      <c r="BG94" s="49">
        <v>0</v>
      </c>
      <c r="BH94" s="49">
        <v>0</v>
      </c>
      <c r="BI94" s="28">
        <f t="shared" si="5"/>
        <v>0</v>
      </c>
      <c r="BJ94" s="49">
        <v>0</v>
      </c>
      <c r="BK94" s="49">
        <v>12585</v>
      </c>
      <c r="BL94" s="49">
        <v>4092</v>
      </c>
      <c r="BM94" s="49">
        <v>0</v>
      </c>
      <c r="BN94" s="49">
        <v>0</v>
      </c>
      <c r="BO94" s="49">
        <v>-115</v>
      </c>
      <c r="BP94" s="49">
        <v>-411</v>
      </c>
      <c r="BQ94" s="49">
        <v>-718</v>
      </c>
      <c r="BR94" s="49">
        <v>-1040</v>
      </c>
      <c r="BS94" s="49">
        <v>0</v>
      </c>
      <c r="BT94" s="49">
        <v>0</v>
      </c>
      <c r="BU94" s="49">
        <v>-2108</v>
      </c>
      <c r="BV94" s="49">
        <v>-6</v>
      </c>
      <c r="BW94" s="49">
        <v>12279</v>
      </c>
      <c r="BX94" s="49">
        <v>126</v>
      </c>
      <c r="BY94" s="49">
        <v>344</v>
      </c>
      <c r="BZ94" s="49">
        <v>242</v>
      </c>
      <c r="CA94" s="49">
        <v>1500</v>
      </c>
      <c r="CB94" s="49">
        <v>19</v>
      </c>
      <c r="CC94" s="49">
        <v>3</v>
      </c>
      <c r="CD94" s="49">
        <v>2</v>
      </c>
      <c r="CE94" s="49">
        <v>4</v>
      </c>
      <c r="CF94" s="49">
        <v>60</v>
      </c>
      <c r="CG94" s="49">
        <v>345</v>
      </c>
      <c r="CH94" s="49">
        <v>0</v>
      </c>
      <c r="CI94" s="49">
        <v>14</v>
      </c>
      <c r="CJ94" s="49">
        <v>15</v>
      </c>
      <c r="CK94" s="49">
        <v>183</v>
      </c>
      <c r="CL94" s="49">
        <v>821</v>
      </c>
      <c r="CM94" s="49">
        <v>7</v>
      </c>
    </row>
    <row r="95" spans="1:91" x14ac:dyDescent="0.25">
      <c r="A95" s="8">
        <v>9</v>
      </c>
      <c r="B95" s="8" t="s">
        <v>325</v>
      </c>
      <c r="C95" s="8" t="s">
        <v>326</v>
      </c>
      <c r="D95" s="8" t="s">
        <v>327</v>
      </c>
      <c r="E95" s="8" t="s">
        <v>302</v>
      </c>
      <c r="F95" s="8" t="s">
        <v>116</v>
      </c>
      <c r="G95" s="8">
        <v>16034795.73</v>
      </c>
      <c r="H95" s="8">
        <v>16065868.279999999</v>
      </c>
      <c r="I95" s="8">
        <v>15660679.25</v>
      </c>
      <c r="J95" s="8">
        <v>5534082.4800000004</v>
      </c>
      <c r="K95" s="8">
        <v>704072.46</v>
      </c>
      <c r="L95" s="8">
        <v>2173101.98</v>
      </c>
      <c r="M95" s="8">
        <v>0</v>
      </c>
      <c r="N95" s="8">
        <v>-332.05</v>
      </c>
      <c r="O95" s="8">
        <v>0</v>
      </c>
      <c r="P95" s="8">
        <v>6442.9</v>
      </c>
      <c r="Q95" s="8">
        <v>520278.73</v>
      </c>
      <c r="R95" s="8">
        <v>0</v>
      </c>
      <c r="S95" s="8">
        <v>0</v>
      </c>
      <c r="T95" s="8">
        <v>0</v>
      </c>
      <c r="U95" s="8">
        <v>4505175.29</v>
      </c>
      <c r="V95" s="8">
        <v>1085184.82</v>
      </c>
      <c r="W95" s="8">
        <v>0</v>
      </c>
      <c r="X95" s="8">
        <v>0</v>
      </c>
      <c r="Y95" s="8">
        <v>15551459.57</v>
      </c>
      <c r="Z95" s="8">
        <v>32732.5</v>
      </c>
      <c r="AA95" s="8">
        <v>15584192.07</v>
      </c>
      <c r="AB95" s="7">
        <v>0.11264277994632721</v>
      </c>
      <c r="AC95" s="7">
        <v>6.3399999999999998E-2</v>
      </c>
      <c r="AD95" s="49">
        <v>986362.02</v>
      </c>
      <c r="AE95" s="49">
        <v>0</v>
      </c>
      <c r="AF95" s="49">
        <v>0</v>
      </c>
      <c r="AG95" s="49">
        <v>31072.55</v>
      </c>
      <c r="AH95" s="49">
        <v>3384.67</v>
      </c>
      <c r="AI95" s="25">
        <f t="shared" si="3"/>
        <v>34457.22</v>
      </c>
      <c r="AJ95" s="49">
        <v>441785.1</v>
      </c>
      <c r="AK95" s="49">
        <v>37743.42</v>
      </c>
      <c r="AL95" s="49">
        <v>104622.93</v>
      </c>
      <c r="AM95" s="49">
        <v>3177.09</v>
      </c>
      <c r="AN95" s="49">
        <v>107219.66</v>
      </c>
      <c r="AO95" s="49">
        <v>1088.76</v>
      </c>
      <c r="AP95" s="49">
        <v>45502.82</v>
      </c>
      <c r="AQ95" s="49">
        <v>8490</v>
      </c>
      <c r="AR95" s="49">
        <v>0</v>
      </c>
      <c r="AS95" s="49">
        <v>0</v>
      </c>
      <c r="AT95" s="49">
        <v>36273.85</v>
      </c>
      <c r="AU95" s="49">
        <v>16674.849999999999</v>
      </c>
      <c r="AV95" s="49">
        <v>0</v>
      </c>
      <c r="AW95" s="49">
        <v>0</v>
      </c>
      <c r="AX95" s="49">
        <v>2220.9699999999998</v>
      </c>
      <c r="AY95" s="49">
        <v>0</v>
      </c>
      <c r="AZ95" s="49">
        <v>882089.08</v>
      </c>
      <c r="BA95" s="26">
        <f t="shared" si="4"/>
        <v>0</v>
      </c>
      <c r="BB95" s="49">
        <v>0</v>
      </c>
      <c r="BC95" s="49">
        <v>177526</v>
      </c>
      <c r="BD95" s="49">
        <v>0</v>
      </c>
      <c r="BE95" s="49">
        <v>201759.69</v>
      </c>
      <c r="BF95" s="49">
        <v>0</v>
      </c>
      <c r="BG95" s="49">
        <v>0</v>
      </c>
      <c r="BH95" s="49">
        <v>0</v>
      </c>
      <c r="BI95" s="28">
        <f t="shared" si="5"/>
        <v>0</v>
      </c>
      <c r="BJ95" s="49">
        <v>0</v>
      </c>
      <c r="BK95" s="49">
        <v>1530</v>
      </c>
      <c r="BL95" s="49">
        <v>495</v>
      </c>
      <c r="BM95" s="49">
        <v>6</v>
      </c>
      <c r="BN95" s="49">
        <v>-3</v>
      </c>
      <c r="BO95" s="49">
        <v>-17</v>
      </c>
      <c r="BP95" s="49">
        <v>-46</v>
      </c>
      <c r="BQ95" s="49">
        <v>-56</v>
      </c>
      <c r="BR95" s="49">
        <v>-125</v>
      </c>
      <c r="BS95" s="49">
        <v>19</v>
      </c>
      <c r="BT95" s="49">
        <v>1</v>
      </c>
      <c r="BU95" s="49">
        <v>-358</v>
      </c>
      <c r="BV95" s="49">
        <v>-1</v>
      </c>
      <c r="BW95" s="49">
        <v>1445</v>
      </c>
      <c r="BX95" s="49">
        <v>3</v>
      </c>
      <c r="BY95" s="49">
        <v>122</v>
      </c>
      <c r="BZ95" s="49">
        <v>67</v>
      </c>
      <c r="CA95" s="49">
        <v>152</v>
      </c>
      <c r="CB95" s="49">
        <v>7</v>
      </c>
      <c r="CC95" s="49">
        <v>10</v>
      </c>
      <c r="CD95" s="49">
        <v>1</v>
      </c>
      <c r="CE95" s="49">
        <v>2</v>
      </c>
      <c r="CF95" s="49">
        <v>12</v>
      </c>
      <c r="CG95" s="49">
        <v>30</v>
      </c>
      <c r="CH95" s="49">
        <v>1</v>
      </c>
      <c r="CI95" s="49">
        <v>5</v>
      </c>
      <c r="CJ95" s="49">
        <v>11</v>
      </c>
      <c r="CK95" s="49">
        <v>20</v>
      </c>
      <c r="CL95" s="49">
        <v>83</v>
      </c>
      <c r="CM95" s="49">
        <v>6</v>
      </c>
    </row>
    <row r="96" spans="1:91" x14ac:dyDescent="0.25">
      <c r="A96" s="8">
        <v>9</v>
      </c>
      <c r="B96" s="8" t="s">
        <v>328</v>
      </c>
      <c r="C96" s="8" t="s">
        <v>329</v>
      </c>
      <c r="D96" s="8" t="s">
        <v>330</v>
      </c>
      <c r="E96" s="8" t="s">
        <v>306</v>
      </c>
      <c r="F96" s="8" t="s">
        <v>104</v>
      </c>
      <c r="G96" s="8">
        <v>24472654</v>
      </c>
      <c r="H96" s="8">
        <v>24485346</v>
      </c>
      <c r="I96" s="8">
        <v>23859240</v>
      </c>
      <c r="J96" s="8">
        <v>9617891</v>
      </c>
      <c r="K96" s="8">
        <v>1392907</v>
      </c>
      <c r="L96" s="8">
        <v>4489615</v>
      </c>
      <c r="M96" s="8">
        <v>0</v>
      </c>
      <c r="N96" s="8">
        <v>0</v>
      </c>
      <c r="O96" s="8">
        <v>0</v>
      </c>
      <c r="P96" s="8">
        <v>10980</v>
      </c>
      <c r="Q96" s="8">
        <v>503465</v>
      </c>
      <c r="R96" s="8">
        <v>0</v>
      </c>
      <c r="S96" s="8">
        <v>0</v>
      </c>
      <c r="T96" s="8">
        <v>0</v>
      </c>
      <c r="U96" s="8">
        <v>5374261</v>
      </c>
      <c r="V96" s="8">
        <v>1003694</v>
      </c>
      <c r="W96" s="8">
        <v>290</v>
      </c>
      <c r="X96" s="8">
        <v>0</v>
      </c>
      <c r="Y96" s="8">
        <v>23490871</v>
      </c>
      <c r="Z96" s="8">
        <v>24276</v>
      </c>
      <c r="AA96" s="8">
        <v>23515147</v>
      </c>
      <c r="AB96" s="7">
        <v>0.11169679462909698</v>
      </c>
      <c r="AC96" s="7">
        <v>4.2000000000000003E-2</v>
      </c>
      <c r="AD96" s="49">
        <v>986829</v>
      </c>
      <c r="AE96" s="49">
        <v>0</v>
      </c>
      <c r="AF96" s="49">
        <v>0</v>
      </c>
      <c r="AG96" s="49">
        <v>12693</v>
      </c>
      <c r="AH96" s="49">
        <v>0</v>
      </c>
      <c r="AI96" s="25">
        <f t="shared" si="3"/>
        <v>12693</v>
      </c>
      <c r="AJ96" s="49">
        <v>425752</v>
      </c>
      <c r="AK96" s="49">
        <v>39787</v>
      </c>
      <c r="AL96" s="49">
        <v>92332</v>
      </c>
      <c r="AM96" s="49">
        <v>2267</v>
      </c>
      <c r="AN96" s="49">
        <v>69250</v>
      </c>
      <c r="AO96" s="49">
        <v>886</v>
      </c>
      <c r="AP96" s="49">
        <v>61276</v>
      </c>
      <c r="AQ96" s="49">
        <v>9550</v>
      </c>
      <c r="AR96" s="49">
        <v>3105</v>
      </c>
      <c r="AS96" s="49">
        <v>0</v>
      </c>
      <c r="AT96" s="49">
        <v>39630</v>
      </c>
      <c r="AU96" s="49">
        <v>16456</v>
      </c>
      <c r="AV96" s="49">
        <v>0</v>
      </c>
      <c r="AW96" s="49">
        <v>10055</v>
      </c>
      <c r="AX96" s="49">
        <v>12872</v>
      </c>
      <c r="AY96" s="49">
        <v>0</v>
      </c>
      <c r="AZ96" s="49">
        <v>835388</v>
      </c>
      <c r="BA96" s="26">
        <f t="shared" si="4"/>
        <v>0</v>
      </c>
      <c r="BB96" s="49">
        <v>0</v>
      </c>
      <c r="BC96" s="49">
        <v>177526</v>
      </c>
      <c r="BD96" s="49">
        <v>0</v>
      </c>
      <c r="BE96" s="49">
        <v>112723</v>
      </c>
      <c r="BF96" s="49">
        <v>0</v>
      </c>
      <c r="BG96" s="49">
        <v>0</v>
      </c>
      <c r="BH96" s="49">
        <v>0</v>
      </c>
      <c r="BI96" s="28">
        <f t="shared" si="5"/>
        <v>0</v>
      </c>
      <c r="BJ96" s="49">
        <v>0</v>
      </c>
      <c r="BK96" s="49">
        <v>2641</v>
      </c>
      <c r="BL96" s="49">
        <v>955</v>
      </c>
      <c r="BM96" s="49">
        <v>43</v>
      </c>
      <c r="BN96" s="49">
        <v>-2</v>
      </c>
      <c r="BO96" s="49">
        <v>-33</v>
      </c>
      <c r="BP96" s="49">
        <v>-89</v>
      </c>
      <c r="BQ96" s="49">
        <v>-94</v>
      </c>
      <c r="BR96" s="49">
        <v>-179</v>
      </c>
      <c r="BS96" s="49">
        <v>0</v>
      </c>
      <c r="BT96" s="49">
        <v>-19</v>
      </c>
      <c r="BU96" s="49">
        <v>-482</v>
      </c>
      <c r="BV96" s="49">
        <v>0</v>
      </c>
      <c r="BW96" s="49">
        <v>2741</v>
      </c>
      <c r="BX96" s="49">
        <v>0</v>
      </c>
      <c r="BY96" s="49">
        <v>143</v>
      </c>
      <c r="BZ96" s="49">
        <v>67</v>
      </c>
      <c r="CA96" s="49">
        <v>250</v>
      </c>
      <c r="CB96" s="49">
        <v>1</v>
      </c>
      <c r="CC96" s="49">
        <v>5</v>
      </c>
      <c r="CD96" s="49">
        <v>6</v>
      </c>
      <c r="CE96" s="49">
        <v>1</v>
      </c>
      <c r="CF96" s="49">
        <v>63</v>
      </c>
      <c r="CG96" s="49">
        <v>25</v>
      </c>
      <c r="CH96" s="49">
        <v>1</v>
      </c>
      <c r="CI96" s="49">
        <v>10</v>
      </c>
      <c r="CJ96" s="49">
        <v>16</v>
      </c>
      <c r="CK96" s="49">
        <v>130</v>
      </c>
      <c r="CL96" s="49">
        <v>63</v>
      </c>
      <c r="CM96" s="49">
        <v>7</v>
      </c>
    </row>
    <row r="97" spans="1:91" x14ac:dyDescent="0.25">
      <c r="A97" s="8">
        <v>9</v>
      </c>
      <c r="B97" s="8" t="s">
        <v>331</v>
      </c>
      <c r="C97" s="8" t="s">
        <v>281</v>
      </c>
      <c r="D97" s="8" t="s">
        <v>332</v>
      </c>
      <c r="E97" s="8" t="s">
        <v>302</v>
      </c>
      <c r="F97" s="8" t="s">
        <v>108</v>
      </c>
      <c r="G97" s="8">
        <v>71265735.890000001</v>
      </c>
      <c r="H97" s="8">
        <v>71415563.290000007</v>
      </c>
      <c r="I97" s="8">
        <v>68332803.399999991</v>
      </c>
      <c r="J97" s="8">
        <v>36719720.93</v>
      </c>
      <c r="K97" s="8">
        <v>4115784.38</v>
      </c>
      <c r="L97" s="8">
        <v>6244083.4699999997</v>
      </c>
      <c r="M97" s="8">
        <v>0</v>
      </c>
      <c r="N97" s="8">
        <v>0</v>
      </c>
      <c r="O97" s="8">
        <v>0</v>
      </c>
      <c r="P97" s="8">
        <v>0</v>
      </c>
      <c r="Q97" s="8">
        <v>1428549.31</v>
      </c>
      <c r="R97" s="8">
        <v>0</v>
      </c>
      <c r="S97" s="8">
        <v>0</v>
      </c>
      <c r="T97" s="8">
        <v>0</v>
      </c>
      <c r="U97" s="8">
        <v>11063606.640000001</v>
      </c>
      <c r="V97" s="8">
        <v>5494789.8099999996</v>
      </c>
      <c r="W97" s="8">
        <v>29280</v>
      </c>
      <c r="X97" s="8">
        <v>0</v>
      </c>
      <c r="Y97" s="8">
        <v>67931188.560000002</v>
      </c>
      <c r="Z97" s="8">
        <v>514868.88</v>
      </c>
      <c r="AA97" s="8">
        <v>68446057.439999998</v>
      </c>
      <c r="AB97" s="7">
        <v>9.7340993583202362E-2</v>
      </c>
      <c r="AC97" s="7">
        <v>4.2200000000000001E-2</v>
      </c>
      <c r="AD97" s="49">
        <v>2864654.02</v>
      </c>
      <c r="AE97" s="49">
        <v>0</v>
      </c>
      <c r="AF97" s="49">
        <v>0</v>
      </c>
      <c r="AG97" s="49">
        <v>26203.02</v>
      </c>
      <c r="AH97" s="49">
        <v>2890.77</v>
      </c>
      <c r="AI97" s="25">
        <f t="shared" si="3"/>
        <v>29093.79</v>
      </c>
      <c r="AJ97" s="49">
        <v>1376988.65</v>
      </c>
      <c r="AK97" s="49">
        <v>121210.79</v>
      </c>
      <c r="AL97" s="49">
        <v>458703.8</v>
      </c>
      <c r="AM97" s="49">
        <v>9981.82</v>
      </c>
      <c r="AN97" s="49">
        <v>357964.71</v>
      </c>
      <c r="AO97" s="49">
        <v>5518.63</v>
      </c>
      <c r="AP97" s="49">
        <v>50425.42</v>
      </c>
      <c r="AQ97" s="49">
        <v>8490</v>
      </c>
      <c r="AR97" s="49">
        <v>12407.74</v>
      </c>
      <c r="AS97" s="49">
        <v>0</v>
      </c>
      <c r="AT97" s="49">
        <v>189859.4</v>
      </c>
      <c r="AU97" s="49">
        <v>26430.74</v>
      </c>
      <c r="AV97" s="49">
        <v>0</v>
      </c>
      <c r="AW97" s="49">
        <v>1145.77</v>
      </c>
      <c r="AX97" s="49">
        <v>51764.44</v>
      </c>
      <c r="AY97" s="49">
        <v>24169.61</v>
      </c>
      <c r="AZ97" s="49">
        <v>2867555.88</v>
      </c>
      <c r="BA97" s="26">
        <f t="shared" si="4"/>
        <v>8.4286448151099334E-3</v>
      </c>
      <c r="BB97" s="49">
        <v>0</v>
      </c>
      <c r="BC97" s="49">
        <v>177526</v>
      </c>
      <c r="BD97" s="49">
        <v>0</v>
      </c>
      <c r="BE97" s="49">
        <v>417067.21</v>
      </c>
      <c r="BF97" s="49">
        <v>0</v>
      </c>
      <c r="BG97" s="49">
        <v>0</v>
      </c>
      <c r="BH97" s="49">
        <v>0</v>
      </c>
      <c r="BI97" s="28">
        <f t="shared" si="5"/>
        <v>0</v>
      </c>
      <c r="BJ97" s="49">
        <v>0</v>
      </c>
      <c r="BK97" s="49">
        <v>5654</v>
      </c>
      <c r="BL97" s="49">
        <v>2114</v>
      </c>
      <c r="BM97" s="49">
        <v>40</v>
      </c>
      <c r="BN97" s="49">
        <v>0</v>
      </c>
      <c r="BO97" s="49">
        <v>-139</v>
      </c>
      <c r="BP97" s="49">
        <v>-388</v>
      </c>
      <c r="BQ97" s="49">
        <v>-562</v>
      </c>
      <c r="BR97" s="49">
        <v>-927</v>
      </c>
      <c r="BS97" s="49">
        <v>0</v>
      </c>
      <c r="BT97" s="49">
        <v>212</v>
      </c>
      <c r="BU97" s="49">
        <v>-775</v>
      </c>
      <c r="BV97" s="49">
        <v>-4</v>
      </c>
      <c r="BW97" s="49">
        <v>5225</v>
      </c>
      <c r="BX97" s="49">
        <v>0</v>
      </c>
      <c r="BY97" s="49">
        <v>351</v>
      </c>
      <c r="BZ97" s="49">
        <v>111</v>
      </c>
      <c r="CA97" s="49">
        <v>292</v>
      </c>
      <c r="CB97" s="49">
        <v>21</v>
      </c>
      <c r="CC97" s="49">
        <v>0</v>
      </c>
      <c r="CD97" s="49">
        <v>6</v>
      </c>
      <c r="CE97" s="49">
        <v>9</v>
      </c>
      <c r="CF97" s="49">
        <v>119</v>
      </c>
      <c r="CG97" s="49">
        <v>254</v>
      </c>
      <c r="CH97" s="49">
        <v>0</v>
      </c>
      <c r="CI97" s="49">
        <v>25</v>
      </c>
      <c r="CJ97" s="49">
        <v>39</v>
      </c>
      <c r="CK97" s="49">
        <v>147</v>
      </c>
      <c r="CL97" s="49">
        <v>716</v>
      </c>
      <c r="CM97" s="49">
        <v>0</v>
      </c>
    </row>
    <row r="98" spans="1:91" x14ac:dyDescent="0.25">
      <c r="A98" s="8">
        <v>9</v>
      </c>
      <c r="B98" s="8" t="s">
        <v>333</v>
      </c>
      <c r="C98" s="8" t="s">
        <v>334</v>
      </c>
      <c r="D98" s="8" t="s">
        <v>335</v>
      </c>
      <c r="E98" s="8" t="s">
        <v>306</v>
      </c>
      <c r="F98" s="8" t="s">
        <v>104</v>
      </c>
      <c r="G98" s="8">
        <v>46895371</v>
      </c>
      <c r="H98" s="8">
        <v>47091177.780000001</v>
      </c>
      <c r="I98" s="8">
        <v>44228000</v>
      </c>
      <c r="J98" s="8">
        <v>0</v>
      </c>
      <c r="K98" s="8">
        <v>8680682</v>
      </c>
      <c r="L98" s="8">
        <v>10716885</v>
      </c>
      <c r="M98" s="8">
        <v>0</v>
      </c>
      <c r="N98" s="8">
        <v>0</v>
      </c>
      <c r="O98" s="8">
        <v>0</v>
      </c>
      <c r="P98" s="8">
        <v>4804</v>
      </c>
      <c r="Q98" s="8">
        <v>2914719</v>
      </c>
      <c r="R98" s="8">
        <v>0</v>
      </c>
      <c r="S98" s="8">
        <v>0</v>
      </c>
      <c r="T98" s="8">
        <v>0</v>
      </c>
      <c r="U98" s="8">
        <v>16325918</v>
      </c>
      <c r="V98" s="8">
        <v>3447361</v>
      </c>
      <c r="W98" s="8">
        <v>18045</v>
      </c>
      <c r="X98" s="8">
        <v>0</v>
      </c>
      <c r="Y98" s="8">
        <v>44434297</v>
      </c>
      <c r="Z98" s="8">
        <v>322211</v>
      </c>
      <c r="AA98" s="8">
        <v>44756508</v>
      </c>
      <c r="AB98" s="7">
        <v>4.4714216142892838E-2</v>
      </c>
      <c r="AC98" s="7">
        <v>5.28E-2</v>
      </c>
      <c r="AD98" s="49">
        <v>2347169</v>
      </c>
      <c r="AE98" s="49">
        <v>0</v>
      </c>
      <c r="AF98" s="49">
        <v>0</v>
      </c>
      <c r="AG98" s="49">
        <v>209738</v>
      </c>
      <c r="AH98" s="49">
        <v>0</v>
      </c>
      <c r="AI98" s="25">
        <f t="shared" si="3"/>
        <v>209738</v>
      </c>
      <c r="AJ98" s="49">
        <v>1181416</v>
      </c>
      <c r="AK98" s="49">
        <v>94964</v>
      </c>
      <c r="AL98" s="49">
        <v>289575</v>
      </c>
      <c r="AM98" s="49">
        <v>125</v>
      </c>
      <c r="AN98" s="49">
        <v>252073</v>
      </c>
      <c r="AO98" s="49">
        <v>18468</v>
      </c>
      <c r="AP98" s="49">
        <v>152381</v>
      </c>
      <c r="AQ98" s="49">
        <v>9550</v>
      </c>
      <c r="AR98" s="49">
        <v>1050</v>
      </c>
      <c r="AS98" s="49">
        <v>0</v>
      </c>
      <c r="AT98" s="49">
        <v>86383</v>
      </c>
      <c r="AU98" s="49">
        <v>24559</v>
      </c>
      <c r="AV98" s="49">
        <v>0</v>
      </c>
      <c r="AW98" s="49">
        <v>5135</v>
      </c>
      <c r="AX98" s="49">
        <v>49794</v>
      </c>
      <c r="AY98" s="49">
        <v>0</v>
      </c>
      <c r="AZ98" s="49">
        <v>2228929</v>
      </c>
      <c r="BA98" s="26">
        <f t="shared" si="4"/>
        <v>0</v>
      </c>
      <c r="BB98" s="49">
        <v>1034</v>
      </c>
      <c r="BC98" s="49">
        <v>177526</v>
      </c>
      <c r="BD98" s="49">
        <v>0</v>
      </c>
      <c r="BE98" s="49">
        <v>417250.74</v>
      </c>
      <c r="BF98" s="49">
        <v>0</v>
      </c>
      <c r="BG98" s="49">
        <v>0</v>
      </c>
      <c r="BH98" s="49">
        <v>0</v>
      </c>
      <c r="BI98" s="28">
        <f t="shared" si="5"/>
        <v>0</v>
      </c>
      <c r="BJ98" s="49">
        <v>0</v>
      </c>
      <c r="BK98" s="49">
        <v>7350</v>
      </c>
      <c r="BL98" s="49">
        <v>3242</v>
      </c>
      <c r="BM98" s="49">
        <v>187</v>
      </c>
      <c r="BN98" s="49">
        <v>-24</v>
      </c>
      <c r="BO98" s="49">
        <v>-76</v>
      </c>
      <c r="BP98" s="49">
        <v>-280</v>
      </c>
      <c r="BQ98" s="49">
        <v>-1125</v>
      </c>
      <c r="BR98" s="49">
        <v>-999</v>
      </c>
      <c r="BS98" s="49">
        <v>-5</v>
      </c>
      <c r="BT98" s="49">
        <v>-4</v>
      </c>
      <c r="BU98" s="49">
        <v>-1217</v>
      </c>
      <c r="BV98" s="49">
        <v>-6</v>
      </c>
      <c r="BW98" s="49">
        <v>7043</v>
      </c>
      <c r="BX98" s="49">
        <v>41</v>
      </c>
      <c r="BY98" s="49">
        <v>587</v>
      </c>
      <c r="BZ98" s="49">
        <v>213</v>
      </c>
      <c r="CA98" s="49">
        <v>397</v>
      </c>
      <c r="CB98" s="49">
        <v>19</v>
      </c>
      <c r="CC98" s="49">
        <v>1</v>
      </c>
      <c r="CD98" s="49">
        <v>83</v>
      </c>
      <c r="CE98" s="49">
        <v>49</v>
      </c>
      <c r="CF98" s="49">
        <v>131</v>
      </c>
      <c r="CG98" s="49">
        <v>17</v>
      </c>
      <c r="CH98" s="49">
        <v>0</v>
      </c>
      <c r="CI98" s="49">
        <v>548</v>
      </c>
      <c r="CJ98" s="49">
        <v>103</v>
      </c>
      <c r="CK98" s="49">
        <v>290</v>
      </c>
      <c r="CL98" s="49">
        <v>58</v>
      </c>
      <c r="CM98" s="49">
        <v>0</v>
      </c>
    </row>
    <row r="99" spans="1:91" x14ac:dyDescent="0.25">
      <c r="A99" s="8">
        <v>9</v>
      </c>
      <c r="B99" s="8" t="s">
        <v>336</v>
      </c>
      <c r="C99" s="8" t="s">
        <v>337</v>
      </c>
      <c r="D99" s="8" t="s">
        <v>309</v>
      </c>
      <c r="E99" s="8" t="s">
        <v>302</v>
      </c>
      <c r="F99" s="8" t="s">
        <v>108</v>
      </c>
      <c r="G99" s="8">
        <v>88247429</v>
      </c>
      <c r="H99" s="8">
        <v>88331229</v>
      </c>
      <c r="I99" s="8">
        <v>82351595</v>
      </c>
      <c r="J99" s="8">
        <v>44580195</v>
      </c>
      <c r="K99" s="8">
        <v>4058738</v>
      </c>
      <c r="L99" s="8">
        <v>7357670</v>
      </c>
      <c r="M99" s="8">
        <v>0</v>
      </c>
      <c r="N99" s="8">
        <v>0</v>
      </c>
      <c r="O99" s="8">
        <v>0</v>
      </c>
      <c r="P99" s="8">
        <v>0</v>
      </c>
      <c r="Q99" s="8">
        <v>1935125</v>
      </c>
      <c r="R99" s="8">
        <v>0</v>
      </c>
      <c r="S99" s="8">
        <v>0</v>
      </c>
      <c r="T99" s="8">
        <v>0</v>
      </c>
      <c r="U99" s="8">
        <v>10788891</v>
      </c>
      <c r="V99" s="8">
        <v>8795501</v>
      </c>
      <c r="W99" s="8">
        <v>70024</v>
      </c>
      <c r="X99" s="8">
        <v>0</v>
      </c>
      <c r="Y99" s="8">
        <v>80916765</v>
      </c>
      <c r="Z99" s="8">
        <v>1005500</v>
      </c>
      <c r="AA99" s="8">
        <v>81922265</v>
      </c>
      <c r="AB99" s="7">
        <v>0.14370313286781311</v>
      </c>
      <c r="AC99" s="7">
        <v>4.2000000000000003E-2</v>
      </c>
      <c r="AD99" s="49">
        <v>3400645</v>
      </c>
      <c r="AE99" s="49">
        <v>0</v>
      </c>
      <c r="AF99" s="49">
        <v>0</v>
      </c>
      <c r="AG99" s="49">
        <v>83800</v>
      </c>
      <c r="AH99" s="49">
        <v>3303</v>
      </c>
      <c r="AI99" s="25">
        <f t="shared" si="3"/>
        <v>87103</v>
      </c>
      <c r="AJ99" s="49">
        <v>1768384</v>
      </c>
      <c r="AK99" s="49">
        <v>168813</v>
      </c>
      <c r="AL99" s="49">
        <v>583923</v>
      </c>
      <c r="AM99" s="49">
        <v>46059</v>
      </c>
      <c r="AN99" s="49">
        <v>364197</v>
      </c>
      <c r="AO99" s="49">
        <v>6046</v>
      </c>
      <c r="AP99" s="49">
        <v>43126</v>
      </c>
      <c r="AQ99" s="49">
        <v>8490</v>
      </c>
      <c r="AR99" s="49">
        <v>10520</v>
      </c>
      <c r="AS99" s="49">
        <v>0</v>
      </c>
      <c r="AT99" s="49">
        <v>265933</v>
      </c>
      <c r="AU99" s="49">
        <v>41640</v>
      </c>
      <c r="AV99" s="49">
        <v>0</v>
      </c>
      <c r="AW99" s="49">
        <v>0</v>
      </c>
      <c r="AX99" s="49">
        <v>18557</v>
      </c>
      <c r="AY99" s="49">
        <v>0</v>
      </c>
      <c r="AZ99" s="49">
        <v>3483870</v>
      </c>
      <c r="BA99" s="26">
        <f t="shared" si="4"/>
        <v>0</v>
      </c>
      <c r="BB99" s="49">
        <v>0</v>
      </c>
      <c r="BC99" s="49">
        <v>177526</v>
      </c>
      <c r="BD99" s="49">
        <v>0</v>
      </c>
      <c r="BE99" s="49">
        <v>394163</v>
      </c>
      <c r="BF99" s="49">
        <v>0</v>
      </c>
      <c r="BG99" s="49">
        <v>0</v>
      </c>
      <c r="BH99" s="49">
        <v>0</v>
      </c>
      <c r="BI99" s="28">
        <f t="shared" si="5"/>
        <v>0</v>
      </c>
      <c r="BJ99" s="49">
        <v>0</v>
      </c>
      <c r="BK99" s="49">
        <v>7314</v>
      </c>
      <c r="BL99" s="49">
        <v>3511</v>
      </c>
      <c r="BM99" s="49">
        <v>7</v>
      </c>
      <c r="BN99" s="49">
        <v>-3</v>
      </c>
      <c r="BO99" s="49">
        <v>-160</v>
      </c>
      <c r="BP99" s="49">
        <v>-512</v>
      </c>
      <c r="BQ99" s="49">
        <v>-1085</v>
      </c>
      <c r="BR99" s="49">
        <v>-1502</v>
      </c>
      <c r="BS99" s="49">
        <v>76</v>
      </c>
      <c r="BT99" s="49">
        <v>-17</v>
      </c>
      <c r="BU99" s="49">
        <v>-748</v>
      </c>
      <c r="BV99" s="49">
        <v>-4</v>
      </c>
      <c r="BW99" s="49">
        <v>6877</v>
      </c>
      <c r="BX99" s="49">
        <v>85</v>
      </c>
      <c r="BY99" s="49">
        <v>298</v>
      </c>
      <c r="BZ99" s="49">
        <v>108</v>
      </c>
      <c r="CA99" s="49">
        <v>319</v>
      </c>
      <c r="CB99" s="49">
        <v>23</v>
      </c>
      <c r="CC99" s="49">
        <v>4</v>
      </c>
      <c r="CD99" s="49">
        <v>2</v>
      </c>
      <c r="CE99" s="49">
        <v>12</v>
      </c>
      <c r="CF99" s="49">
        <v>107</v>
      </c>
      <c r="CG99" s="49">
        <v>390</v>
      </c>
      <c r="CH99" s="49">
        <v>1</v>
      </c>
      <c r="CI99" s="49">
        <v>34</v>
      </c>
      <c r="CJ99" s="49">
        <v>63</v>
      </c>
      <c r="CK99" s="49">
        <v>245</v>
      </c>
      <c r="CL99" s="49">
        <v>1144</v>
      </c>
      <c r="CM99" s="49">
        <v>16</v>
      </c>
    </row>
    <row r="100" spans="1:91" x14ac:dyDescent="0.25">
      <c r="A100" s="8">
        <v>10</v>
      </c>
      <c r="B100" s="8" t="s">
        <v>338</v>
      </c>
      <c r="C100" s="8" t="s">
        <v>339</v>
      </c>
      <c r="D100" s="8" t="s">
        <v>340</v>
      </c>
      <c r="E100" s="8" t="s">
        <v>341</v>
      </c>
      <c r="F100" s="8" t="s">
        <v>104</v>
      </c>
      <c r="G100" s="8">
        <v>7774507.0700000003</v>
      </c>
      <c r="H100" s="8">
        <v>7799758.6100000003</v>
      </c>
      <c r="I100" s="8">
        <v>7586878.8700000001</v>
      </c>
      <c r="J100" s="8">
        <v>2597846.16</v>
      </c>
      <c r="K100" s="8">
        <v>330068.49</v>
      </c>
      <c r="L100" s="8">
        <v>2055989.47</v>
      </c>
      <c r="M100" s="8">
        <v>0</v>
      </c>
      <c r="N100" s="8">
        <v>0</v>
      </c>
      <c r="O100" s="8">
        <v>0</v>
      </c>
      <c r="P100" s="8">
        <v>0</v>
      </c>
      <c r="Q100" s="8">
        <v>200401.24</v>
      </c>
      <c r="R100" s="8">
        <v>0</v>
      </c>
      <c r="S100" s="8">
        <v>0</v>
      </c>
      <c r="T100" s="8">
        <v>0</v>
      </c>
      <c r="U100" s="8">
        <v>1329573.3400000001</v>
      </c>
      <c r="V100" s="8">
        <v>487774.54</v>
      </c>
      <c r="W100" s="8">
        <v>1925.15</v>
      </c>
      <c r="X100" s="8">
        <v>41453.01</v>
      </c>
      <c r="Y100" s="8">
        <v>7390063.54</v>
      </c>
      <c r="Z100" s="8">
        <v>85519.34</v>
      </c>
      <c r="AA100" s="8">
        <v>7475582.8799999999</v>
      </c>
      <c r="AB100" s="7">
        <v>0.17670425772666931</v>
      </c>
      <c r="AC100" s="7">
        <v>5.2499999999999998E-2</v>
      </c>
      <c r="AD100" s="49">
        <v>387712.22</v>
      </c>
      <c r="AE100" s="49">
        <v>0</v>
      </c>
      <c r="AF100" s="49">
        <v>0</v>
      </c>
      <c r="AG100" s="49">
        <v>25252.04</v>
      </c>
      <c r="AH100" s="49">
        <v>303.24</v>
      </c>
      <c r="AI100" s="25">
        <f t="shared" si="3"/>
        <v>25555.280000000002</v>
      </c>
      <c r="AJ100" s="49">
        <v>120856.32000000001</v>
      </c>
      <c r="AK100" s="49">
        <v>9767.9500000000007</v>
      </c>
      <c r="AL100" s="49">
        <v>24031.95</v>
      </c>
      <c r="AM100" s="49">
        <v>0</v>
      </c>
      <c r="AN100" s="49">
        <v>10422.5</v>
      </c>
      <c r="AO100" s="49">
        <v>8700</v>
      </c>
      <c r="AP100" s="49">
        <v>11401.95</v>
      </c>
      <c r="AQ100" s="49">
        <v>10059</v>
      </c>
      <c r="AR100" s="49">
        <v>0</v>
      </c>
      <c r="AS100" s="49">
        <v>33369.25</v>
      </c>
      <c r="AT100" s="49">
        <v>16973.39</v>
      </c>
      <c r="AU100" s="49">
        <v>8507.9599999999991</v>
      </c>
      <c r="AV100" s="49">
        <v>0</v>
      </c>
      <c r="AW100" s="49">
        <v>1277.48</v>
      </c>
      <c r="AX100" s="49">
        <v>1278.6500000000001</v>
      </c>
      <c r="AY100" s="49">
        <v>0</v>
      </c>
      <c r="AZ100" s="49">
        <v>276019.46999999997</v>
      </c>
      <c r="BA100" s="26">
        <f t="shared" si="4"/>
        <v>0</v>
      </c>
      <c r="BB100" s="49">
        <v>0</v>
      </c>
      <c r="BC100" s="49">
        <v>177526</v>
      </c>
      <c r="BD100" s="49">
        <v>0</v>
      </c>
      <c r="BE100" s="49">
        <v>60969.35</v>
      </c>
      <c r="BF100" s="49">
        <v>0</v>
      </c>
      <c r="BG100" s="49">
        <v>0</v>
      </c>
      <c r="BH100" s="49">
        <v>0</v>
      </c>
      <c r="BI100" s="28">
        <f t="shared" si="5"/>
        <v>0</v>
      </c>
      <c r="BJ100" s="49">
        <v>0</v>
      </c>
      <c r="BK100" s="49">
        <v>653</v>
      </c>
      <c r="BL100" s="49">
        <v>353</v>
      </c>
      <c r="BM100" s="49">
        <v>0</v>
      </c>
      <c r="BN100" s="49">
        <v>4</v>
      </c>
      <c r="BO100" s="49">
        <v>-11</v>
      </c>
      <c r="BP100" s="49">
        <v>-34</v>
      </c>
      <c r="BQ100" s="49">
        <v>-66</v>
      </c>
      <c r="BR100" s="49">
        <v>-105</v>
      </c>
      <c r="BS100" s="49">
        <v>3</v>
      </c>
      <c r="BT100" s="49">
        <v>0</v>
      </c>
      <c r="BU100" s="49">
        <v>-80</v>
      </c>
      <c r="BV100" s="49">
        <v>-1</v>
      </c>
      <c r="BW100" s="49">
        <v>716</v>
      </c>
      <c r="BX100" s="49">
        <v>1</v>
      </c>
      <c r="BY100" s="49">
        <v>37</v>
      </c>
      <c r="BZ100" s="49">
        <v>14</v>
      </c>
      <c r="CA100" s="49">
        <v>24</v>
      </c>
      <c r="CB100" s="49">
        <v>2</v>
      </c>
      <c r="CC100" s="49">
        <v>0</v>
      </c>
      <c r="CD100" s="49">
        <v>0</v>
      </c>
      <c r="CE100" s="49">
        <v>2</v>
      </c>
      <c r="CF100" s="49">
        <v>8</v>
      </c>
      <c r="CG100" s="49">
        <v>19</v>
      </c>
      <c r="CH100" s="49">
        <v>1</v>
      </c>
      <c r="CI100" s="49">
        <v>2</v>
      </c>
      <c r="CJ100" s="49">
        <v>0</v>
      </c>
      <c r="CK100" s="49">
        <v>23</v>
      </c>
      <c r="CL100" s="49">
        <v>69</v>
      </c>
      <c r="CM100" s="49">
        <v>2</v>
      </c>
    </row>
    <row r="101" spans="1:91" x14ac:dyDescent="0.25">
      <c r="A101" s="8">
        <v>10</v>
      </c>
      <c r="B101" s="8" t="s">
        <v>342</v>
      </c>
      <c r="C101" s="8" t="s">
        <v>146</v>
      </c>
      <c r="D101" s="8" t="s">
        <v>343</v>
      </c>
      <c r="E101" s="8" t="s">
        <v>341</v>
      </c>
      <c r="F101" s="8" t="s">
        <v>123</v>
      </c>
      <c r="G101" s="8">
        <v>24270056.27</v>
      </c>
      <c r="H101" s="8">
        <v>24285980.27</v>
      </c>
      <c r="I101" s="8">
        <v>24101562.27</v>
      </c>
      <c r="J101" s="8">
        <v>7974467</v>
      </c>
      <c r="K101" s="8">
        <v>838759</v>
      </c>
      <c r="L101" s="8">
        <v>5594956</v>
      </c>
      <c r="M101" s="8">
        <v>0</v>
      </c>
      <c r="N101" s="8">
        <v>158688</v>
      </c>
      <c r="O101" s="8">
        <v>0</v>
      </c>
      <c r="P101" s="8">
        <v>0</v>
      </c>
      <c r="Q101" s="8">
        <v>560914</v>
      </c>
      <c r="R101" s="8">
        <v>0</v>
      </c>
      <c r="S101" s="8">
        <v>0</v>
      </c>
      <c r="T101" s="8">
        <v>0</v>
      </c>
      <c r="U101" s="8">
        <v>3995340</v>
      </c>
      <c r="V101" s="8">
        <v>3106286</v>
      </c>
      <c r="W101" s="8">
        <v>0</v>
      </c>
      <c r="X101" s="8">
        <v>9155.49</v>
      </c>
      <c r="Y101" s="8">
        <v>23237711.59</v>
      </c>
      <c r="Z101" s="8">
        <v>187496.49</v>
      </c>
      <c r="AA101" s="8">
        <v>23425208.079999998</v>
      </c>
      <c r="AB101" s="7">
        <v>0.13780950009822845</v>
      </c>
      <c r="AC101" s="7">
        <v>4.9000000000000002E-2</v>
      </c>
      <c r="AD101" s="49">
        <v>1138651</v>
      </c>
      <c r="AE101" s="49">
        <v>0</v>
      </c>
      <c r="AF101" s="49">
        <v>0</v>
      </c>
      <c r="AG101" s="49">
        <v>19401</v>
      </c>
      <c r="AH101" s="49">
        <v>0</v>
      </c>
      <c r="AI101" s="25">
        <f t="shared" si="3"/>
        <v>19401</v>
      </c>
      <c r="AJ101" s="49">
        <v>548563</v>
      </c>
      <c r="AK101" s="49">
        <v>44330</v>
      </c>
      <c r="AL101" s="49">
        <v>138272</v>
      </c>
      <c r="AM101" s="49">
        <v>28897</v>
      </c>
      <c r="AN101" s="49">
        <v>57899</v>
      </c>
      <c r="AO101" s="49">
        <v>0</v>
      </c>
      <c r="AP101" s="49">
        <v>41579</v>
      </c>
      <c r="AQ101" s="49">
        <v>11789</v>
      </c>
      <c r="AR101" s="49">
        <v>0</v>
      </c>
      <c r="AS101" s="49">
        <v>9809</v>
      </c>
      <c r="AT101" s="49">
        <v>53985</v>
      </c>
      <c r="AU101" s="49">
        <v>12525.05</v>
      </c>
      <c r="AV101" s="49">
        <v>0</v>
      </c>
      <c r="AW101" s="49">
        <v>6741</v>
      </c>
      <c r="AX101" s="49">
        <v>27707</v>
      </c>
      <c r="AY101" s="49">
        <v>91023.6</v>
      </c>
      <c r="AZ101" s="49">
        <v>1037008.23</v>
      </c>
      <c r="BA101" s="26">
        <f t="shared" si="4"/>
        <v>8.7775195381043419E-2</v>
      </c>
      <c r="BB101" s="49">
        <v>0</v>
      </c>
      <c r="BC101" s="49">
        <v>177526</v>
      </c>
      <c r="BD101" s="49">
        <v>0</v>
      </c>
      <c r="BE101" s="49">
        <v>87481.26</v>
      </c>
      <c r="BF101" s="49">
        <v>0</v>
      </c>
      <c r="BG101" s="49">
        <v>0</v>
      </c>
      <c r="BH101" s="49">
        <v>0</v>
      </c>
      <c r="BI101" s="28">
        <f t="shared" si="5"/>
        <v>0</v>
      </c>
      <c r="BJ101" s="49">
        <v>0</v>
      </c>
      <c r="BK101" s="49">
        <v>3343</v>
      </c>
      <c r="BL101" s="49">
        <v>1818</v>
      </c>
      <c r="BM101" s="49">
        <v>14</v>
      </c>
      <c r="BN101" s="49">
        <v>-6</v>
      </c>
      <c r="BO101" s="49">
        <v>-18</v>
      </c>
      <c r="BP101" s="49">
        <v>-79</v>
      </c>
      <c r="BQ101" s="49">
        <v>-129</v>
      </c>
      <c r="BR101" s="49">
        <v>-248</v>
      </c>
      <c r="BS101" s="49">
        <v>1</v>
      </c>
      <c r="BT101" s="49">
        <v>18</v>
      </c>
      <c r="BU101" s="49">
        <v>-415</v>
      </c>
      <c r="BV101" s="49">
        <v>-4</v>
      </c>
      <c r="BW101" s="49">
        <v>4295</v>
      </c>
      <c r="BX101" s="49">
        <v>6</v>
      </c>
      <c r="BY101" s="49">
        <v>129</v>
      </c>
      <c r="BZ101" s="49">
        <v>89</v>
      </c>
      <c r="CA101" s="49">
        <v>168</v>
      </c>
      <c r="CB101" s="49">
        <v>26</v>
      </c>
      <c r="CC101" s="49">
        <v>7</v>
      </c>
      <c r="CD101" s="49">
        <v>0</v>
      </c>
      <c r="CE101" s="49">
        <v>0</v>
      </c>
      <c r="CF101" s="49">
        <v>14</v>
      </c>
      <c r="CG101" s="49">
        <v>60</v>
      </c>
      <c r="CH101" s="49">
        <v>7</v>
      </c>
      <c r="CI101" s="49">
        <v>2</v>
      </c>
      <c r="CJ101" s="49">
        <v>6</v>
      </c>
      <c r="CK101" s="49">
        <v>27</v>
      </c>
      <c r="CL101" s="49">
        <v>181</v>
      </c>
      <c r="CM101" s="49">
        <v>30</v>
      </c>
    </row>
    <row r="102" spans="1:91" x14ac:dyDescent="0.25">
      <c r="A102" s="8">
        <v>10</v>
      </c>
      <c r="B102" s="8" t="s">
        <v>344</v>
      </c>
      <c r="C102" s="8" t="s">
        <v>345</v>
      </c>
      <c r="D102" s="8" t="s">
        <v>346</v>
      </c>
      <c r="E102" s="8" t="s">
        <v>347</v>
      </c>
      <c r="F102" s="8" t="s">
        <v>348</v>
      </c>
      <c r="G102" s="8">
        <v>3708135.33</v>
      </c>
      <c r="H102" s="8">
        <v>3708135.33</v>
      </c>
      <c r="I102" s="8">
        <v>3679996.66</v>
      </c>
      <c r="J102" s="8">
        <v>18837.04</v>
      </c>
      <c r="K102" s="8">
        <v>287801.08</v>
      </c>
      <c r="L102" s="8">
        <v>1028624.65</v>
      </c>
      <c r="M102" s="8">
        <v>0</v>
      </c>
      <c r="N102" s="8">
        <v>0</v>
      </c>
      <c r="O102" s="8">
        <v>0</v>
      </c>
      <c r="P102" s="8">
        <v>0</v>
      </c>
      <c r="Q102" s="8">
        <v>155830.16</v>
      </c>
      <c r="R102" s="8">
        <v>0</v>
      </c>
      <c r="S102" s="8">
        <v>0</v>
      </c>
      <c r="T102" s="8">
        <v>0</v>
      </c>
      <c r="U102" s="8">
        <v>1341102.58</v>
      </c>
      <c r="V102" s="8">
        <v>403846.71</v>
      </c>
      <c r="W102" s="8">
        <v>0</v>
      </c>
      <c r="X102" s="8">
        <v>0</v>
      </c>
      <c r="Y102" s="8">
        <v>3595691.9</v>
      </c>
      <c r="Z102" s="8">
        <v>0</v>
      </c>
      <c r="AA102" s="8">
        <v>3595691.9</v>
      </c>
      <c r="AB102" s="7">
        <v>9.2812083661556244E-2</v>
      </c>
      <c r="AC102" s="7">
        <v>0.1</v>
      </c>
      <c r="AD102" s="49">
        <v>359568.36</v>
      </c>
      <c r="AE102" s="49">
        <v>0</v>
      </c>
      <c r="AF102" s="49">
        <v>0</v>
      </c>
      <c r="AG102" s="49">
        <v>0</v>
      </c>
      <c r="AH102" s="49">
        <v>3.75</v>
      </c>
      <c r="AI102" s="25">
        <f t="shared" si="3"/>
        <v>3.75</v>
      </c>
      <c r="AJ102" s="49">
        <v>108624.85</v>
      </c>
      <c r="AK102" s="49">
        <v>8582.32</v>
      </c>
      <c r="AL102" s="49">
        <v>11595</v>
      </c>
      <c r="AM102" s="49">
        <v>22331.84</v>
      </c>
      <c r="AN102" s="49">
        <v>16671.48</v>
      </c>
      <c r="AO102" s="49">
        <v>4300</v>
      </c>
      <c r="AP102" s="49">
        <v>11400</v>
      </c>
      <c r="AQ102" s="49">
        <v>6400</v>
      </c>
      <c r="AR102" s="49">
        <v>0</v>
      </c>
      <c r="AS102" s="49">
        <v>0</v>
      </c>
      <c r="AT102" s="49">
        <v>12988.3</v>
      </c>
      <c r="AU102" s="49">
        <v>275</v>
      </c>
      <c r="AV102" s="49">
        <v>0</v>
      </c>
      <c r="AW102" s="49">
        <v>498</v>
      </c>
      <c r="AX102" s="49">
        <v>526.64</v>
      </c>
      <c r="AY102" s="49">
        <v>56658.78</v>
      </c>
      <c r="AZ102" s="49">
        <v>218178.37</v>
      </c>
      <c r="BA102" s="26">
        <f t="shared" si="4"/>
        <v>0.25969017918687359</v>
      </c>
      <c r="BB102" s="49">
        <v>0</v>
      </c>
      <c r="BC102" s="49">
        <v>140460</v>
      </c>
      <c r="BD102" s="49">
        <v>0</v>
      </c>
      <c r="BE102" s="49">
        <v>13215.74</v>
      </c>
      <c r="BF102" s="49">
        <v>0</v>
      </c>
      <c r="BG102" s="49">
        <v>0</v>
      </c>
      <c r="BH102" s="49">
        <v>0</v>
      </c>
      <c r="BI102" s="28">
        <f t="shared" si="5"/>
        <v>0</v>
      </c>
      <c r="BJ102" s="49">
        <v>0</v>
      </c>
      <c r="BK102" s="49">
        <v>637</v>
      </c>
      <c r="BL102" s="49">
        <v>219</v>
      </c>
      <c r="BM102" s="49">
        <v>0</v>
      </c>
      <c r="BN102" s="49">
        <v>0</v>
      </c>
      <c r="BO102" s="49">
        <v>-7</v>
      </c>
      <c r="BP102" s="49">
        <v>-20</v>
      </c>
      <c r="BQ102" s="49">
        <v>-12</v>
      </c>
      <c r="BR102" s="49">
        <v>-41</v>
      </c>
      <c r="BS102" s="49">
        <v>0</v>
      </c>
      <c r="BT102" s="49">
        <v>-9</v>
      </c>
      <c r="BU102" s="49">
        <v>-140</v>
      </c>
      <c r="BV102" s="49">
        <v>0</v>
      </c>
      <c r="BW102" s="49">
        <v>627</v>
      </c>
      <c r="BX102" s="49">
        <v>0</v>
      </c>
      <c r="BY102" s="49">
        <v>43</v>
      </c>
      <c r="BZ102" s="49">
        <v>20</v>
      </c>
      <c r="CA102" s="49">
        <v>69</v>
      </c>
      <c r="CB102" s="49">
        <v>8</v>
      </c>
      <c r="CC102" s="49">
        <v>0</v>
      </c>
      <c r="CD102" s="49">
        <v>0</v>
      </c>
      <c r="CE102" s="49">
        <v>1</v>
      </c>
      <c r="CF102" s="49">
        <v>6</v>
      </c>
      <c r="CG102" s="49">
        <v>13</v>
      </c>
      <c r="CH102" s="49">
        <v>0</v>
      </c>
      <c r="CI102" s="49">
        <v>0</v>
      </c>
      <c r="CJ102" s="49">
        <v>1</v>
      </c>
      <c r="CK102" s="49">
        <v>11</v>
      </c>
      <c r="CL102" s="49">
        <v>28</v>
      </c>
      <c r="CM102" s="49">
        <v>1</v>
      </c>
    </row>
    <row r="103" spans="1:91" x14ac:dyDescent="0.25">
      <c r="A103" s="8">
        <v>10</v>
      </c>
      <c r="B103" s="8" t="s">
        <v>349</v>
      </c>
      <c r="C103" s="8" t="s">
        <v>188</v>
      </c>
      <c r="D103" s="8" t="s">
        <v>350</v>
      </c>
      <c r="E103" s="8" t="s">
        <v>341</v>
      </c>
      <c r="F103" s="8" t="s">
        <v>123</v>
      </c>
      <c r="G103" s="8">
        <v>42761445.600000001</v>
      </c>
      <c r="H103" s="8">
        <v>42835922.359999999</v>
      </c>
      <c r="I103" s="8">
        <v>41032289.400000006</v>
      </c>
      <c r="J103" s="8">
        <v>0</v>
      </c>
      <c r="K103" s="8">
        <v>3768988.5</v>
      </c>
      <c r="L103" s="8">
        <v>9887716.2599999998</v>
      </c>
      <c r="M103" s="8">
        <v>0</v>
      </c>
      <c r="N103" s="8">
        <v>0</v>
      </c>
      <c r="O103" s="8">
        <v>0</v>
      </c>
      <c r="P103" s="8">
        <v>0</v>
      </c>
      <c r="Q103" s="8">
        <v>2866434.72</v>
      </c>
      <c r="R103" s="8">
        <v>0</v>
      </c>
      <c r="S103" s="8">
        <v>0</v>
      </c>
      <c r="T103" s="8">
        <v>0</v>
      </c>
      <c r="U103" s="8">
        <v>14490682.6</v>
      </c>
      <c r="V103" s="8">
        <v>5334542.43</v>
      </c>
      <c r="W103" s="8">
        <v>0</v>
      </c>
      <c r="X103" s="8">
        <v>19557.080000000002</v>
      </c>
      <c r="Y103" s="8">
        <v>38463492.140000001</v>
      </c>
      <c r="Z103" s="8">
        <v>114054.03</v>
      </c>
      <c r="AA103" s="8">
        <v>38577546.170000002</v>
      </c>
      <c r="AB103" s="7">
        <v>0.22973325848579407</v>
      </c>
      <c r="AC103" s="7">
        <v>5.5E-2</v>
      </c>
      <c r="AD103" s="49">
        <v>2115127.63</v>
      </c>
      <c r="AE103" s="49">
        <v>0</v>
      </c>
      <c r="AF103" s="49">
        <v>0</v>
      </c>
      <c r="AG103" s="49">
        <v>85334.38</v>
      </c>
      <c r="AH103" s="49">
        <v>882.61</v>
      </c>
      <c r="AI103" s="25">
        <f t="shared" si="3"/>
        <v>86216.99</v>
      </c>
      <c r="AJ103" s="49">
        <v>1361265.13</v>
      </c>
      <c r="AK103" s="49">
        <v>111909.43</v>
      </c>
      <c r="AL103" s="49">
        <v>348092.31</v>
      </c>
      <c r="AM103" s="49">
        <v>0</v>
      </c>
      <c r="AN103" s="49">
        <v>201643.43</v>
      </c>
      <c r="AO103" s="49">
        <v>34698</v>
      </c>
      <c r="AP103" s="49">
        <v>35315.5</v>
      </c>
      <c r="AQ103" s="49">
        <v>15575</v>
      </c>
      <c r="AR103" s="49">
        <v>25355</v>
      </c>
      <c r="AS103" s="49">
        <v>21385.16</v>
      </c>
      <c r="AT103" s="49">
        <v>73332.740000000005</v>
      </c>
      <c r="AU103" s="49">
        <v>16352.66</v>
      </c>
      <c r="AV103" s="49">
        <v>0</v>
      </c>
      <c r="AW103" s="49">
        <v>19479.93</v>
      </c>
      <c r="AX103" s="49">
        <v>5209.5600000000004</v>
      </c>
      <c r="AY103" s="49">
        <v>98616.45</v>
      </c>
      <c r="AZ103" s="49">
        <v>2318689.96</v>
      </c>
      <c r="BA103" s="26">
        <f t="shared" si="4"/>
        <v>4.2531106659900314E-2</v>
      </c>
      <c r="BB103" s="49">
        <v>1377.85</v>
      </c>
      <c r="BC103" s="49">
        <v>177525.96</v>
      </c>
      <c r="BD103" s="49">
        <v>0</v>
      </c>
      <c r="BE103" s="49">
        <v>120984</v>
      </c>
      <c r="BF103" s="49">
        <v>0</v>
      </c>
      <c r="BG103" s="49">
        <v>0</v>
      </c>
      <c r="BH103" s="49">
        <v>0</v>
      </c>
      <c r="BI103" s="28">
        <f t="shared" si="5"/>
        <v>0</v>
      </c>
      <c r="BJ103" s="49">
        <v>0</v>
      </c>
      <c r="BK103" s="49">
        <v>8380</v>
      </c>
      <c r="BL103" s="49">
        <v>3402</v>
      </c>
      <c r="BM103" s="49">
        <v>375</v>
      </c>
      <c r="BN103" s="49">
        <v>-66</v>
      </c>
      <c r="BO103" s="49">
        <v>-190</v>
      </c>
      <c r="BP103" s="49">
        <v>-349</v>
      </c>
      <c r="BQ103" s="49">
        <v>-521</v>
      </c>
      <c r="BR103" s="49">
        <v>-816</v>
      </c>
      <c r="BS103" s="49">
        <v>98</v>
      </c>
      <c r="BT103" s="49">
        <v>0</v>
      </c>
      <c r="BU103" s="49">
        <v>-1717</v>
      </c>
      <c r="BV103" s="49">
        <v>-5</v>
      </c>
      <c r="BW103" s="49">
        <v>8591</v>
      </c>
      <c r="BX103" s="49">
        <v>4</v>
      </c>
      <c r="BY103" s="49">
        <v>398</v>
      </c>
      <c r="BZ103" s="49">
        <v>203</v>
      </c>
      <c r="CA103" s="49">
        <v>1090</v>
      </c>
      <c r="CB103" s="49">
        <v>2</v>
      </c>
      <c r="CC103" s="49">
        <v>28</v>
      </c>
      <c r="CD103" s="49">
        <v>4</v>
      </c>
      <c r="CE103" s="49">
        <v>7</v>
      </c>
      <c r="CF103" s="49">
        <v>85</v>
      </c>
      <c r="CG103" s="49">
        <v>46</v>
      </c>
      <c r="CH103" s="49">
        <v>404</v>
      </c>
      <c r="CI103" s="49">
        <v>8</v>
      </c>
      <c r="CJ103" s="49">
        <v>15</v>
      </c>
      <c r="CK103" s="49">
        <v>124</v>
      </c>
      <c r="CL103" s="49">
        <v>119</v>
      </c>
      <c r="CM103" s="49">
        <v>503</v>
      </c>
    </row>
    <row r="104" spans="1:91" x14ac:dyDescent="0.25">
      <c r="A104" s="8">
        <v>10</v>
      </c>
      <c r="B104" s="8" t="s">
        <v>351</v>
      </c>
      <c r="C104" s="8" t="s">
        <v>233</v>
      </c>
      <c r="D104" s="8" t="s">
        <v>352</v>
      </c>
      <c r="E104" s="8" t="s">
        <v>341</v>
      </c>
      <c r="F104" s="8" t="s">
        <v>104</v>
      </c>
      <c r="G104" s="8">
        <v>50329192.509999998</v>
      </c>
      <c r="H104" s="8">
        <v>50415243.210000001</v>
      </c>
      <c r="I104" s="8">
        <v>48880170.039999999</v>
      </c>
      <c r="J104" s="8">
        <v>4048097.34</v>
      </c>
      <c r="K104" s="8">
        <v>2709782.03</v>
      </c>
      <c r="L104" s="8">
        <v>8106375.5</v>
      </c>
      <c r="M104" s="8">
        <v>0</v>
      </c>
      <c r="N104" s="8">
        <v>20576182.960000001</v>
      </c>
      <c r="O104" s="8">
        <v>206645.58</v>
      </c>
      <c r="P104" s="8">
        <v>4289.8599999999997</v>
      </c>
      <c r="Q104" s="8">
        <v>1315601.3600000001</v>
      </c>
      <c r="R104" s="8">
        <v>0</v>
      </c>
      <c r="S104" s="8">
        <v>15802.09</v>
      </c>
      <c r="T104" s="8">
        <v>10461.280000000001</v>
      </c>
      <c r="U104" s="8">
        <v>5540213.79</v>
      </c>
      <c r="V104" s="8">
        <v>2638249.61</v>
      </c>
      <c r="W104" s="8">
        <v>0</v>
      </c>
      <c r="X104" s="8">
        <v>299493.19</v>
      </c>
      <c r="Y104" s="8">
        <v>25703044.91</v>
      </c>
      <c r="Z104" s="8">
        <v>21223756.670000002</v>
      </c>
      <c r="AA104" s="8">
        <v>46926801.579999998</v>
      </c>
      <c r="AB104" s="7">
        <v>0.17040994763374329</v>
      </c>
      <c r="AC104" s="7">
        <v>5.1999999999999998E-2</v>
      </c>
      <c r="AD104" s="49">
        <v>1336431.52</v>
      </c>
      <c r="AE104" s="49">
        <v>0</v>
      </c>
      <c r="AF104" s="49">
        <v>0</v>
      </c>
      <c r="AG104" s="49">
        <v>87813.52</v>
      </c>
      <c r="AH104" s="49">
        <v>0.69</v>
      </c>
      <c r="AI104" s="25">
        <f t="shared" si="3"/>
        <v>87814.21</v>
      </c>
      <c r="AJ104" s="49">
        <v>651609.41</v>
      </c>
      <c r="AK104" s="49">
        <v>52670.52</v>
      </c>
      <c r="AL104" s="49">
        <v>130611.28</v>
      </c>
      <c r="AM104" s="49">
        <v>7930</v>
      </c>
      <c r="AN104" s="49">
        <v>147698.54999999999</v>
      </c>
      <c r="AO104" s="49">
        <v>41170</v>
      </c>
      <c r="AP104" s="49">
        <v>93124.94</v>
      </c>
      <c r="AQ104" s="49">
        <v>12330</v>
      </c>
      <c r="AR104" s="49">
        <v>2760</v>
      </c>
      <c r="AS104" s="49">
        <v>238218.07</v>
      </c>
      <c r="AT104" s="49">
        <v>115371.33</v>
      </c>
      <c r="AU104" s="49">
        <v>17706.060000000001</v>
      </c>
      <c r="AV104" s="49">
        <v>8250</v>
      </c>
      <c r="AW104" s="49">
        <v>1480</v>
      </c>
      <c r="AX104" s="49">
        <v>3341.55</v>
      </c>
      <c r="AY104" s="49">
        <v>0</v>
      </c>
      <c r="AZ104" s="49">
        <v>1718582.82</v>
      </c>
      <c r="BA104" s="26">
        <f t="shared" si="4"/>
        <v>0</v>
      </c>
      <c r="BB104" s="49">
        <v>0</v>
      </c>
      <c r="BC104" s="49">
        <v>176275.99</v>
      </c>
      <c r="BD104" s="49">
        <v>0</v>
      </c>
      <c r="BE104" s="49">
        <v>3037.12</v>
      </c>
      <c r="BF104" s="49">
        <v>0</v>
      </c>
      <c r="BG104" s="49">
        <v>0</v>
      </c>
      <c r="BH104" s="49">
        <v>0</v>
      </c>
      <c r="BI104" s="28">
        <f t="shared" si="5"/>
        <v>0</v>
      </c>
      <c r="BJ104" s="49">
        <v>0</v>
      </c>
      <c r="BK104" s="49">
        <v>4672</v>
      </c>
      <c r="BL104" s="49">
        <v>1925</v>
      </c>
      <c r="BM104" s="49">
        <v>0</v>
      </c>
      <c r="BN104" s="49">
        <v>0</v>
      </c>
      <c r="BO104" s="49">
        <v>-86</v>
      </c>
      <c r="BP104" s="49">
        <v>-139</v>
      </c>
      <c r="BQ104" s="49">
        <v>-423</v>
      </c>
      <c r="BR104" s="49">
        <v>-706</v>
      </c>
      <c r="BS104" s="49">
        <v>2</v>
      </c>
      <c r="BT104" s="49">
        <v>23</v>
      </c>
      <c r="BU104" s="49">
        <v>-881</v>
      </c>
      <c r="BV104" s="49">
        <v>-13</v>
      </c>
      <c r="BW104" s="49">
        <v>4374</v>
      </c>
      <c r="BX104" s="49">
        <v>62</v>
      </c>
      <c r="BY104" s="49">
        <v>127</v>
      </c>
      <c r="BZ104" s="49">
        <v>72</v>
      </c>
      <c r="CA104" s="49">
        <v>417</v>
      </c>
      <c r="CB104" s="49">
        <v>155</v>
      </c>
      <c r="CC104" s="49">
        <v>5</v>
      </c>
      <c r="CD104" s="49">
        <v>0</v>
      </c>
      <c r="CE104" s="49">
        <v>0</v>
      </c>
      <c r="CF104" s="49">
        <v>24</v>
      </c>
      <c r="CG104" s="49">
        <v>100</v>
      </c>
      <c r="CH104" s="49">
        <v>0</v>
      </c>
      <c r="CI104" s="49">
        <v>3</v>
      </c>
      <c r="CJ104" s="49">
        <v>7</v>
      </c>
      <c r="CK104" s="49">
        <v>95</v>
      </c>
      <c r="CL104" s="49">
        <v>550</v>
      </c>
      <c r="CM104" s="49">
        <v>11</v>
      </c>
    </row>
    <row r="105" spans="1:91" x14ac:dyDescent="0.25">
      <c r="A105" s="8">
        <v>10</v>
      </c>
      <c r="B105" s="8" t="s">
        <v>353</v>
      </c>
      <c r="C105" s="8" t="s">
        <v>111</v>
      </c>
      <c r="D105" s="8" t="s">
        <v>354</v>
      </c>
      <c r="E105" s="8" t="s">
        <v>347</v>
      </c>
      <c r="F105" s="8" t="s">
        <v>348</v>
      </c>
      <c r="G105" s="8">
        <v>9876882.8699999992</v>
      </c>
      <c r="H105" s="8">
        <v>9884051.4700000007</v>
      </c>
      <c r="I105" s="8">
        <v>9598006.1600000001</v>
      </c>
      <c r="J105" s="8">
        <v>63979.98</v>
      </c>
      <c r="K105" s="8">
        <v>633674.28</v>
      </c>
      <c r="L105" s="8">
        <v>2072012.54</v>
      </c>
      <c r="M105" s="8">
        <v>0</v>
      </c>
      <c r="N105" s="8">
        <v>0</v>
      </c>
      <c r="O105" s="8">
        <v>0</v>
      </c>
      <c r="P105" s="8">
        <v>7774.48</v>
      </c>
      <c r="Q105" s="8">
        <v>502081.69</v>
      </c>
      <c r="R105" s="8">
        <v>0</v>
      </c>
      <c r="S105" s="8">
        <v>0</v>
      </c>
      <c r="T105" s="8">
        <v>214269.91</v>
      </c>
      <c r="U105" s="8">
        <v>3732777.24</v>
      </c>
      <c r="V105" s="8">
        <v>1371508.06</v>
      </c>
      <c r="W105" s="8">
        <v>0</v>
      </c>
      <c r="X105" s="8">
        <v>0</v>
      </c>
      <c r="Y105" s="8">
        <v>9169918.3100000005</v>
      </c>
      <c r="Z105" s="8">
        <v>221439.84</v>
      </c>
      <c r="AA105" s="8">
        <v>9391358.1500000004</v>
      </c>
      <c r="AB105" s="7">
        <v>4.0504947304725647E-2</v>
      </c>
      <c r="AC105" s="7">
        <v>8.5699999999999998E-2</v>
      </c>
      <c r="AD105" s="49">
        <v>786111.6</v>
      </c>
      <c r="AE105" s="49">
        <v>0</v>
      </c>
      <c r="AF105" s="49">
        <v>0</v>
      </c>
      <c r="AG105" s="49">
        <v>7168.6</v>
      </c>
      <c r="AH105" s="49">
        <v>19.579999999999998</v>
      </c>
      <c r="AI105" s="25">
        <f t="shared" si="3"/>
        <v>7188.18</v>
      </c>
      <c r="AJ105" s="49">
        <v>256421.42</v>
      </c>
      <c r="AK105" s="49">
        <v>25606.32</v>
      </c>
      <c r="AL105" s="49">
        <v>58619.27</v>
      </c>
      <c r="AM105" s="49">
        <v>0</v>
      </c>
      <c r="AN105" s="49">
        <v>46957.3</v>
      </c>
      <c r="AO105" s="49">
        <v>26751.42</v>
      </c>
      <c r="AP105" s="49">
        <v>85550.63</v>
      </c>
      <c r="AQ105" s="49">
        <v>9000</v>
      </c>
      <c r="AR105" s="49">
        <v>2860</v>
      </c>
      <c r="AS105" s="49">
        <v>0</v>
      </c>
      <c r="AT105" s="49">
        <v>16441.12</v>
      </c>
      <c r="AU105" s="49">
        <v>9988.9</v>
      </c>
      <c r="AV105" s="49">
        <v>0</v>
      </c>
      <c r="AW105" s="49">
        <v>950</v>
      </c>
      <c r="AX105" s="49">
        <v>17312.25</v>
      </c>
      <c r="AY105" s="49">
        <v>0</v>
      </c>
      <c r="AZ105" s="49">
        <v>590239.53</v>
      </c>
      <c r="BA105" s="26">
        <f t="shared" si="4"/>
        <v>0</v>
      </c>
      <c r="BB105" s="49">
        <v>0</v>
      </c>
      <c r="BC105" s="49">
        <v>177402.86</v>
      </c>
      <c r="BD105" s="49">
        <v>0</v>
      </c>
      <c r="BE105" s="49">
        <v>116248.25</v>
      </c>
      <c r="BF105" s="49">
        <v>0</v>
      </c>
      <c r="BG105" s="49">
        <v>0</v>
      </c>
      <c r="BH105" s="49">
        <v>0</v>
      </c>
      <c r="BI105" s="28">
        <f t="shared" si="5"/>
        <v>0</v>
      </c>
      <c r="BJ105" s="49">
        <v>0</v>
      </c>
      <c r="BK105" s="49">
        <v>1889</v>
      </c>
      <c r="BL105" s="49">
        <v>835</v>
      </c>
      <c r="BM105" s="49">
        <v>13</v>
      </c>
      <c r="BN105" s="49">
        <v>0</v>
      </c>
      <c r="BO105" s="49">
        <v>-14</v>
      </c>
      <c r="BP105" s="49">
        <v>-56</v>
      </c>
      <c r="BQ105" s="49">
        <v>-39</v>
      </c>
      <c r="BR105" s="49">
        <v>-119</v>
      </c>
      <c r="BS105" s="49">
        <v>0</v>
      </c>
      <c r="BT105" s="49">
        <v>0</v>
      </c>
      <c r="BU105" s="49">
        <v>-500</v>
      </c>
      <c r="BV105" s="49">
        <v>-4</v>
      </c>
      <c r="BW105" s="49">
        <v>2005</v>
      </c>
      <c r="BX105" s="49">
        <v>0</v>
      </c>
      <c r="BY105" s="49">
        <v>124</v>
      </c>
      <c r="BZ105" s="49">
        <v>56</v>
      </c>
      <c r="CA105" s="49">
        <v>312</v>
      </c>
      <c r="CB105" s="49">
        <v>3</v>
      </c>
      <c r="CC105" s="49">
        <v>5</v>
      </c>
      <c r="CD105" s="49">
        <v>1</v>
      </c>
      <c r="CE105" s="49">
        <v>2</v>
      </c>
      <c r="CF105" s="49">
        <v>23</v>
      </c>
      <c r="CG105" s="49">
        <v>29</v>
      </c>
      <c r="CH105" s="49">
        <v>1</v>
      </c>
      <c r="CI105" s="49">
        <v>3</v>
      </c>
      <c r="CJ105" s="49">
        <v>3</v>
      </c>
      <c r="CK105" s="49">
        <v>42</v>
      </c>
      <c r="CL105" s="49">
        <v>60</v>
      </c>
      <c r="CM105" s="49">
        <v>11</v>
      </c>
    </row>
    <row r="106" spans="1:91" x14ac:dyDescent="0.25">
      <c r="A106" s="8">
        <v>10</v>
      </c>
      <c r="B106" s="8" t="s">
        <v>355</v>
      </c>
      <c r="C106" s="8" t="s">
        <v>339</v>
      </c>
      <c r="D106" s="8" t="s">
        <v>356</v>
      </c>
      <c r="E106" s="8" t="s">
        <v>341</v>
      </c>
      <c r="F106" s="8" t="s">
        <v>123</v>
      </c>
      <c r="G106" s="8">
        <v>9140499.2200000007</v>
      </c>
      <c r="H106" s="8">
        <v>9142114.4000000004</v>
      </c>
      <c r="I106" s="8">
        <v>8982159.8300000001</v>
      </c>
      <c r="J106" s="8">
        <v>3568.81</v>
      </c>
      <c r="K106" s="8">
        <v>510112.24</v>
      </c>
      <c r="L106" s="8">
        <v>3129991.66</v>
      </c>
      <c r="M106" s="8">
        <v>0</v>
      </c>
      <c r="N106" s="8">
        <v>1500</v>
      </c>
      <c r="O106" s="8">
        <v>0</v>
      </c>
      <c r="P106" s="8">
        <v>0</v>
      </c>
      <c r="Q106" s="8">
        <v>414848.7</v>
      </c>
      <c r="R106" s="8">
        <v>0</v>
      </c>
      <c r="S106" s="8">
        <v>0</v>
      </c>
      <c r="T106" s="8">
        <v>0</v>
      </c>
      <c r="U106" s="8">
        <v>2724611.73</v>
      </c>
      <c r="V106" s="8">
        <v>1326997.01</v>
      </c>
      <c r="W106" s="8">
        <v>0</v>
      </c>
      <c r="X106" s="8">
        <v>0</v>
      </c>
      <c r="Y106" s="8">
        <v>8800871.4299999997</v>
      </c>
      <c r="Z106" s="8">
        <v>10117.709999999999</v>
      </c>
      <c r="AA106" s="8">
        <v>8810989.1400000006</v>
      </c>
      <c r="AB106" s="7">
        <v>3.5799998790025711E-2</v>
      </c>
      <c r="AC106" s="7">
        <v>7.85E-2</v>
      </c>
      <c r="AD106" s="49">
        <v>690740.9</v>
      </c>
      <c r="AE106" s="49">
        <v>0</v>
      </c>
      <c r="AF106" s="49">
        <v>0</v>
      </c>
      <c r="AG106" s="49">
        <v>2019.8</v>
      </c>
      <c r="AH106" s="49">
        <v>158.51</v>
      </c>
      <c r="AI106" s="25">
        <f t="shared" si="3"/>
        <v>2178.31</v>
      </c>
      <c r="AJ106" s="49">
        <v>184697.62</v>
      </c>
      <c r="AK106" s="49">
        <v>15714.69</v>
      </c>
      <c r="AL106" s="49">
        <v>29992.79</v>
      </c>
      <c r="AM106" s="49">
        <v>4719.1499999999996</v>
      </c>
      <c r="AN106" s="49">
        <v>37380.26</v>
      </c>
      <c r="AO106" s="49">
        <v>25300</v>
      </c>
      <c r="AP106" s="49">
        <v>76300.33</v>
      </c>
      <c r="AQ106" s="49">
        <v>10059</v>
      </c>
      <c r="AR106" s="49">
        <v>5101.76</v>
      </c>
      <c r="AS106" s="49">
        <v>0</v>
      </c>
      <c r="AT106" s="49">
        <v>40066.57</v>
      </c>
      <c r="AU106" s="49">
        <v>13223.85</v>
      </c>
      <c r="AV106" s="49">
        <v>0</v>
      </c>
      <c r="AW106" s="49">
        <v>4558.18</v>
      </c>
      <c r="AX106" s="49">
        <v>6905.13</v>
      </c>
      <c r="AY106" s="49">
        <v>0</v>
      </c>
      <c r="AZ106" s="49">
        <v>480101.24</v>
      </c>
      <c r="BA106" s="26">
        <f t="shared" si="4"/>
        <v>0</v>
      </c>
      <c r="BB106" s="49">
        <v>0</v>
      </c>
      <c r="BC106" s="49">
        <v>177526.08</v>
      </c>
      <c r="BD106" s="49">
        <v>0.08</v>
      </c>
      <c r="BE106" s="49">
        <v>94554.84</v>
      </c>
      <c r="BF106" s="49">
        <v>0</v>
      </c>
      <c r="BG106" s="49">
        <v>0</v>
      </c>
      <c r="BH106" s="49">
        <v>0</v>
      </c>
      <c r="BI106" s="28">
        <f t="shared" si="5"/>
        <v>0</v>
      </c>
      <c r="BJ106" s="49">
        <v>0</v>
      </c>
      <c r="BK106" s="49">
        <v>1711</v>
      </c>
      <c r="BL106" s="49">
        <v>621</v>
      </c>
      <c r="BM106" s="49">
        <v>43</v>
      </c>
      <c r="BN106" s="49">
        <v>-3</v>
      </c>
      <c r="BO106" s="49">
        <v>-15</v>
      </c>
      <c r="BP106" s="49">
        <v>-103</v>
      </c>
      <c r="BQ106" s="49">
        <v>-58</v>
      </c>
      <c r="BR106" s="49">
        <v>-133</v>
      </c>
      <c r="BS106" s="49">
        <v>2</v>
      </c>
      <c r="BT106" s="49">
        <v>26</v>
      </c>
      <c r="BU106" s="49">
        <v>-262</v>
      </c>
      <c r="BV106" s="49">
        <v>-13</v>
      </c>
      <c r="BW106" s="49">
        <v>1816</v>
      </c>
      <c r="BX106" s="49">
        <v>6</v>
      </c>
      <c r="BY106" s="49">
        <v>36</v>
      </c>
      <c r="BZ106" s="49">
        <v>43</v>
      </c>
      <c r="CA106" s="49">
        <v>238</v>
      </c>
      <c r="CB106" s="49">
        <v>7</v>
      </c>
      <c r="CC106" s="49">
        <v>4</v>
      </c>
      <c r="CD106" s="49">
        <v>2</v>
      </c>
      <c r="CE106" s="49">
        <v>1</v>
      </c>
      <c r="CF106" s="49">
        <v>18</v>
      </c>
      <c r="CG106" s="49">
        <v>71</v>
      </c>
      <c r="CH106" s="49">
        <v>5</v>
      </c>
      <c r="CI106" s="49">
        <v>2</v>
      </c>
      <c r="CJ106" s="49">
        <v>0</v>
      </c>
      <c r="CK106" s="49">
        <v>19</v>
      </c>
      <c r="CL106" s="49">
        <v>75</v>
      </c>
      <c r="CM106" s="49">
        <v>4</v>
      </c>
    </row>
    <row r="107" spans="1:91" x14ac:dyDescent="0.25">
      <c r="A107" s="8">
        <v>10</v>
      </c>
      <c r="B107" s="8" t="s">
        <v>357</v>
      </c>
      <c r="C107" s="8" t="s">
        <v>358</v>
      </c>
      <c r="D107" s="8" t="s">
        <v>350</v>
      </c>
      <c r="E107" s="8" t="s">
        <v>341</v>
      </c>
      <c r="F107" s="8" t="s">
        <v>123</v>
      </c>
      <c r="G107" s="8">
        <v>14917285.02</v>
      </c>
      <c r="H107" s="8">
        <v>14930363.189999999</v>
      </c>
      <c r="I107" s="8">
        <v>14502958.119999999</v>
      </c>
      <c r="J107" s="8">
        <v>0</v>
      </c>
      <c r="K107" s="8">
        <v>1130519.48</v>
      </c>
      <c r="L107" s="8">
        <v>3497574.93</v>
      </c>
      <c r="M107" s="8">
        <v>0</v>
      </c>
      <c r="N107" s="8">
        <v>0</v>
      </c>
      <c r="O107" s="8">
        <v>0</v>
      </c>
      <c r="P107" s="8">
        <v>33612.050000000003</v>
      </c>
      <c r="Q107" s="8">
        <v>868314.54</v>
      </c>
      <c r="R107" s="8">
        <v>0</v>
      </c>
      <c r="S107" s="8">
        <v>0</v>
      </c>
      <c r="T107" s="8">
        <v>0</v>
      </c>
      <c r="U107" s="8">
        <v>5752230.9100000001</v>
      </c>
      <c r="V107" s="8">
        <v>1520713.19</v>
      </c>
      <c r="W107" s="8">
        <v>0</v>
      </c>
      <c r="X107" s="8">
        <v>8848.2099999999991</v>
      </c>
      <c r="Y107" s="8">
        <v>13756154.970000001</v>
      </c>
      <c r="Z107" s="8">
        <v>97756.63</v>
      </c>
      <c r="AA107" s="8">
        <v>13853911.6</v>
      </c>
      <c r="AB107" s="7">
        <v>0.12331316620111465</v>
      </c>
      <c r="AC107" s="7">
        <v>6.93E-2</v>
      </c>
      <c r="AD107" s="49">
        <v>953189.87</v>
      </c>
      <c r="AE107" s="49">
        <v>0</v>
      </c>
      <c r="AF107" s="49">
        <v>0</v>
      </c>
      <c r="AG107" s="49">
        <v>17233.63</v>
      </c>
      <c r="AH107" s="49">
        <v>195.18</v>
      </c>
      <c r="AI107" s="25">
        <f t="shared" si="3"/>
        <v>17428.810000000001</v>
      </c>
      <c r="AJ107" s="49">
        <v>473877.69</v>
      </c>
      <c r="AK107" s="49">
        <v>37565.46</v>
      </c>
      <c r="AL107" s="49">
        <v>107428.71</v>
      </c>
      <c r="AM107" s="49">
        <v>0</v>
      </c>
      <c r="AN107" s="49">
        <v>66135.649999999994</v>
      </c>
      <c r="AO107" s="49">
        <v>18435.95</v>
      </c>
      <c r="AP107" s="49">
        <v>32525</v>
      </c>
      <c r="AQ107" s="49">
        <v>10059</v>
      </c>
      <c r="AR107" s="49">
        <v>0</v>
      </c>
      <c r="AS107" s="49">
        <v>6402.17</v>
      </c>
      <c r="AT107" s="49">
        <v>40379.480000000003</v>
      </c>
      <c r="AU107" s="49">
        <v>10583.23</v>
      </c>
      <c r="AV107" s="49">
        <v>14397.21</v>
      </c>
      <c r="AW107" s="49">
        <v>14860.64</v>
      </c>
      <c r="AX107" s="49">
        <v>22614.6</v>
      </c>
      <c r="AY107" s="49">
        <v>0</v>
      </c>
      <c r="AZ107" s="49">
        <v>878531.86</v>
      </c>
      <c r="BA107" s="26">
        <f t="shared" ref="BA107:BA135" si="6">+AY107/AZ107</f>
        <v>0</v>
      </c>
      <c r="BB107" s="49">
        <v>0</v>
      </c>
      <c r="BC107" s="49">
        <v>177527</v>
      </c>
      <c r="BD107" s="49">
        <v>0</v>
      </c>
      <c r="BE107" s="49">
        <v>52466.03</v>
      </c>
      <c r="BF107" s="49">
        <v>0</v>
      </c>
      <c r="BG107" s="49">
        <v>0</v>
      </c>
      <c r="BH107" s="49">
        <v>0</v>
      </c>
      <c r="BI107" s="28">
        <f t="shared" si="5"/>
        <v>0</v>
      </c>
      <c r="BJ107" s="49">
        <v>0</v>
      </c>
      <c r="BK107" s="49">
        <v>2896</v>
      </c>
      <c r="BL107" s="49">
        <v>983</v>
      </c>
      <c r="BM107" s="49">
        <v>175</v>
      </c>
      <c r="BN107" s="49">
        <v>-8</v>
      </c>
      <c r="BO107" s="49">
        <v>-49</v>
      </c>
      <c r="BP107" s="49">
        <v>-127</v>
      </c>
      <c r="BQ107" s="49">
        <v>-141</v>
      </c>
      <c r="BR107" s="49">
        <v>-262</v>
      </c>
      <c r="BS107" s="49">
        <v>0</v>
      </c>
      <c r="BT107" s="49">
        <v>-39</v>
      </c>
      <c r="BU107" s="49">
        <v>-462</v>
      </c>
      <c r="BV107" s="49">
        <v>0</v>
      </c>
      <c r="BW107" s="49">
        <v>2966</v>
      </c>
      <c r="BX107" s="49">
        <v>1</v>
      </c>
      <c r="BY107" s="49">
        <v>138</v>
      </c>
      <c r="BZ107" s="49">
        <v>87</v>
      </c>
      <c r="CA107" s="49">
        <v>202</v>
      </c>
      <c r="CB107" s="49">
        <v>20</v>
      </c>
      <c r="CC107" s="49">
        <v>9</v>
      </c>
      <c r="CD107" s="49">
        <v>0</v>
      </c>
      <c r="CE107" s="49">
        <v>4</v>
      </c>
      <c r="CF107" s="49">
        <v>22</v>
      </c>
      <c r="CG107" s="49">
        <v>59</v>
      </c>
      <c r="CH107" s="49">
        <v>39</v>
      </c>
      <c r="CI107" s="49">
        <v>3</v>
      </c>
      <c r="CJ107" s="49">
        <v>8</v>
      </c>
      <c r="CK107" s="49">
        <v>20</v>
      </c>
      <c r="CL107" s="49">
        <v>121</v>
      </c>
      <c r="CM107" s="49">
        <v>109</v>
      </c>
    </row>
    <row r="108" spans="1:91" x14ac:dyDescent="0.25">
      <c r="A108" s="8">
        <v>10</v>
      </c>
      <c r="B108" s="8" t="s">
        <v>359</v>
      </c>
      <c r="C108" s="8" t="s">
        <v>211</v>
      </c>
      <c r="D108" s="8" t="s">
        <v>360</v>
      </c>
      <c r="E108" s="8" t="s">
        <v>347</v>
      </c>
      <c r="F108" s="8" t="s">
        <v>348</v>
      </c>
      <c r="G108" s="8">
        <v>6167402.79</v>
      </c>
      <c r="H108" s="8">
        <v>6175651.3799999999</v>
      </c>
      <c r="I108" s="8">
        <v>6063584.7599999998</v>
      </c>
      <c r="J108" s="8">
        <v>0</v>
      </c>
      <c r="K108" s="8">
        <v>542418.88</v>
      </c>
      <c r="L108" s="8">
        <v>1155243.3600000001</v>
      </c>
      <c r="M108" s="8">
        <v>0</v>
      </c>
      <c r="N108" s="8">
        <v>398.56</v>
      </c>
      <c r="O108" s="8">
        <v>2692.66</v>
      </c>
      <c r="P108" s="8">
        <v>0</v>
      </c>
      <c r="Q108" s="8">
        <v>513450.96</v>
      </c>
      <c r="R108" s="8">
        <v>0</v>
      </c>
      <c r="S108" s="8">
        <v>0</v>
      </c>
      <c r="T108" s="8">
        <v>180.22</v>
      </c>
      <c r="U108" s="8">
        <v>2553005.1</v>
      </c>
      <c r="V108" s="8">
        <v>797628.92</v>
      </c>
      <c r="W108" s="8">
        <v>0</v>
      </c>
      <c r="X108" s="8">
        <v>0</v>
      </c>
      <c r="Y108" s="8">
        <v>6181038.46</v>
      </c>
      <c r="Z108" s="8">
        <v>19826.36</v>
      </c>
      <c r="AA108" s="8">
        <v>6200864.8200000003</v>
      </c>
      <c r="AB108" s="7">
        <v>5.384933203458786E-2</v>
      </c>
      <c r="AC108" s="7">
        <v>0.1002</v>
      </c>
      <c r="AD108" s="49">
        <v>624730.09</v>
      </c>
      <c r="AE108" s="49">
        <v>5810.29</v>
      </c>
      <c r="AF108" s="49">
        <v>54904</v>
      </c>
      <c r="AG108" s="49">
        <v>3032.67</v>
      </c>
      <c r="AH108" s="49">
        <v>0</v>
      </c>
      <c r="AI108" s="25">
        <f t="shared" si="3"/>
        <v>3032.67</v>
      </c>
      <c r="AJ108" s="49">
        <v>247485.7</v>
      </c>
      <c r="AK108" s="49">
        <v>20666.439999999999</v>
      </c>
      <c r="AL108" s="49">
        <v>37456.71</v>
      </c>
      <c r="AM108" s="49">
        <v>0</v>
      </c>
      <c r="AN108" s="49">
        <v>26321.95</v>
      </c>
      <c r="AO108" s="49">
        <v>20835.5</v>
      </c>
      <c r="AP108" s="49">
        <v>21257.200000000001</v>
      </c>
      <c r="AQ108" s="49">
        <v>6900</v>
      </c>
      <c r="AR108" s="49">
        <v>0</v>
      </c>
      <c r="AS108" s="49">
        <v>0</v>
      </c>
      <c r="AT108" s="51">
        <v>15623</v>
      </c>
      <c r="AU108" s="49">
        <v>12630.05</v>
      </c>
      <c r="AV108" s="49">
        <v>0</v>
      </c>
      <c r="AW108" s="49">
        <v>792.42</v>
      </c>
      <c r="AX108" s="49">
        <v>2315.9499999999998</v>
      </c>
      <c r="AY108" s="49">
        <v>47623.63</v>
      </c>
      <c r="AZ108" s="49">
        <v>438252.41</v>
      </c>
      <c r="BA108" s="26">
        <f t="shared" si="6"/>
        <v>0.10866712632567155</v>
      </c>
      <c r="BB108" s="49">
        <v>0</v>
      </c>
      <c r="BC108" s="49">
        <v>177526</v>
      </c>
      <c r="BD108" s="49">
        <v>0</v>
      </c>
      <c r="BE108" s="49">
        <v>88049.35</v>
      </c>
      <c r="BF108" s="49">
        <v>0</v>
      </c>
      <c r="BG108" s="49">
        <v>0</v>
      </c>
      <c r="BH108" s="49">
        <v>0</v>
      </c>
      <c r="BI108" s="28">
        <f t="shared" si="5"/>
        <v>0</v>
      </c>
      <c r="BJ108" s="49">
        <v>0</v>
      </c>
      <c r="BK108" s="49">
        <v>1490</v>
      </c>
      <c r="BL108" s="49">
        <v>475</v>
      </c>
      <c r="BM108" s="49">
        <v>74</v>
      </c>
      <c r="BN108" s="49">
        <v>0</v>
      </c>
      <c r="BO108" s="49">
        <v>-22</v>
      </c>
      <c r="BP108" s="49">
        <v>-46</v>
      </c>
      <c r="BQ108" s="49">
        <v>-71</v>
      </c>
      <c r="BR108" s="49">
        <v>-168</v>
      </c>
      <c r="BS108" s="49">
        <v>2</v>
      </c>
      <c r="BT108" s="49">
        <v>1</v>
      </c>
      <c r="BU108" s="49">
        <v>-295</v>
      </c>
      <c r="BV108" s="49">
        <v>-13</v>
      </c>
      <c r="BW108" s="49">
        <v>1427</v>
      </c>
      <c r="BX108" s="49">
        <v>3</v>
      </c>
      <c r="BY108" s="49">
        <v>59</v>
      </c>
      <c r="BZ108" s="49">
        <v>62</v>
      </c>
      <c r="CA108" s="49">
        <v>166</v>
      </c>
      <c r="CB108" s="49">
        <v>40</v>
      </c>
      <c r="CC108" s="49">
        <v>12</v>
      </c>
      <c r="CD108" s="49">
        <v>0</v>
      </c>
      <c r="CE108" s="49">
        <v>3</v>
      </c>
      <c r="CF108" s="49">
        <v>5</v>
      </c>
      <c r="CG108" s="49">
        <v>22</v>
      </c>
      <c r="CH108" s="49">
        <v>0</v>
      </c>
      <c r="CI108" s="49">
        <v>2</v>
      </c>
      <c r="CJ108" s="49">
        <v>7</v>
      </c>
      <c r="CK108" s="49">
        <v>30</v>
      </c>
      <c r="CL108" s="49">
        <v>113</v>
      </c>
      <c r="CM108" s="49">
        <v>3</v>
      </c>
    </row>
    <row r="109" spans="1:91" x14ac:dyDescent="0.25">
      <c r="A109" s="8">
        <v>10</v>
      </c>
      <c r="B109" s="8" t="s">
        <v>361</v>
      </c>
      <c r="C109" s="8" t="s">
        <v>86</v>
      </c>
      <c r="D109" s="8" t="s">
        <v>362</v>
      </c>
      <c r="E109" s="8" t="s">
        <v>347</v>
      </c>
      <c r="F109" s="8" t="s">
        <v>348</v>
      </c>
      <c r="G109" s="8">
        <v>9010163</v>
      </c>
      <c r="H109" s="8">
        <v>9013892.3699999992</v>
      </c>
      <c r="I109" s="8">
        <v>8832810</v>
      </c>
      <c r="J109" s="8">
        <v>1547078</v>
      </c>
      <c r="K109" s="8">
        <v>679455</v>
      </c>
      <c r="L109" s="8">
        <v>1231987</v>
      </c>
      <c r="M109" s="8">
        <v>0</v>
      </c>
      <c r="N109" s="8">
        <v>0</v>
      </c>
      <c r="O109" s="8">
        <v>0</v>
      </c>
      <c r="P109" s="8">
        <v>8130</v>
      </c>
      <c r="Q109" s="8">
        <v>419455</v>
      </c>
      <c r="R109" s="8">
        <v>0</v>
      </c>
      <c r="S109" s="8">
        <v>0</v>
      </c>
      <c r="T109" s="8">
        <v>0</v>
      </c>
      <c r="U109" s="8">
        <v>4125812</v>
      </c>
      <c r="V109" s="8">
        <v>444286</v>
      </c>
      <c r="W109" s="8">
        <v>0</v>
      </c>
      <c r="X109" s="8">
        <v>0</v>
      </c>
      <c r="Y109" s="8">
        <v>9088494</v>
      </c>
      <c r="Z109" s="8">
        <v>8386.68</v>
      </c>
      <c r="AA109" s="8">
        <v>9098842</v>
      </c>
      <c r="AB109" s="7">
        <v>6.3751570880413055E-2</v>
      </c>
      <c r="AC109" s="7">
        <v>6.9500000000000006E-2</v>
      </c>
      <c r="AD109" s="49">
        <v>632291.04</v>
      </c>
      <c r="AE109" s="49">
        <v>0</v>
      </c>
      <c r="AF109" s="49">
        <v>0</v>
      </c>
      <c r="AG109" s="49">
        <v>3729.3</v>
      </c>
      <c r="AH109" s="49">
        <v>249.26</v>
      </c>
      <c r="AI109" s="25">
        <f t="shared" si="3"/>
        <v>3978.5600000000004</v>
      </c>
      <c r="AJ109" s="49">
        <v>253729.47</v>
      </c>
      <c r="AK109" s="49">
        <v>20303.57</v>
      </c>
      <c r="AL109" s="49">
        <v>40461.9</v>
      </c>
      <c r="AM109" s="49">
        <v>0</v>
      </c>
      <c r="AN109" s="49">
        <v>26639.62</v>
      </c>
      <c r="AO109" s="49">
        <v>0</v>
      </c>
      <c r="AP109" s="49">
        <v>23113</v>
      </c>
      <c r="AQ109" s="49">
        <v>6400</v>
      </c>
      <c r="AR109" s="49">
        <v>450</v>
      </c>
      <c r="AS109" s="49">
        <v>0</v>
      </c>
      <c r="AT109" s="49">
        <v>26541.58</v>
      </c>
      <c r="AU109" s="49">
        <v>10001.34</v>
      </c>
      <c r="AV109" s="49">
        <v>0</v>
      </c>
      <c r="AW109" s="49">
        <v>0</v>
      </c>
      <c r="AX109" s="49">
        <v>9253</v>
      </c>
      <c r="AY109" s="49">
        <v>82713</v>
      </c>
      <c r="AZ109" s="49">
        <v>458999.83</v>
      </c>
      <c r="BA109" s="26">
        <f t="shared" si="6"/>
        <v>0.18020268112081872</v>
      </c>
      <c r="BB109" s="49">
        <v>0</v>
      </c>
      <c r="BC109" s="49">
        <v>177526</v>
      </c>
      <c r="BD109" s="49">
        <v>0</v>
      </c>
      <c r="BE109" s="49">
        <v>56100.4</v>
      </c>
      <c r="BF109" s="49">
        <v>0</v>
      </c>
      <c r="BG109" s="49">
        <v>0</v>
      </c>
      <c r="BH109" s="49">
        <v>0</v>
      </c>
      <c r="BI109" s="28">
        <f t="shared" si="5"/>
        <v>0</v>
      </c>
      <c r="BJ109" s="49">
        <v>0</v>
      </c>
      <c r="BK109" s="49">
        <v>1083</v>
      </c>
      <c r="BL109" s="49">
        <v>397</v>
      </c>
      <c r="BM109" s="49">
        <v>22</v>
      </c>
      <c r="BN109" s="49">
        <v>-5</v>
      </c>
      <c r="BO109" s="49">
        <v>-22</v>
      </c>
      <c r="BP109" s="49">
        <v>-24</v>
      </c>
      <c r="BQ109" s="49">
        <v>-68</v>
      </c>
      <c r="BR109" s="49">
        <v>-85</v>
      </c>
      <c r="BS109" s="49">
        <v>-7</v>
      </c>
      <c r="BT109" s="49">
        <v>31</v>
      </c>
      <c r="BU109" s="49">
        <v>-217</v>
      </c>
      <c r="BV109" s="49">
        <v>-7</v>
      </c>
      <c r="BW109" s="49">
        <v>1098</v>
      </c>
      <c r="BX109" s="49">
        <v>0</v>
      </c>
      <c r="BY109" s="49">
        <v>134</v>
      </c>
      <c r="BZ109" s="49">
        <v>26</v>
      </c>
      <c r="CA109" s="49">
        <v>43</v>
      </c>
      <c r="CB109" s="49">
        <v>8</v>
      </c>
      <c r="CC109" s="49">
        <v>5</v>
      </c>
      <c r="CD109" s="49">
        <v>0</v>
      </c>
      <c r="CE109" s="49">
        <v>2</v>
      </c>
      <c r="CF109" s="49">
        <v>8</v>
      </c>
      <c r="CG109" s="49">
        <v>13</v>
      </c>
      <c r="CH109" s="49">
        <v>0</v>
      </c>
      <c r="CI109" s="49">
        <v>1</v>
      </c>
      <c r="CJ109" s="49">
        <v>5</v>
      </c>
      <c r="CK109" s="49">
        <v>38</v>
      </c>
      <c r="CL109" s="49">
        <v>36</v>
      </c>
      <c r="CM109" s="49">
        <v>3</v>
      </c>
    </row>
    <row r="110" spans="1:91" x14ac:dyDescent="0.25">
      <c r="A110" s="8">
        <v>10</v>
      </c>
      <c r="B110" s="8" t="s">
        <v>363</v>
      </c>
      <c r="C110" s="8" t="s">
        <v>188</v>
      </c>
      <c r="D110" s="8" t="s">
        <v>364</v>
      </c>
      <c r="E110" s="8" t="s">
        <v>347</v>
      </c>
      <c r="F110" s="8" t="s">
        <v>123</v>
      </c>
      <c r="G110" s="8">
        <v>19190387.940000001</v>
      </c>
      <c r="H110" s="8">
        <v>19233557.52</v>
      </c>
      <c r="I110" s="8">
        <v>18963667.390000001</v>
      </c>
      <c r="J110" s="8">
        <v>496010.2</v>
      </c>
      <c r="K110" s="8">
        <v>688501.63</v>
      </c>
      <c r="L110" s="8">
        <v>5703342.6100000003</v>
      </c>
      <c r="M110" s="8">
        <v>0</v>
      </c>
      <c r="N110" s="8">
        <v>3302009.06</v>
      </c>
      <c r="O110" s="8">
        <v>8571.65</v>
      </c>
      <c r="P110" s="8">
        <v>0</v>
      </c>
      <c r="Q110" s="8">
        <v>552610.91</v>
      </c>
      <c r="R110" s="8">
        <v>0</v>
      </c>
      <c r="S110" s="8">
        <v>2863.97</v>
      </c>
      <c r="T110" s="8">
        <v>3761.08</v>
      </c>
      <c r="U110" s="8">
        <v>4489517.4400000004</v>
      </c>
      <c r="V110" s="8">
        <v>2783711.8</v>
      </c>
      <c r="W110" s="8">
        <v>0</v>
      </c>
      <c r="X110" s="8">
        <v>75980.5</v>
      </c>
      <c r="Y110" s="8">
        <v>15521074.73</v>
      </c>
      <c r="Z110" s="8">
        <v>3494777.08</v>
      </c>
      <c r="AA110" s="8">
        <v>19015851.809999999</v>
      </c>
      <c r="AB110" s="7">
        <v>2.5880308821797371E-2</v>
      </c>
      <c r="AC110" s="7">
        <v>5.1499999999999997E-2</v>
      </c>
      <c r="AD110" s="49">
        <v>799047.28</v>
      </c>
      <c r="AE110" s="49">
        <v>0</v>
      </c>
      <c r="AF110" s="49">
        <v>0</v>
      </c>
      <c r="AG110" s="49">
        <v>43169.58</v>
      </c>
      <c r="AH110" s="49">
        <v>1390.02</v>
      </c>
      <c r="AI110" s="25">
        <f t="shared" si="3"/>
        <v>44559.6</v>
      </c>
      <c r="AJ110" s="49">
        <v>348970.89</v>
      </c>
      <c r="AK110" s="49">
        <v>29397.05</v>
      </c>
      <c r="AL110" s="49">
        <v>43869.75</v>
      </c>
      <c r="AM110" s="49">
        <v>130</v>
      </c>
      <c r="AN110" s="49">
        <v>22445.65</v>
      </c>
      <c r="AO110" s="49">
        <v>32595</v>
      </c>
      <c r="AP110" s="49">
        <v>53912.14</v>
      </c>
      <c r="AQ110" s="49">
        <v>9000</v>
      </c>
      <c r="AR110" s="49">
        <v>0</v>
      </c>
      <c r="AS110" s="49">
        <v>36070.89</v>
      </c>
      <c r="AT110" s="49">
        <v>58127.57</v>
      </c>
      <c r="AU110" s="49">
        <v>9756.4699999999993</v>
      </c>
      <c r="AV110" s="49">
        <v>0</v>
      </c>
      <c r="AW110" s="49">
        <v>0</v>
      </c>
      <c r="AX110" s="49">
        <v>21463.98</v>
      </c>
      <c r="AY110" s="49">
        <v>36938</v>
      </c>
      <c r="AZ110" s="49">
        <v>724236.84</v>
      </c>
      <c r="BA110" s="26">
        <f t="shared" si="6"/>
        <v>5.1002652668152036E-2</v>
      </c>
      <c r="BB110" s="49">
        <v>0</v>
      </c>
      <c r="BC110" s="49">
        <v>177526</v>
      </c>
      <c r="BD110" s="49">
        <v>0</v>
      </c>
      <c r="BE110" s="49">
        <v>119438.54</v>
      </c>
      <c r="BF110" s="49">
        <v>0</v>
      </c>
      <c r="BG110" s="49">
        <v>0</v>
      </c>
      <c r="BH110" s="49">
        <v>0</v>
      </c>
      <c r="BI110" s="28">
        <f t="shared" si="5"/>
        <v>0</v>
      </c>
      <c r="BJ110" s="49">
        <v>0</v>
      </c>
      <c r="BK110" s="49">
        <v>3250</v>
      </c>
      <c r="BL110" s="49">
        <v>1111</v>
      </c>
      <c r="BM110" s="49">
        <v>74</v>
      </c>
      <c r="BN110" s="49">
        <v>-27</v>
      </c>
      <c r="BO110" s="49">
        <v>-15</v>
      </c>
      <c r="BP110" s="49">
        <v>-65</v>
      </c>
      <c r="BQ110" s="49">
        <v>-45</v>
      </c>
      <c r="BR110" s="49">
        <v>-291</v>
      </c>
      <c r="BS110" s="49">
        <v>3</v>
      </c>
      <c r="BT110" s="49">
        <v>13</v>
      </c>
      <c r="BU110" s="49">
        <v>-532</v>
      </c>
      <c r="BV110" s="49">
        <v>-13</v>
      </c>
      <c r="BW110" s="49">
        <v>3463</v>
      </c>
      <c r="BX110" s="49">
        <v>0</v>
      </c>
      <c r="BY110" s="49">
        <v>99</v>
      </c>
      <c r="BZ110" s="49">
        <v>65</v>
      </c>
      <c r="CA110" s="49">
        <v>345</v>
      </c>
      <c r="CB110" s="49">
        <v>5</v>
      </c>
      <c r="CC110" s="49">
        <v>8</v>
      </c>
      <c r="CD110" s="49">
        <v>0</v>
      </c>
      <c r="CE110" s="49">
        <v>0</v>
      </c>
      <c r="CF110" s="49">
        <v>21</v>
      </c>
      <c r="CG110" s="49">
        <v>45</v>
      </c>
      <c r="CH110" s="49">
        <v>0</v>
      </c>
      <c r="CI110" s="49">
        <v>3</v>
      </c>
      <c r="CJ110" s="49">
        <v>3</v>
      </c>
      <c r="CK110" s="49">
        <v>56</v>
      </c>
      <c r="CL110" s="49">
        <v>225</v>
      </c>
      <c r="CM110" s="49">
        <v>3</v>
      </c>
    </row>
    <row r="111" spans="1:91" x14ac:dyDescent="0.25">
      <c r="A111" s="8">
        <v>10</v>
      </c>
      <c r="B111" s="8" t="s">
        <v>149</v>
      </c>
      <c r="C111" s="8" t="s">
        <v>365</v>
      </c>
      <c r="D111" s="8" t="s">
        <v>366</v>
      </c>
      <c r="E111" s="8" t="s">
        <v>341</v>
      </c>
      <c r="F111" s="8" t="s">
        <v>104</v>
      </c>
      <c r="G111" s="8">
        <v>27436424.109999999</v>
      </c>
      <c r="H111" s="8">
        <v>27445812.120000001</v>
      </c>
      <c r="I111" s="8">
        <v>26910615.5</v>
      </c>
      <c r="J111" s="8">
        <v>12187450.359999999</v>
      </c>
      <c r="K111" s="8">
        <v>1864484.83</v>
      </c>
      <c r="L111" s="8">
        <v>3352684.46</v>
      </c>
      <c r="M111" s="8">
        <v>0</v>
      </c>
      <c r="N111" s="8">
        <v>550962.37</v>
      </c>
      <c r="O111" s="8">
        <v>38565.69</v>
      </c>
      <c r="P111" s="8">
        <v>5233.34</v>
      </c>
      <c r="Q111" s="8">
        <v>594087.64</v>
      </c>
      <c r="R111" s="8">
        <v>0</v>
      </c>
      <c r="S111" s="8">
        <v>0</v>
      </c>
      <c r="T111" s="8">
        <v>48.17</v>
      </c>
      <c r="U111" s="8">
        <v>4677398.99</v>
      </c>
      <c r="V111" s="8">
        <v>1268824.05</v>
      </c>
      <c r="W111" s="8">
        <v>3775.13</v>
      </c>
      <c r="X111" s="8">
        <v>103664.78</v>
      </c>
      <c r="Y111" s="8">
        <v>25237297.48</v>
      </c>
      <c r="Z111" s="8">
        <v>761741.95</v>
      </c>
      <c r="AA111" s="8">
        <v>25999039.43</v>
      </c>
      <c r="AB111" s="7">
        <v>0.14659325778484344</v>
      </c>
      <c r="AC111" s="7">
        <v>0.05</v>
      </c>
      <c r="AD111" s="49">
        <v>1261623.51</v>
      </c>
      <c r="AE111" s="49">
        <v>0</v>
      </c>
      <c r="AF111" s="49">
        <v>0</v>
      </c>
      <c r="AG111" s="49">
        <v>12856.25</v>
      </c>
      <c r="AH111" s="49">
        <v>0</v>
      </c>
      <c r="AI111" s="25">
        <f t="shared" si="3"/>
        <v>12856.25</v>
      </c>
      <c r="AJ111" s="49">
        <v>593793.53</v>
      </c>
      <c r="AK111" s="49">
        <v>50362.54</v>
      </c>
      <c r="AL111" s="49">
        <v>122208.03</v>
      </c>
      <c r="AM111" s="49">
        <v>15353.39</v>
      </c>
      <c r="AN111" s="49">
        <v>97888.03</v>
      </c>
      <c r="AO111" s="49">
        <v>25974.58</v>
      </c>
      <c r="AP111" s="49">
        <v>33846.31</v>
      </c>
      <c r="AQ111" s="49">
        <v>10059</v>
      </c>
      <c r="AR111" s="49">
        <v>58583.12</v>
      </c>
      <c r="AS111" s="49">
        <v>20037.849999999999</v>
      </c>
      <c r="AT111" s="49">
        <v>62611.66</v>
      </c>
      <c r="AU111" s="49">
        <v>24589.48</v>
      </c>
      <c r="AV111" s="49">
        <v>3739.69</v>
      </c>
      <c r="AW111" s="49">
        <v>3703.59</v>
      </c>
      <c r="AX111" s="49">
        <v>29297.93</v>
      </c>
      <c r="AY111" s="49">
        <v>0</v>
      </c>
      <c r="AZ111" s="49">
        <v>1235539.76</v>
      </c>
      <c r="BA111" s="26">
        <f t="shared" si="6"/>
        <v>0</v>
      </c>
      <c r="BB111" s="49">
        <v>0</v>
      </c>
      <c r="BC111" s="49">
        <v>177506</v>
      </c>
      <c r="BD111" s="49">
        <v>0</v>
      </c>
      <c r="BE111" s="49">
        <v>120213.91</v>
      </c>
      <c r="BF111" s="49">
        <v>0</v>
      </c>
      <c r="BG111" s="49">
        <v>0</v>
      </c>
      <c r="BH111" s="49">
        <v>0</v>
      </c>
      <c r="BI111" s="28">
        <f t="shared" si="5"/>
        <v>0</v>
      </c>
      <c r="BJ111" s="49">
        <v>0</v>
      </c>
      <c r="BK111" s="49">
        <v>2198</v>
      </c>
      <c r="BL111" s="49">
        <v>975</v>
      </c>
      <c r="BM111" s="49">
        <v>128</v>
      </c>
      <c r="BN111" s="49">
        <v>-6</v>
      </c>
      <c r="BO111" s="49">
        <v>-39</v>
      </c>
      <c r="BP111" s="49">
        <v>-73</v>
      </c>
      <c r="BQ111" s="49">
        <v>-238</v>
      </c>
      <c r="BR111" s="49">
        <v>-267</v>
      </c>
      <c r="BS111" s="49">
        <v>18</v>
      </c>
      <c r="BT111" s="49">
        <v>-5</v>
      </c>
      <c r="BU111" s="49">
        <v>-316</v>
      </c>
      <c r="BV111" s="49">
        <v>-1</v>
      </c>
      <c r="BW111" s="49">
        <v>2374</v>
      </c>
      <c r="BX111" s="49">
        <v>68</v>
      </c>
      <c r="BY111" s="49">
        <v>125</v>
      </c>
      <c r="BZ111" s="49">
        <v>28</v>
      </c>
      <c r="CA111" s="49">
        <v>59</v>
      </c>
      <c r="CB111" s="49">
        <v>42</v>
      </c>
      <c r="CC111" s="49">
        <v>8</v>
      </c>
      <c r="CD111" s="49">
        <v>1</v>
      </c>
      <c r="CE111" s="49">
        <v>3</v>
      </c>
      <c r="CF111" s="49">
        <v>8</v>
      </c>
      <c r="CG111" s="49">
        <v>60</v>
      </c>
      <c r="CH111" s="49">
        <v>0</v>
      </c>
      <c r="CI111" s="49">
        <v>9</v>
      </c>
      <c r="CJ111" s="49">
        <v>16</v>
      </c>
      <c r="CK111" s="49">
        <v>20</v>
      </c>
      <c r="CL111" s="49">
        <v>200</v>
      </c>
      <c r="CM111" s="49">
        <v>10</v>
      </c>
    </row>
    <row r="112" spans="1:91" x14ac:dyDescent="0.25">
      <c r="A112" s="8">
        <v>10</v>
      </c>
      <c r="B112" s="8" t="s">
        <v>367</v>
      </c>
      <c r="C112" s="8" t="s">
        <v>188</v>
      </c>
      <c r="D112" s="8" t="s">
        <v>368</v>
      </c>
      <c r="E112" s="8" t="s">
        <v>341</v>
      </c>
      <c r="F112" s="8" t="s">
        <v>123</v>
      </c>
      <c r="G112" s="8">
        <v>15171805</v>
      </c>
      <c r="H112" s="8">
        <v>15213926</v>
      </c>
      <c r="I112" s="8">
        <v>14914473</v>
      </c>
      <c r="J112" s="8">
        <v>4689300</v>
      </c>
      <c r="K112" s="8">
        <v>675729</v>
      </c>
      <c r="L112" s="8">
        <v>2997094</v>
      </c>
      <c r="M112" s="8">
        <v>0</v>
      </c>
      <c r="N112" s="8">
        <v>343450</v>
      </c>
      <c r="O112" s="8">
        <v>1393</v>
      </c>
      <c r="P112" s="8">
        <v>0</v>
      </c>
      <c r="Q112" s="8">
        <v>413987</v>
      </c>
      <c r="R112" s="8">
        <v>0</v>
      </c>
      <c r="S112" s="8">
        <v>0</v>
      </c>
      <c r="T112" s="8">
        <v>0</v>
      </c>
      <c r="U112" s="8">
        <v>3911380</v>
      </c>
      <c r="V112" s="8">
        <v>983008</v>
      </c>
      <c r="W112" s="8">
        <v>0</v>
      </c>
      <c r="X112" s="8">
        <v>130.28</v>
      </c>
      <c r="Y112" s="8">
        <v>14465177.699999999</v>
      </c>
      <c r="Z112" s="8">
        <v>404229.74</v>
      </c>
      <c r="AA112" s="8">
        <v>14869407.439999999</v>
      </c>
      <c r="AB112" s="7">
        <v>4.2345426976680756E-2</v>
      </c>
      <c r="AC112" s="7">
        <v>5.1700000000000003E-2</v>
      </c>
      <c r="AD112" s="49">
        <v>748077</v>
      </c>
      <c r="AE112" s="49">
        <v>0</v>
      </c>
      <c r="AF112" s="49">
        <v>0</v>
      </c>
      <c r="AG112" s="49">
        <v>42050</v>
      </c>
      <c r="AH112" s="49">
        <v>241</v>
      </c>
      <c r="AI112" s="25">
        <f t="shared" si="3"/>
        <v>42291</v>
      </c>
      <c r="AJ112" s="49">
        <v>236208.44</v>
      </c>
      <c r="AK112" s="49">
        <v>20638.310000000001</v>
      </c>
      <c r="AL112" s="49">
        <v>58817.65</v>
      </c>
      <c r="AM112" s="49">
        <v>24651.51</v>
      </c>
      <c r="AN112" s="49">
        <v>32345.96</v>
      </c>
      <c r="AO112" s="49">
        <v>7886.79</v>
      </c>
      <c r="AP112" s="49">
        <v>18104.75</v>
      </c>
      <c r="AQ112" s="49">
        <v>10437</v>
      </c>
      <c r="AR112" s="49">
        <v>24108.9</v>
      </c>
      <c r="AS112" s="49">
        <v>0</v>
      </c>
      <c r="AT112" s="49">
        <v>38788.6</v>
      </c>
      <c r="AU112" s="49">
        <v>12185.91</v>
      </c>
      <c r="AV112" s="49">
        <v>1072.01</v>
      </c>
      <c r="AW112" s="49">
        <v>22898.84</v>
      </c>
      <c r="AX112" s="49">
        <v>7590.1</v>
      </c>
      <c r="AY112" s="49">
        <v>0</v>
      </c>
      <c r="AZ112" s="49">
        <v>560010.04</v>
      </c>
      <c r="BA112" s="26">
        <f t="shared" si="6"/>
        <v>0</v>
      </c>
      <c r="BB112" s="49">
        <v>0</v>
      </c>
      <c r="BC112" s="49">
        <v>177526.34</v>
      </c>
      <c r="BD112" s="49">
        <v>0.34</v>
      </c>
      <c r="BE112" s="49">
        <v>130526.9</v>
      </c>
      <c r="BF112" s="49">
        <v>0</v>
      </c>
      <c r="BG112" s="49">
        <v>0</v>
      </c>
      <c r="BH112" s="49">
        <v>0.34</v>
      </c>
      <c r="BI112" s="28">
        <f t="shared" si="5"/>
        <v>0.34</v>
      </c>
      <c r="BJ112" s="49">
        <v>0</v>
      </c>
      <c r="BK112" s="49">
        <v>1735</v>
      </c>
      <c r="BL112" s="49">
        <v>368</v>
      </c>
      <c r="BM112" s="49">
        <v>2</v>
      </c>
      <c r="BN112" s="49">
        <v>0</v>
      </c>
      <c r="BO112" s="49">
        <v>0</v>
      </c>
      <c r="BP112" s="49">
        <v>0</v>
      </c>
      <c r="BQ112" s="49">
        <v>-24</v>
      </c>
      <c r="BR112" s="49">
        <v>-75</v>
      </c>
      <c r="BS112" s="49">
        <v>0</v>
      </c>
      <c r="BT112" s="49">
        <v>26</v>
      </c>
      <c r="BU112" s="49">
        <v>-282</v>
      </c>
      <c r="BV112" s="49">
        <v>-6</v>
      </c>
      <c r="BW112" s="49">
        <v>1744</v>
      </c>
      <c r="BX112" s="49">
        <v>44</v>
      </c>
      <c r="BY112" s="49">
        <v>85</v>
      </c>
      <c r="BZ112" s="49">
        <v>64</v>
      </c>
      <c r="CA112" s="49">
        <v>104</v>
      </c>
      <c r="CB112" s="49">
        <v>34</v>
      </c>
      <c r="CC112" s="49">
        <v>1</v>
      </c>
      <c r="CD112" s="49">
        <v>0</v>
      </c>
      <c r="CE112" s="49">
        <v>0</v>
      </c>
      <c r="CF112" s="49">
        <v>9</v>
      </c>
      <c r="CG112" s="49">
        <v>26</v>
      </c>
      <c r="CH112" s="49">
        <v>26</v>
      </c>
      <c r="CI112" s="49">
        <v>1</v>
      </c>
      <c r="CJ112" s="49">
        <v>3</v>
      </c>
      <c r="CK112" s="49">
        <v>9</v>
      </c>
      <c r="CL112" s="49">
        <v>29</v>
      </c>
      <c r="CM112" s="49">
        <v>32</v>
      </c>
    </row>
    <row r="113" spans="1:91" x14ac:dyDescent="0.25">
      <c r="A113" s="8">
        <v>10</v>
      </c>
      <c r="B113" s="8" t="s">
        <v>369</v>
      </c>
      <c r="C113" s="8" t="s">
        <v>281</v>
      </c>
      <c r="D113" s="8" t="s">
        <v>241</v>
      </c>
      <c r="E113" s="8" t="s">
        <v>341</v>
      </c>
      <c r="F113" s="8" t="s">
        <v>104</v>
      </c>
      <c r="G113" s="8">
        <v>6640619.8300000001</v>
      </c>
      <c r="H113" s="8">
        <v>6642714.6900000004</v>
      </c>
      <c r="I113" s="8">
        <v>6497033.3799999999</v>
      </c>
      <c r="J113" s="8">
        <v>2731332.06</v>
      </c>
      <c r="K113" s="8">
        <v>338955.81</v>
      </c>
      <c r="L113" s="8">
        <v>1015890.05</v>
      </c>
      <c r="M113" s="8">
        <v>0</v>
      </c>
      <c r="N113" s="8">
        <v>0</v>
      </c>
      <c r="O113" s="8">
        <v>0</v>
      </c>
      <c r="P113" s="8">
        <v>41962.43</v>
      </c>
      <c r="Q113" s="8">
        <v>97418.35</v>
      </c>
      <c r="R113" s="8">
        <v>0</v>
      </c>
      <c r="S113" s="8">
        <v>0</v>
      </c>
      <c r="T113" s="8">
        <v>0</v>
      </c>
      <c r="U113" s="8">
        <v>1485480.12</v>
      </c>
      <c r="V113" s="8">
        <v>281338.98</v>
      </c>
      <c r="W113" s="8">
        <v>0</v>
      </c>
      <c r="X113" s="8">
        <v>17683.5</v>
      </c>
      <c r="Y113" s="8">
        <v>6340114.0300000003</v>
      </c>
      <c r="Z113" s="8">
        <v>20585.84</v>
      </c>
      <c r="AA113" s="8">
        <v>6360699.8700000001</v>
      </c>
      <c r="AB113" s="7">
        <v>0.12462140619754791</v>
      </c>
      <c r="AC113" s="7">
        <v>5.0700000000000002E-2</v>
      </c>
      <c r="AD113" s="49">
        <v>321699.68</v>
      </c>
      <c r="AE113" s="49">
        <v>0</v>
      </c>
      <c r="AF113" s="49">
        <v>0</v>
      </c>
      <c r="AG113" s="49">
        <v>2902.44</v>
      </c>
      <c r="AH113" s="49">
        <v>65.069999999999993</v>
      </c>
      <c r="AI113" s="25">
        <f t="shared" si="3"/>
        <v>2967.51</v>
      </c>
      <c r="AJ113" s="49">
        <v>46361.26</v>
      </c>
      <c r="AK113" s="49">
        <v>3683.06</v>
      </c>
      <c r="AL113" s="49">
        <v>4485.75</v>
      </c>
      <c r="AM113" s="49">
        <v>732</v>
      </c>
      <c r="AN113" s="49">
        <v>7800</v>
      </c>
      <c r="AO113" s="49">
        <v>0</v>
      </c>
      <c r="AP113" s="49">
        <v>19105</v>
      </c>
      <c r="AQ113" s="49">
        <v>10059</v>
      </c>
      <c r="AR113" s="49">
        <v>0</v>
      </c>
      <c r="AS113" s="49">
        <v>3400.19</v>
      </c>
      <c r="AT113" s="49">
        <v>11575.41</v>
      </c>
      <c r="AU113" s="49">
        <v>5041.3100000000004</v>
      </c>
      <c r="AV113" s="49">
        <v>533.66</v>
      </c>
      <c r="AW113" s="49">
        <v>1848.75</v>
      </c>
      <c r="AX113" s="49">
        <v>5992.6</v>
      </c>
      <c r="AY113" s="49">
        <v>0</v>
      </c>
      <c r="AZ113" s="49">
        <v>134695.47</v>
      </c>
      <c r="BA113" s="26">
        <f t="shared" si="6"/>
        <v>0</v>
      </c>
      <c r="BB113" s="49">
        <v>0</v>
      </c>
      <c r="BC113" s="49">
        <v>177525.96</v>
      </c>
      <c r="BD113" s="49">
        <v>0</v>
      </c>
      <c r="BE113" s="49">
        <v>33311.15</v>
      </c>
      <c r="BF113" s="49">
        <v>0</v>
      </c>
      <c r="BG113" s="49">
        <v>0</v>
      </c>
      <c r="BH113" s="49">
        <v>0</v>
      </c>
      <c r="BI113" s="28">
        <f t="shared" si="5"/>
        <v>0</v>
      </c>
      <c r="BJ113" s="49">
        <v>0</v>
      </c>
      <c r="BK113" s="49">
        <v>571</v>
      </c>
      <c r="BL113" s="49">
        <v>176</v>
      </c>
      <c r="BM113" s="49">
        <v>0</v>
      </c>
      <c r="BN113" s="49">
        <v>2</v>
      </c>
      <c r="BO113" s="49">
        <v>-4</v>
      </c>
      <c r="BP113" s="49">
        <v>-21</v>
      </c>
      <c r="BQ113" s="49">
        <v>-14</v>
      </c>
      <c r="BR113" s="49">
        <v>-50</v>
      </c>
      <c r="BS113" s="49">
        <v>0</v>
      </c>
      <c r="BT113" s="49">
        <v>0</v>
      </c>
      <c r="BU113" s="49">
        <v>-88</v>
      </c>
      <c r="BV113" s="49">
        <v>-1</v>
      </c>
      <c r="BW113" s="49">
        <v>571</v>
      </c>
      <c r="BX113" s="49">
        <v>15</v>
      </c>
      <c r="BY113" s="49">
        <v>34</v>
      </c>
      <c r="BZ113" s="49">
        <v>17</v>
      </c>
      <c r="CA113" s="49">
        <v>32</v>
      </c>
      <c r="CB113" s="49">
        <v>0</v>
      </c>
      <c r="CC113" s="49">
        <v>5</v>
      </c>
      <c r="CD113" s="49">
        <v>0</v>
      </c>
      <c r="CE113" s="49">
        <v>0</v>
      </c>
      <c r="CF113" s="49">
        <v>5</v>
      </c>
      <c r="CG113" s="49">
        <v>15</v>
      </c>
      <c r="CH113" s="49">
        <v>0</v>
      </c>
      <c r="CI113" s="49">
        <v>0</v>
      </c>
      <c r="CJ113" s="49">
        <v>3</v>
      </c>
      <c r="CK113" s="49">
        <v>8</v>
      </c>
      <c r="CL113" s="49">
        <v>35</v>
      </c>
      <c r="CM113" s="49">
        <v>3</v>
      </c>
    </row>
    <row r="114" spans="1:91" s="37" customFormat="1" x14ac:dyDescent="0.25">
      <c r="A114" s="34">
        <v>10</v>
      </c>
      <c r="B114" s="35" t="s">
        <v>599</v>
      </c>
      <c r="C114" s="35" t="s">
        <v>370</v>
      </c>
      <c r="D114" s="31" t="s">
        <v>594</v>
      </c>
      <c r="E114" s="8" t="s">
        <v>347</v>
      </c>
      <c r="F114" s="8" t="s">
        <v>123</v>
      </c>
      <c r="G114" s="8">
        <v>36032123.240000002</v>
      </c>
      <c r="H114" s="8">
        <v>36051697.729999997</v>
      </c>
      <c r="I114" s="8">
        <v>35064558.399999999</v>
      </c>
      <c r="J114" s="8">
        <v>2622001.19</v>
      </c>
      <c r="K114" s="8">
        <v>2103013.13</v>
      </c>
      <c r="L114" s="8">
        <v>9267465.3399999999</v>
      </c>
      <c r="M114" s="8">
        <v>0</v>
      </c>
      <c r="N114" s="8">
        <v>8639508.5099999998</v>
      </c>
      <c r="O114" s="8">
        <v>0</v>
      </c>
      <c r="P114" s="8">
        <v>117090.16</v>
      </c>
      <c r="Q114" s="8">
        <v>836231</v>
      </c>
      <c r="R114" s="8">
        <v>0</v>
      </c>
      <c r="S114" s="8">
        <v>5478.84</v>
      </c>
      <c r="T114" s="8">
        <v>0</v>
      </c>
      <c r="U114" s="8">
        <v>5771909.2400000002</v>
      </c>
      <c r="V114" s="8">
        <v>3839898.17</v>
      </c>
      <c r="W114" s="8">
        <v>0</v>
      </c>
      <c r="X114" s="8">
        <v>0</v>
      </c>
      <c r="Y114" s="8">
        <v>26141242.920000002</v>
      </c>
      <c r="Z114" s="8">
        <v>8666713.8399999999</v>
      </c>
      <c r="AA114" s="8">
        <v>34807956.759999998</v>
      </c>
      <c r="AB114" s="7">
        <v>3.7493396550416946E-2</v>
      </c>
      <c r="AC114" s="7">
        <v>5.67E-2</v>
      </c>
      <c r="AD114" s="49">
        <v>1482332.89</v>
      </c>
      <c r="AE114" s="49">
        <v>0</v>
      </c>
      <c r="AF114" s="49">
        <v>0</v>
      </c>
      <c r="AG114" s="49">
        <v>19574.490000000002</v>
      </c>
      <c r="AH114" s="49">
        <v>0</v>
      </c>
      <c r="AI114" s="25">
        <f>SUM(AG114:AH114)</f>
        <v>19574.490000000002</v>
      </c>
      <c r="AJ114" s="49">
        <v>723863.68</v>
      </c>
      <c r="AK114" s="49">
        <v>58882.23</v>
      </c>
      <c r="AL114" s="49">
        <v>137898.1</v>
      </c>
      <c r="AM114" s="49">
        <v>0</v>
      </c>
      <c r="AN114" s="49">
        <v>118039.37</v>
      </c>
      <c r="AO114" s="49">
        <v>24496</v>
      </c>
      <c r="AP114" s="49">
        <v>54013</v>
      </c>
      <c r="AQ114" s="49">
        <v>12200</v>
      </c>
      <c r="AR114" s="49">
        <v>0</v>
      </c>
      <c r="AS114" s="49">
        <v>18805.53</v>
      </c>
      <c r="AT114" s="49">
        <v>62354.63</v>
      </c>
      <c r="AU114" s="49">
        <v>14934.37</v>
      </c>
      <c r="AV114" s="49">
        <v>4776.0200000000004</v>
      </c>
      <c r="AW114" s="49">
        <v>679.8</v>
      </c>
      <c r="AX114" s="49">
        <v>42940</v>
      </c>
      <c r="AY114" s="49">
        <v>0</v>
      </c>
      <c r="AZ114" s="49">
        <v>1340022</v>
      </c>
      <c r="BA114" s="26">
        <f t="shared" si="6"/>
        <v>0</v>
      </c>
      <c r="BB114" s="49">
        <v>0</v>
      </c>
      <c r="BC114" s="49">
        <v>177526</v>
      </c>
      <c r="BD114" s="49">
        <v>0</v>
      </c>
      <c r="BE114" s="49">
        <v>212455.67999999999</v>
      </c>
      <c r="BF114" s="49">
        <v>0</v>
      </c>
      <c r="BG114" s="49">
        <v>0</v>
      </c>
      <c r="BH114" s="49">
        <v>0</v>
      </c>
      <c r="BI114" s="28">
        <f t="shared" si="5"/>
        <v>0</v>
      </c>
      <c r="BJ114" s="49">
        <v>0</v>
      </c>
      <c r="BK114" s="49">
        <v>4430</v>
      </c>
      <c r="BL114" s="49">
        <v>1467</v>
      </c>
      <c r="BM114" s="49">
        <v>6</v>
      </c>
      <c r="BN114" s="49">
        <v>0</v>
      </c>
      <c r="BO114" s="49">
        <v>-36</v>
      </c>
      <c r="BP114" s="49">
        <v>-134</v>
      </c>
      <c r="BQ114" s="49">
        <v>-169</v>
      </c>
      <c r="BR114" s="49">
        <v>-403</v>
      </c>
      <c r="BS114" s="49">
        <v>0</v>
      </c>
      <c r="BT114" s="49">
        <v>4</v>
      </c>
      <c r="BU114" s="49">
        <v>-719</v>
      </c>
      <c r="BV114" s="49">
        <v>-2</v>
      </c>
      <c r="BW114" s="49">
        <v>4444</v>
      </c>
      <c r="BX114" s="49">
        <v>1</v>
      </c>
      <c r="BY114" s="49">
        <v>145</v>
      </c>
      <c r="BZ114" s="49">
        <v>88</v>
      </c>
      <c r="CA114" s="49">
        <v>486</v>
      </c>
      <c r="CB114" s="49">
        <v>6</v>
      </c>
      <c r="CC114" s="49">
        <v>2</v>
      </c>
      <c r="CD114" s="49">
        <v>1</v>
      </c>
      <c r="CE114" s="49">
        <v>1</v>
      </c>
      <c r="CF114" s="49">
        <v>30</v>
      </c>
      <c r="CG114" s="49">
        <v>104</v>
      </c>
      <c r="CH114" s="49">
        <v>0</v>
      </c>
      <c r="CI114" s="49">
        <v>4</v>
      </c>
      <c r="CJ114" s="49">
        <v>5</v>
      </c>
      <c r="CK114" s="49">
        <v>62</v>
      </c>
      <c r="CL114" s="49">
        <v>326</v>
      </c>
      <c r="CM114" s="49">
        <v>0</v>
      </c>
    </row>
    <row r="115" spans="1:91" x14ac:dyDescent="0.25">
      <c r="A115" s="8">
        <v>11</v>
      </c>
      <c r="B115" s="8" t="s">
        <v>371</v>
      </c>
      <c r="C115" s="8" t="s">
        <v>150</v>
      </c>
      <c r="D115" s="8" t="s">
        <v>372</v>
      </c>
      <c r="E115" s="8" t="s">
        <v>373</v>
      </c>
      <c r="F115" s="8" t="s">
        <v>116</v>
      </c>
      <c r="G115" s="8">
        <v>13170309.58</v>
      </c>
      <c r="H115" s="8">
        <v>13175034.699999999</v>
      </c>
      <c r="I115" s="8">
        <v>12821419.25</v>
      </c>
      <c r="J115" s="8">
        <v>324641.32</v>
      </c>
      <c r="K115" s="8">
        <v>1224898.4099999999</v>
      </c>
      <c r="L115" s="8">
        <v>4678097.5199999996</v>
      </c>
      <c r="M115" s="8">
        <v>0</v>
      </c>
      <c r="N115" s="8">
        <v>0</v>
      </c>
      <c r="O115" s="8">
        <v>0</v>
      </c>
      <c r="P115" s="8">
        <v>20112.78</v>
      </c>
      <c r="Q115" s="8">
        <v>841990.85</v>
      </c>
      <c r="R115" s="8">
        <v>0</v>
      </c>
      <c r="S115" s="8">
        <v>0</v>
      </c>
      <c r="T115" s="8">
        <v>0</v>
      </c>
      <c r="U115" s="8">
        <v>2614908.7400000002</v>
      </c>
      <c r="V115" s="8">
        <v>1014307.59</v>
      </c>
      <c r="W115" s="8">
        <v>0</v>
      </c>
      <c r="X115" s="8">
        <v>1102.4000000000001</v>
      </c>
      <c r="Y115" s="8">
        <v>11684497.17</v>
      </c>
      <c r="Z115" s="8">
        <v>6019.52</v>
      </c>
      <c r="AA115" s="8">
        <v>11690516.689999999</v>
      </c>
      <c r="AB115" s="7">
        <v>0.10137400776147842</v>
      </c>
      <c r="AC115" s="7">
        <v>7.9000000000000001E-2</v>
      </c>
      <c r="AD115" s="49">
        <v>922860.3</v>
      </c>
      <c r="AE115" s="49">
        <v>0</v>
      </c>
      <c r="AF115" s="49">
        <v>0</v>
      </c>
      <c r="AG115" s="49">
        <v>2378.91</v>
      </c>
      <c r="AH115" s="49">
        <v>0</v>
      </c>
      <c r="AI115" s="25">
        <f t="shared" si="3"/>
        <v>2378.91</v>
      </c>
      <c r="AJ115" s="49">
        <v>379227.04</v>
      </c>
      <c r="AK115" s="49">
        <v>29696.73</v>
      </c>
      <c r="AL115" s="49">
        <v>111879.62</v>
      </c>
      <c r="AM115" s="49">
        <v>0</v>
      </c>
      <c r="AN115" s="49">
        <v>78746.460000000006</v>
      </c>
      <c r="AO115" s="49">
        <v>4754.78</v>
      </c>
      <c r="AP115" s="49">
        <v>3404.64</v>
      </c>
      <c r="AQ115" s="49">
        <v>8850</v>
      </c>
      <c r="AR115" s="49">
        <v>1351.14</v>
      </c>
      <c r="AS115" s="49">
        <v>0</v>
      </c>
      <c r="AT115" s="49">
        <v>28217.03</v>
      </c>
      <c r="AU115" s="49">
        <v>5186.3900000000003</v>
      </c>
      <c r="AV115" s="49">
        <v>0</v>
      </c>
      <c r="AW115" s="49">
        <v>2719.49</v>
      </c>
      <c r="AX115" s="49">
        <v>8398.6200000000008</v>
      </c>
      <c r="AY115" s="49">
        <v>0</v>
      </c>
      <c r="AZ115" s="49">
        <v>744690.97</v>
      </c>
      <c r="BA115" s="26">
        <f t="shared" si="6"/>
        <v>0</v>
      </c>
      <c r="BB115" s="49">
        <v>0</v>
      </c>
      <c r="BC115" s="49">
        <v>177526</v>
      </c>
      <c r="BD115" s="49">
        <v>0</v>
      </c>
      <c r="BE115" s="49">
        <v>103922.29</v>
      </c>
      <c r="BF115" s="49">
        <v>0</v>
      </c>
      <c r="BG115" s="49">
        <v>0</v>
      </c>
      <c r="BH115" s="49">
        <v>0</v>
      </c>
      <c r="BI115" s="28">
        <f t="shared" si="5"/>
        <v>0</v>
      </c>
      <c r="BJ115" s="49">
        <v>0</v>
      </c>
      <c r="BK115" s="49">
        <v>1887</v>
      </c>
      <c r="BL115" s="49">
        <v>912</v>
      </c>
      <c r="BM115" s="49">
        <v>0</v>
      </c>
      <c r="BN115" s="49">
        <v>38</v>
      </c>
      <c r="BO115" s="49">
        <v>-37</v>
      </c>
      <c r="BP115" s="49">
        <v>-102</v>
      </c>
      <c r="BQ115" s="49">
        <v>-103</v>
      </c>
      <c r="BR115" s="49">
        <v>-193</v>
      </c>
      <c r="BS115" s="49">
        <v>0</v>
      </c>
      <c r="BT115" s="49">
        <v>-1</v>
      </c>
      <c r="BU115" s="49">
        <v>-405</v>
      </c>
      <c r="BV115" s="49">
        <v>-3</v>
      </c>
      <c r="BW115" s="49">
        <v>1993</v>
      </c>
      <c r="BX115" s="49">
        <v>0</v>
      </c>
      <c r="BY115" s="49">
        <v>102</v>
      </c>
      <c r="BZ115" s="49">
        <v>121</v>
      </c>
      <c r="CA115" s="49">
        <v>181</v>
      </c>
      <c r="CB115" s="49">
        <v>4</v>
      </c>
      <c r="CC115" s="49">
        <v>0</v>
      </c>
      <c r="CD115" s="49">
        <v>5</v>
      </c>
      <c r="CE115" s="49">
        <v>7</v>
      </c>
      <c r="CF115" s="49">
        <v>91</v>
      </c>
      <c r="CG115" s="49">
        <v>27</v>
      </c>
      <c r="CH115" s="49">
        <v>9</v>
      </c>
      <c r="CI115" s="49">
        <v>6</v>
      </c>
      <c r="CJ115" s="49">
        <v>32</v>
      </c>
      <c r="CK115" s="49">
        <v>148</v>
      </c>
      <c r="CL115" s="49">
        <v>7</v>
      </c>
      <c r="CM115" s="49">
        <v>0</v>
      </c>
    </row>
    <row r="116" spans="1:91" x14ac:dyDescent="0.25">
      <c r="A116" s="8">
        <v>11</v>
      </c>
      <c r="B116" s="8" t="s">
        <v>374</v>
      </c>
      <c r="C116" s="8" t="s">
        <v>314</v>
      </c>
      <c r="D116" s="8" t="s">
        <v>375</v>
      </c>
      <c r="E116" s="8" t="s">
        <v>373</v>
      </c>
      <c r="F116" s="8" t="s">
        <v>108</v>
      </c>
      <c r="G116" s="8">
        <v>32984455.280000001</v>
      </c>
      <c r="H116" s="8">
        <v>33004635.899999999</v>
      </c>
      <c r="I116" s="8">
        <v>32109963.32</v>
      </c>
      <c r="J116" s="8">
        <v>4800</v>
      </c>
      <c r="K116" s="8">
        <v>4431643.0599999996</v>
      </c>
      <c r="L116" s="8">
        <v>11013300.83</v>
      </c>
      <c r="M116" s="8">
        <v>0</v>
      </c>
      <c r="N116" s="8">
        <v>0</v>
      </c>
      <c r="O116" s="8">
        <v>0</v>
      </c>
      <c r="P116" s="8">
        <v>0</v>
      </c>
      <c r="Q116" s="8">
        <v>2502862.4500000002</v>
      </c>
      <c r="R116" s="8">
        <v>0</v>
      </c>
      <c r="S116" s="8">
        <v>0</v>
      </c>
      <c r="T116" s="8">
        <v>0</v>
      </c>
      <c r="U116" s="8">
        <v>8809728.7400000002</v>
      </c>
      <c r="V116" s="8">
        <v>3568512.65</v>
      </c>
      <c r="W116" s="8">
        <v>0</v>
      </c>
      <c r="X116" s="8">
        <v>0</v>
      </c>
      <c r="Y116" s="8">
        <v>31762637.640000001</v>
      </c>
      <c r="Z116" s="8">
        <v>20180.62</v>
      </c>
      <c r="AA116" s="8">
        <v>31782818.260000002</v>
      </c>
      <c r="AB116" s="7">
        <v>4.9820944666862488E-2</v>
      </c>
      <c r="AC116" s="7">
        <v>4.4999999999999998E-2</v>
      </c>
      <c r="AD116" s="49">
        <v>1429215.91</v>
      </c>
      <c r="AE116" s="49">
        <v>0</v>
      </c>
      <c r="AF116" s="49">
        <v>0</v>
      </c>
      <c r="AG116" s="49">
        <v>20180.62</v>
      </c>
      <c r="AH116" s="49">
        <v>644.75</v>
      </c>
      <c r="AI116" s="25">
        <f t="shared" si="3"/>
        <v>20825.37</v>
      </c>
      <c r="AJ116" s="49">
        <v>650942.38</v>
      </c>
      <c r="AK116" s="49">
        <v>52340.72</v>
      </c>
      <c r="AL116" s="49">
        <v>140014.85</v>
      </c>
      <c r="AM116" s="49">
        <v>15773.23</v>
      </c>
      <c r="AN116" s="49">
        <v>83205.23</v>
      </c>
      <c r="AO116" s="49">
        <v>0</v>
      </c>
      <c r="AP116" s="49">
        <v>50927.55</v>
      </c>
      <c r="AQ116" s="49">
        <v>10200</v>
      </c>
      <c r="AR116" s="49">
        <v>6937.5</v>
      </c>
      <c r="AS116" s="49">
        <v>1873.97</v>
      </c>
      <c r="AT116" s="49">
        <v>78785.98</v>
      </c>
      <c r="AU116" s="49">
        <v>12465.56</v>
      </c>
      <c r="AV116" s="49">
        <v>0</v>
      </c>
      <c r="AW116" s="49">
        <v>696.96</v>
      </c>
      <c r="AX116" s="49">
        <v>46745.01</v>
      </c>
      <c r="AY116" s="49">
        <v>0</v>
      </c>
      <c r="AZ116" s="49">
        <v>1207872.97</v>
      </c>
      <c r="BA116" s="26">
        <f t="shared" si="6"/>
        <v>0</v>
      </c>
      <c r="BB116" s="49">
        <v>0</v>
      </c>
      <c r="BC116" s="49">
        <v>174860.06</v>
      </c>
      <c r="BD116" s="49">
        <v>0</v>
      </c>
      <c r="BE116" s="49">
        <v>267766.53000000003</v>
      </c>
      <c r="BF116" s="49">
        <v>0</v>
      </c>
      <c r="BG116" s="49">
        <v>0</v>
      </c>
      <c r="BH116" s="49">
        <v>0</v>
      </c>
      <c r="BI116" s="28">
        <f t="shared" si="5"/>
        <v>0</v>
      </c>
      <c r="BJ116" s="49">
        <v>0</v>
      </c>
      <c r="BK116" s="49">
        <v>5335</v>
      </c>
      <c r="BL116" s="49">
        <v>2343</v>
      </c>
      <c r="BM116" s="49">
        <v>88</v>
      </c>
      <c r="BN116" s="49">
        <v>-54</v>
      </c>
      <c r="BO116" s="49">
        <v>-63</v>
      </c>
      <c r="BP116" s="49">
        <v>-237</v>
      </c>
      <c r="BQ116" s="49">
        <v>-275</v>
      </c>
      <c r="BR116" s="49">
        <v>-625</v>
      </c>
      <c r="BS116" s="49">
        <v>21</v>
      </c>
      <c r="BT116" s="49">
        <v>23</v>
      </c>
      <c r="BU116" s="49">
        <v>-838</v>
      </c>
      <c r="BV116" s="49">
        <v>0</v>
      </c>
      <c r="BW116" s="49">
        <v>5718</v>
      </c>
      <c r="BX116" s="49">
        <v>7</v>
      </c>
      <c r="BY116" s="49">
        <v>275</v>
      </c>
      <c r="BZ116" s="49">
        <v>88</v>
      </c>
      <c r="CA116" s="49">
        <v>417</v>
      </c>
      <c r="CB116" s="49">
        <v>34</v>
      </c>
      <c r="CC116" s="49">
        <v>17</v>
      </c>
      <c r="CD116" s="49">
        <v>2</v>
      </c>
      <c r="CE116" s="49">
        <v>7</v>
      </c>
      <c r="CF116" s="49">
        <v>34</v>
      </c>
      <c r="CG116" s="49">
        <v>179</v>
      </c>
      <c r="CH116" s="49">
        <v>0</v>
      </c>
      <c r="CI116" s="49">
        <v>7</v>
      </c>
      <c r="CJ116" s="49">
        <v>19</v>
      </c>
      <c r="CK116" s="49">
        <v>64</v>
      </c>
      <c r="CL116" s="49">
        <v>475</v>
      </c>
      <c r="CM116" s="49">
        <v>7</v>
      </c>
    </row>
    <row r="117" spans="1:91" x14ac:dyDescent="0.25">
      <c r="A117" s="8">
        <v>11</v>
      </c>
      <c r="B117" s="8" t="s">
        <v>376</v>
      </c>
      <c r="C117" s="8" t="s">
        <v>253</v>
      </c>
      <c r="D117" s="8" t="s">
        <v>377</v>
      </c>
      <c r="E117" s="8" t="s">
        <v>373</v>
      </c>
      <c r="F117" s="8" t="s">
        <v>108</v>
      </c>
      <c r="G117" s="8">
        <v>15830769</v>
      </c>
      <c r="H117" s="8">
        <v>15846433.99</v>
      </c>
      <c r="I117" s="8">
        <v>15382253</v>
      </c>
      <c r="J117" s="8">
        <v>59175</v>
      </c>
      <c r="K117" s="8">
        <v>1618264</v>
      </c>
      <c r="L117" s="8">
        <v>5778566</v>
      </c>
      <c r="M117" s="8">
        <v>0</v>
      </c>
      <c r="N117" s="8">
        <v>0</v>
      </c>
      <c r="O117" s="8">
        <v>0</v>
      </c>
      <c r="P117" s="8">
        <v>10614</v>
      </c>
      <c r="Q117" s="8">
        <v>1020881</v>
      </c>
      <c r="R117" s="8">
        <v>0</v>
      </c>
      <c r="S117" s="8">
        <v>0</v>
      </c>
      <c r="T117" s="8">
        <v>0</v>
      </c>
      <c r="U117" s="8">
        <v>4578405</v>
      </c>
      <c r="V117" s="8">
        <v>1508078</v>
      </c>
      <c r="W117" s="8">
        <v>0</v>
      </c>
      <c r="X117" s="8">
        <v>0</v>
      </c>
      <c r="Y117" s="8">
        <v>15529538</v>
      </c>
      <c r="Z117" s="8">
        <v>8834</v>
      </c>
      <c r="AA117" s="8">
        <v>15538372</v>
      </c>
      <c r="AB117" s="7">
        <v>9.0342171490192413E-2</v>
      </c>
      <c r="AC117" s="7">
        <v>6.1400000000000003E-2</v>
      </c>
      <c r="AD117" s="49">
        <v>954264</v>
      </c>
      <c r="AE117" s="49">
        <v>0</v>
      </c>
      <c r="AF117" s="49">
        <v>0</v>
      </c>
      <c r="AG117" s="49">
        <v>8834</v>
      </c>
      <c r="AH117" s="49">
        <v>466</v>
      </c>
      <c r="AI117" s="25">
        <f t="shared" si="3"/>
        <v>9300</v>
      </c>
      <c r="AJ117" s="49">
        <v>443731</v>
      </c>
      <c r="AK117" s="49">
        <v>34986</v>
      </c>
      <c r="AL117" s="49">
        <v>37291</v>
      </c>
      <c r="AM117" s="49">
        <v>0</v>
      </c>
      <c r="AN117" s="49">
        <v>52909</v>
      </c>
      <c r="AO117" s="49">
        <v>0</v>
      </c>
      <c r="AP117" s="49">
        <v>55575</v>
      </c>
      <c r="AQ117" s="49">
        <v>10000</v>
      </c>
      <c r="AR117" s="49">
        <v>6758</v>
      </c>
      <c r="AS117" s="49">
        <v>5345</v>
      </c>
      <c r="AT117" s="49">
        <v>28654</v>
      </c>
      <c r="AU117" s="49">
        <v>16345.79</v>
      </c>
      <c r="AV117" s="49">
        <v>635</v>
      </c>
      <c r="AW117" s="49">
        <v>998</v>
      </c>
      <c r="AX117" s="49">
        <v>23682</v>
      </c>
      <c r="AY117" s="49">
        <v>0</v>
      </c>
      <c r="AZ117" s="49">
        <v>764835.96</v>
      </c>
      <c r="BA117" s="26">
        <f t="shared" si="6"/>
        <v>0</v>
      </c>
      <c r="BB117" s="49">
        <v>0</v>
      </c>
      <c r="BC117" s="49">
        <v>177526</v>
      </c>
      <c r="BD117" s="49">
        <v>0</v>
      </c>
      <c r="BE117" s="49">
        <v>114530.85</v>
      </c>
      <c r="BF117" s="49">
        <v>0</v>
      </c>
      <c r="BG117" s="49">
        <v>0</v>
      </c>
      <c r="BH117" s="49">
        <v>0</v>
      </c>
      <c r="BI117" s="28">
        <f t="shared" si="5"/>
        <v>0</v>
      </c>
      <c r="BJ117" s="49">
        <v>0</v>
      </c>
      <c r="BK117" s="49">
        <v>2548</v>
      </c>
      <c r="BL117" s="49">
        <v>1202</v>
      </c>
      <c r="BM117" s="49">
        <v>5</v>
      </c>
      <c r="BN117" s="49">
        <v>-7</v>
      </c>
      <c r="BO117" s="49">
        <v>-51</v>
      </c>
      <c r="BP117" s="49">
        <v>-102</v>
      </c>
      <c r="BQ117" s="49">
        <v>-102</v>
      </c>
      <c r="BR117" s="49">
        <v>-285</v>
      </c>
      <c r="BS117" s="49">
        <v>43</v>
      </c>
      <c r="BT117" s="49">
        <v>0</v>
      </c>
      <c r="BU117" s="49">
        <v>-259</v>
      </c>
      <c r="BV117" s="49">
        <v>-2</v>
      </c>
      <c r="BW117" s="49">
        <v>2990</v>
      </c>
      <c r="BX117" s="49">
        <v>15</v>
      </c>
      <c r="BY117" s="49">
        <v>106</v>
      </c>
      <c r="BZ117" s="49">
        <v>51</v>
      </c>
      <c r="CA117" s="49">
        <v>97</v>
      </c>
      <c r="CB117" s="49">
        <v>3</v>
      </c>
      <c r="CC117" s="49">
        <v>0</v>
      </c>
      <c r="CD117" s="49">
        <v>0</v>
      </c>
      <c r="CE117" s="49">
        <v>5</v>
      </c>
      <c r="CF117" s="49">
        <v>44</v>
      </c>
      <c r="CG117" s="49">
        <v>74</v>
      </c>
      <c r="CH117" s="49">
        <v>0</v>
      </c>
      <c r="CI117" s="49">
        <v>7</v>
      </c>
      <c r="CJ117" s="49">
        <v>10</v>
      </c>
      <c r="CK117" s="49">
        <v>82</v>
      </c>
      <c r="CL117" s="49">
        <v>197</v>
      </c>
      <c r="CM117" s="49">
        <v>1</v>
      </c>
    </row>
    <row r="118" spans="1:91" x14ac:dyDescent="0.25">
      <c r="A118" s="8">
        <v>11</v>
      </c>
      <c r="B118" s="8" t="s">
        <v>378</v>
      </c>
      <c r="C118" s="8" t="s">
        <v>379</v>
      </c>
      <c r="D118" s="8" t="s">
        <v>380</v>
      </c>
      <c r="E118" s="8" t="s">
        <v>347</v>
      </c>
      <c r="F118" s="8" t="s">
        <v>104</v>
      </c>
      <c r="G118" s="8">
        <v>51784960.859999999</v>
      </c>
      <c r="H118" s="8">
        <v>51874203.25</v>
      </c>
      <c r="I118" s="8">
        <v>49259040.869999997</v>
      </c>
      <c r="J118" s="8">
        <v>9015630.6099999994</v>
      </c>
      <c r="K118" s="8">
        <v>5203023.93</v>
      </c>
      <c r="L118" s="8">
        <v>11480379.5</v>
      </c>
      <c r="M118" s="8">
        <v>0</v>
      </c>
      <c r="N118" s="8">
        <v>0</v>
      </c>
      <c r="O118" s="8">
        <v>0</v>
      </c>
      <c r="P118" s="8">
        <v>0</v>
      </c>
      <c r="Q118" s="8">
        <v>1822839.96</v>
      </c>
      <c r="R118" s="8">
        <v>0</v>
      </c>
      <c r="S118" s="8">
        <v>0</v>
      </c>
      <c r="T118" s="8">
        <v>0</v>
      </c>
      <c r="U118" s="8">
        <v>13136596.109999999</v>
      </c>
      <c r="V118" s="8">
        <v>6633914.7999999998</v>
      </c>
      <c r="W118" s="8">
        <v>0</v>
      </c>
      <c r="X118" s="8">
        <v>0</v>
      </c>
      <c r="Y118" s="8">
        <v>50318916.520000003</v>
      </c>
      <c r="Z118" s="8">
        <v>89242.39</v>
      </c>
      <c r="AA118" s="8">
        <v>50408158.909999996</v>
      </c>
      <c r="AB118" s="7">
        <v>6.3393190503120422E-2</v>
      </c>
      <c r="AC118" s="7">
        <v>5.9499999999999997E-2</v>
      </c>
      <c r="AD118" s="49">
        <v>2996243.23</v>
      </c>
      <c r="AE118" s="49">
        <v>0</v>
      </c>
      <c r="AF118" s="49">
        <v>0</v>
      </c>
      <c r="AG118" s="49">
        <v>89242.39</v>
      </c>
      <c r="AH118" s="49">
        <v>0</v>
      </c>
      <c r="AI118" s="25">
        <f t="shared" si="3"/>
        <v>89242.39</v>
      </c>
      <c r="AJ118" s="49">
        <v>1572043.85</v>
      </c>
      <c r="AK118" s="49">
        <v>130223.85</v>
      </c>
      <c r="AL118" s="49">
        <v>369809.82</v>
      </c>
      <c r="AM118" s="49">
        <v>15336.3</v>
      </c>
      <c r="AN118" s="49">
        <v>524606.31999999995</v>
      </c>
      <c r="AO118" s="49">
        <v>6074.38</v>
      </c>
      <c r="AP118" s="49">
        <v>13413.6</v>
      </c>
      <c r="AQ118" s="49">
        <v>11950</v>
      </c>
      <c r="AR118" s="49">
        <v>3746.5</v>
      </c>
      <c r="AS118" s="49">
        <v>0</v>
      </c>
      <c r="AT118" s="49">
        <v>61283.519999999997</v>
      </c>
      <c r="AU118" s="49">
        <v>26209.22</v>
      </c>
      <c r="AV118" s="49">
        <v>9291.51</v>
      </c>
      <c r="AW118" s="49">
        <v>0</v>
      </c>
      <c r="AX118" s="49">
        <v>8028.61</v>
      </c>
      <c r="AY118" s="49">
        <v>0</v>
      </c>
      <c r="AZ118" s="49">
        <v>2910549.66</v>
      </c>
      <c r="BA118" s="26">
        <f t="shared" si="6"/>
        <v>0</v>
      </c>
      <c r="BB118" s="49">
        <v>0</v>
      </c>
      <c r="BC118" s="49">
        <v>177526</v>
      </c>
      <c r="BD118" s="49">
        <v>0</v>
      </c>
      <c r="BE118" s="49">
        <v>326082.13</v>
      </c>
      <c r="BF118" s="49">
        <v>0</v>
      </c>
      <c r="BG118" s="49">
        <v>0</v>
      </c>
      <c r="BH118" s="49">
        <v>0</v>
      </c>
      <c r="BI118" s="28">
        <f t="shared" si="5"/>
        <v>0</v>
      </c>
      <c r="BJ118" s="49">
        <v>0</v>
      </c>
      <c r="BK118" s="49">
        <v>6838</v>
      </c>
      <c r="BL118" s="49">
        <v>4234</v>
      </c>
      <c r="BM118" s="49">
        <v>62</v>
      </c>
      <c r="BN118" s="49">
        <v>-33</v>
      </c>
      <c r="BO118" s="49">
        <v>-107</v>
      </c>
      <c r="BP118" s="49">
        <v>-225</v>
      </c>
      <c r="BQ118" s="49">
        <v>-794</v>
      </c>
      <c r="BR118" s="49">
        <v>-1607</v>
      </c>
      <c r="BS118" s="49">
        <v>10</v>
      </c>
      <c r="BT118" s="49">
        <v>13</v>
      </c>
      <c r="BU118" s="49">
        <v>-1136</v>
      </c>
      <c r="BV118" s="49">
        <v>-4</v>
      </c>
      <c r="BW118" s="49">
        <v>7251</v>
      </c>
      <c r="BX118" s="49">
        <v>7</v>
      </c>
      <c r="BY118" s="49">
        <v>472</v>
      </c>
      <c r="BZ118" s="49">
        <v>176</v>
      </c>
      <c r="CA118" s="49">
        <v>463</v>
      </c>
      <c r="CB118" s="49">
        <v>12</v>
      </c>
      <c r="CC118" s="49">
        <v>25</v>
      </c>
      <c r="CD118" s="49">
        <v>1</v>
      </c>
      <c r="CE118" s="49">
        <v>12</v>
      </c>
      <c r="CF118" s="49">
        <v>44</v>
      </c>
      <c r="CG118" s="49">
        <v>186</v>
      </c>
      <c r="CH118" s="49">
        <v>0</v>
      </c>
      <c r="CI118" s="49">
        <v>33</v>
      </c>
      <c r="CJ118" s="49">
        <v>40</v>
      </c>
      <c r="CK118" s="49">
        <v>201</v>
      </c>
      <c r="CL118" s="49">
        <v>1202</v>
      </c>
      <c r="CM118" s="49">
        <v>19</v>
      </c>
    </row>
    <row r="119" spans="1:91" x14ac:dyDescent="0.25">
      <c r="A119" s="8">
        <v>11</v>
      </c>
      <c r="B119" s="8" t="s">
        <v>381</v>
      </c>
      <c r="C119" s="8" t="s">
        <v>382</v>
      </c>
      <c r="D119" s="8" t="s">
        <v>383</v>
      </c>
      <c r="E119" s="8" t="s">
        <v>347</v>
      </c>
      <c r="F119" s="8" t="s">
        <v>104</v>
      </c>
      <c r="G119" s="8">
        <v>13265919.279999999</v>
      </c>
      <c r="H119" s="8">
        <v>13276156.75</v>
      </c>
      <c r="I119" s="8">
        <v>12861999.970000001</v>
      </c>
      <c r="J119" s="8">
        <v>1185785.6100000001</v>
      </c>
      <c r="K119" s="8">
        <v>1454964.87</v>
      </c>
      <c r="L119" s="8">
        <v>3522795.19</v>
      </c>
      <c r="M119" s="8">
        <v>0</v>
      </c>
      <c r="N119" s="8">
        <v>256655.31</v>
      </c>
      <c r="O119" s="8">
        <v>0</v>
      </c>
      <c r="P119" s="8">
        <v>0</v>
      </c>
      <c r="Q119" s="8">
        <v>235619.48</v>
      </c>
      <c r="R119" s="8">
        <v>0</v>
      </c>
      <c r="S119" s="8">
        <v>0</v>
      </c>
      <c r="T119" s="8">
        <v>4385</v>
      </c>
      <c r="U119" s="8">
        <v>3813233.91</v>
      </c>
      <c r="V119" s="8">
        <v>1303652.51</v>
      </c>
      <c r="W119" s="8">
        <v>0</v>
      </c>
      <c r="X119" s="8">
        <v>0</v>
      </c>
      <c r="Y119" s="8">
        <v>12416099.779999999</v>
      </c>
      <c r="Z119" s="8">
        <v>271277.78000000003</v>
      </c>
      <c r="AA119" s="8">
        <v>12687377.560000001</v>
      </c>
      <c r="AB119" s="7">
        <v>7.8653022646903992E-2</v>
      </c>
      <c r="AC119" s="7">
        <v>7.2099999999999997E-2</v>
      </c>
      <c r="AD119" s="49">
        <v>895080.21</v>
      </c>
      <c r="AE119" s="49">
        <v>0</v>
      </c>
      <c r="AF119" s="49">
        <v>0</v>
      </c>
      <c r="AG119" s="49">
        <v>10237.469999999999</v>
      </c>
      <c r="AH119" s="49">
        <v>251.64</v>
      </c>
      <c r="AI119" s="25">
        <f t="shared" si="3"/>
        <v>10489.109999999999</v>
      </c>
      <c r="AJ119" s="49">
        <v>360093.09</v>
      </c>
      <c r="AK119" s="49">
        <v>30262.31</v>
      </c>
      <c r="AL119" s="49">
        <v>71857.06</v>
      </c>
      <c r="AM119" s="49">
        <v>0</v>
      </c>
      <c r="AN119" s="49">
        <v>40649</v>
      </c>
      <c r="AO119" s="49">
        <v>7566.34</v>
      </c>
      <c r="AP119" s="49">
        <v>37139.17</v>
      </c>
      <c r="AQ119" s="49">
        <v>10200</v>
      </c>
      <c r="AR119" s="49">
        <v>0</v>
      </c>
      <c r="AS119" s="49">
        <v>9988.4699999999993</v>
      </c>
      <c r="AT119" s="49">
        <v>30571.15</v>
      </c>
      <c r="AU119" s="49">
        <v>10183.290000000001</v>
      </c>
      <c r="AV119" s="49">
        <v>3220.06</v>
      </c>
      <c r="AW119" s="49">
        <v>0</v>
      </c>
      <c r="AX119" s="49">
        <v>9376.4500000000007</v>
      </c>
      <c r="AY119" s="49">
        <v>0</v>
      </c>
      <c r="AZ119" s="49">
        <v>655511.96</v>
      </c>
      <c r="BA119" s="26">
        <f t="shared" si="6"/>
        <v>0</v>
      </c>
      <c r="BB119" s="49">
        <v>0</v>
      </c>
      <c r="BC119" s="49">
        <v>177526</v>
      </c>
      <c r="BD119" s="49">
        <v>0</v>
      </c>
      <c r="BE119" s="49">
        <v>148015.54</v>
      </c>
      <c r="BF119" s="49">
        <v>0</v>
      </c>
      <c r="BG119" s="49">
        <v>0</v>
      </c>
      <c r="BH119" s="49">
        <v>0</v>
      </c>
      <c r="BI119" s="28">
        <f t="shared" si="5"/>
        <v>0</v>
      </c>
      <c r="BJ119" s="49">
        <v>0</v>
      </c>
      <c r="BK119" s="49">
        <v>1970</v>
      </c>
      <c r="BL119" s="49">
        <v>872</v>
      </c>
      <c r="BM119" s="49">
        <v>0</v>
      </c>
      <c r="BN119" s="49">
        <v>1</v>
      </c>
      <c r="BO119" s="49">
        <v>-38</v>
      </c>
      <c r="BP119" s="49">
        <v>-69</v>
      </c>
      <c r="BQ119" s="49">
        <v>-185</v>
      </c>
      <c r="BR119" s="49">
        <v>-252</v>
      </c>
      <c r="BS119" s="49">
        <v>6</v>
      </c>
      <c r="BT119" s="49">
        <v>6</v>
      </c>
      <c r="BU119" s="49">
        <v>-357</v>
      </c>
      <c r="BV119" s="49">
        <v>-2</v>
      </c>
      <c r="BW119" s="49">
        <v>1952</v>
      </c>
      <c r="BX119" s="49">
        <v>2</v>
      </c>
      <c r="BY119" s="49">
        <v>143</v>
      </c>
      <c r="BZ119" s="49">
        <v>44</v>
      </c>
      <c r="CA119" s="49">
        <v>103</v>
      </c>
      <c r="CB119" s="49">
        <v>62</v>
      </c>
      <c r="CC119" s="49">
        <v>5</v>
      </c>
      <c r="CD119" s="49">
        <v>1</v>
      </c>
      <c r="CE119" s="49">
        <v>2</v>
      </c>
      <c r="CF119" s="49">
        <v>18</v>
      </c>
      <c r="CG119" s="49">
        <v>47</v>
      </c>
      <c r="CH119" s="49">
        <v>1</v>
      </c>
      <c r="CI119" s="49">
        <v>6</v>
      </c>
      <c r="CJ119" s="49">
        <v>8</v>
      </c>
      <c r="CK119" s="49">
        <v>46</v>
      </c>
      <c r="CL119" s="49">
        <v>187</v>
      </c>
      <c r="CM119" s="49">
        <v>5</v>
      </c>
    </row>
    <row r="120" spans="1:91" x14ac:dyDescent="0.25">
      <c r="A120" s="8">
        <v>11</v>
      </c>
      <c r="B120" s="8" t="s">
        <v>384</v>
      </c>
      <c r="C120" s="8" t="s">
        <v>385</v>
      </c>
      <c r="D120" s="8" t="s">
        <v>386</v>
      </c>
      <c r="E120" s="8" t="s">
        <v>347</v>
      </c>
      <c r="F120" s="8" t="s">
        <v>104</v>
      </c>
      <c r="G120" s="8">
        <v>44895089.420000002</v>
      </c>
      <c r="H120" s="8">
        <v>44924768.649999999</v>
      </c>
      <c r="I120" s="8">
        <v>44015163.240000002</v>
      </c>
      <c r="J120" s="8">
        <v>7205504.7699999996</v>
      </c>
      <c r="K120" s="8">
        <v>4587843.18</v>
      </c>
      <c r="L120" s="8">
        <v>10019332.289999999</v>
      </c>
      <c r="M120" s="8">
        <v>0</v>
      </c>
      <c r="N120" s="8">
        <v>0</v>
      </c>
      <c r="O120" s="8">
        <v>0</v>
      </c>
      <c r="P120" s="8">
        <v>0</v>
      </c>
      <c r="Q120" s="8">
        <v>1326344.08</v>
      </c>
      <c r="R120" s="8">
        <v>0</v>
      </c>
      <c r="S120" s="8">
        <v>0</v>
      </c>
      <c r="T120" s="8">
        <v>0</v>
      </c>
      <c r="U120" s="8">
        <v>12789627.1</v>
      </c>
      <c r="V120" s="8">
        <v>3920289.31</v>
      </c>
      <c r="W120" s="8">
        <v>0</v>
      </c>
      <c r="X120" s="8">
        <v>0</v>
      </c>
      <c r="Y120" s="8">
        <v>42134790.75</v>
      </c>
      <c r="Z120" s="8">
        <v>58727.32</v>
      </c>
      <c r="AA120" s="8">
        <v>42193518.07</v>
      </c>
      <c r="AB120" s="7">
        <v>9.4905197620391846E-2</v>
      </c>
      <c r="AC120" s="7">
        <v>5.3699999999999998E-2</v>
      </c>
      <c r="AD120" s="49">
        <v>2262242.16</v>
      </c>
      <c r="AE120" s="49">
        <v>0</v>
      </c>
      <c r="AF120" s="49">
        <v>0</v>
      </c>
      <c r="AG120" s="49">
        <v>29679.23</v>
      </c>
      <c r="AH120" s="49">
        <v>2524.66</v>
      </c>
      <c r="AI120" s="25">
        <f t="shared" si="3"/>
        <v>32203.89</v>
      </c>
      <c r="AJ120" s="49">
        <v>1128530.1499999999</v>
      </c>
      <c r="AK120" s="49">
        <v>96392.44</v>
      </c>
      <c r="AL120" s="49">
        <v>276280.65000000002</v>
      </c>
      <c r="AM120" s="49">
        <v>0</v>
      </c>
      <c r="AN120" s="49">
        <v>174745.73</v>
      </c>
      <c r="AO120" s="49">
        <v>3568.74</v>
      </c>
      <c r="AP120" s="49">
        <v>37836</v>
      </c>
      <c r="AQ120" s="49">
        <v>11100</v>
      </c>
      <c r="AR120" s="49">
        <v>1547</v>
      </c>
      <c r="AS120" s="49">
        <v>3209.59</v>
      </c>
      <c r="AT120" s="49">
        <v>57264.41</v>
      </c>
      <c r="AU120" s="49">
        <v>24714.23</v>
      </c>
      <c r="AV120" s="49">
        <v>25483.35</v>
      </c>
      <c r="AW120" s="49">
        <v>0</v>
      </c>
      <c r="AX120" s="49">
        <v>27634.51</v>
      </c>
      <c r="AY120" s="49">
        <v>0</v>
      </c>
      <c r="AZ120" s="49">
        <v>1958509.23</v>
      </c>
      <c r="BA120" s="26">
        <f t="shared" si="6"/>
        <v>0</v>
      </c>
      <c r="BB120" s="49">
        <v>0</v>
      </c>
      <c r="BC120" s="49">
        <v>177525.98</v>
      </c>
      <c r="BD120" s="49">
        <v>0</v>
      </c>
      <c r="BE120" s="49">
        <v>425734.94</v>
      </c>
      <c r="BF120" s="49">
        <v>0</v>
      </c>
      <c r="BG120" s="49">
        <v>0</v>
      </c>
      <c r="BH120" s="49">
        <v>0</v>
      </c>
      <c r="BI120" s="28">
        <f t="shared" si="5"/>
        <v>0</v>
      </c>
      <c r="BJ120" s="49">
        <v>0</v>
      </c>
      <c r="BK120" s="49">
        <v>4996</v>
      </c>
      <c r="BL120" s="49">
        <v>2786</v>
      </c>
      <c r="BM120" s="49">
        <v>0</v>
      </c>
      <c r="BN120" s="49">
        <v>0</v>
      </c>
      <c r="BO120" s="49">
        <v>-95</v>
      </c>
      <c r="BP120" s="49">
        <v>-184</v>
      </c>
      <c r="BQ120" s="49">
        <v>-585</v>
      </c>
      <c r="BR120" s="49">
        <v>-623</v>
      </c>
      <c r="BS120" s="49">
        <v>41</v>
      </c>
      <c r="BT120" s="49">
        <v>-8</v>
      </c>
      <c r="BU120" s="49">
        <v>-774</v>
      </c>
      <c r="BV120" s="49">
        <v>-5</v>
      </c>
      <c r="BW120" s="49">
        <v>5549</v>
      </c>
      <c r="BX120" s="49">
        <v>0</v>
      </c>
      <c r="BY120" s="49">
        <v>280</v>
      </c>
      <c r="BZ120" s="49">
        <v>104</v>
      </c>
      <c r="CA120" s="49">
        <v>343</v>
      </c>
      <c r="CB120" s="49">
        <v>4</v>
      </c>
      <c r="CC120" s="49">
        <v>21</v>
      </c>
      <c r="CD120" s="49">
        <v>2</v>
      </c>
      <c r="CE120" s="49">
        <v>4</v>
      </c>
      <c r="CF120" s="49">
        <v>57</v>
      </c>
      <c r="CG120" s="49">
        <v>131</v>
      </c>
      <c r="CH120" s="49">
        <v>21</v>
      </c>
      <c r="CI120" s="49">
        <v>8</v>
      </c>
      <c r="CJ120" s="49">
        <v>21</v>
      </c>
      <c r="CK120" s="49">
        <v>127</v>
      </c>
      <c r="CL120" s="49">
        <v>394</v>
      </c>
      <c r="CM120" s="49">
        <v>55</v>
      </c>
    </row>
    <row r="121" spans="1:91" x14ac:dyDescent="0.25">
      <c r="A121" s="8">
        <v>11</v>
      </c>
      <c r="B121" s="8" t="s">
        <v>387</v>
      </c>
      <c r="C121" s="8" t="s">
        <v>253</v>
      </c>
      <c r="D121" s="8" t="s">
        <v>380</v>
      </c>
      <c r="E121" s="8" t="s">
        <v>347</v>
      </c>
      <c r="F121" s="8" t="s">
        <v>104</v>
      </c>
      <c r="G121" s="8">
        <v>49487926.240000002</v>
      </c>
      <c r="H121" s="8">
        <v>49500140.840000004</v>
      </c>
      <c r="I121" s="8">
        <v>47994804.150000006</v>
      </c>
      <c r="J121" s="8">
        <v>8760147.5700000003</v>
      </c>
      <c r="K121" s="8">
        <v>4895252.79</v>
      </c>
      <c r="L121" s="8">
        <v>10420703.77</v>
      </c>
      <c r="M121" s="8">
        <v>0</v>
      </c>
      <c r="N121" s="8">
        <v>0</v>
      </c>
      <c r="O121" s="8">
        <v>0</v>
      </c>
      <c r="P121" s="8">
        <v>0</v>
      </c>
      <c r="Q121" s="8">
        <v>1772721.27</v>
      </c>
      <c r="R121" s="8">
        <v>0</v>
      </c>
      <c r="S121" s="8">
        <v>0</v>
      </c>
      <c r="T121" s="8">
        <v>0</v>
      </c>
      <c r="U121" s="8">
        <v>12625770.43</v>
      </c>
      <c r="V121" s="8">
        <v>5612419.0800000001</v>
      </c>
      <c r="W121" s="8">
        <v>0</v>
      </c>
      <c r="X121" s="8">
        <v>0</v>
      </c>
      <c r="Y121" s="8">
        <v>47649793.75</v>
      </c>
      <c r="Z121" s="8">
        <v>12214.6</v>
      </c>
      <c r="AA121" s="8">
        <v>47662008.350000001</v>
      </c>
      <c r="AB121" s="7">
        <v>2.9550634324550629E-2</v>
      </c>
      <c r="AC121" s="7">
        <v>7.4700000000000003E-2</v>
      </c>
      <c r="AD121" s="49">
        <v>3559633.97</v>
      </c>
      <c r="AE121" s="49">
        <v>0</v>
      </c>
      <c r="AF121" s="49">
        <v>0</v>
      </c>
      <c r="AG121" s="49">
        <v>12214.6</v>
      </c>
      <c r="AH121" s="49">
        <v>0</v>
      </c>
      <c r="AI121" s="25">
        <f t="shared" si="3"/>
        <v>12214.6</v>
      </c>
      <c r="AJ121" s="49">
        <v>1653292.77</v>
      </c>
      <c r="AK121" s="49">
        <v>153359.06</v>
      </c>
      <c r="AL121" s="49">
        <v>372323.07</v>
      </c>
      <c r="AM121" s="49">
        <v>0</v>
      </c>
      <c r="AN121" s="49">
        <v>540585.07999999996</v>
      </c>
      <c r="AO121" s="49">
        <v>7543.98</v>
      </c>
      <c r="AP121" s="49">
        <v>36588.160000000003</v>
      </c>
      <c r="AQ121" s="49">
        <v>11950</v>
      </c>
      <c r="AR121" s="49">
        <v>0</v>
      </c>
      <c r="AS121" s="49">
        <v>0</v>
      </c>
      <c r="AT121" s="49">
        <v>106455.3</v>
      </c>
      <c r="AU121" s="49">
        <v>21529.43</v>
      </c>
      <c r="AV121" s="49">
        <v>35810</v>
      </c>
      <c r="AW121" s="49">
        <v>1662.33</v>
      </c>
      <c r="AX121" s="49">
        <v>5941.32</v>
      </c>
      <c r="AY121" s="49">
        <v>0</v>
      </c>
      <c r="AZ121" s="49">
        <v>3081132.61</v>
      </c>
      <c r="BA121" s="26">
        <f t="shared" si="6"/>
        <v>0</v>
      </c>
      <c r="BB121" s="49">
        <v>375.16</v>
      </c>
      <c r="BC121" s="49">
        <v>177526</v>
      </c>
      <c r="BD121" s="49">
        <v>0</v>
      </c>
      <c r="BE121" s="49">
        <v>649524.09</v>
      </c>
      <c r="BF121" s="49">
        <v>0</v>
      </c>
      <c r="BG121" s="49">
        <v>0</v>
      </c>
      <c r="BH121" s="49">
        <v>0</v>
      </c>
      <c r="BI121" s="28">
        <f t="shared" si="5"/>
        <v>0</v>
      </c>
      <c r="BJ121" s="49">
        <v>0</v>
      </c>
      <c r="BK121" s="49">
        <v>7217</v>
      </c>
      <c r="BL121" s="49">
        <v>4192</v>
      </c>
      <c r="BM121" s="49">
        <v>0</v>
      </c>
      <c r="BN121" s="49">
        <v>0</v>
      </c>
      <c r="BO121" s="49">
        <v>-67</v>
      </c>
      <c r="BP121" s="49">
        <v>-195</v>
      </c>
      <c r="BQ121" s="49">
        <v>-787</v>
      </c>
      <c r="BR121" s="49">
        <v>-1167</v>
      </c>
      <c r="BS121" s="49">
        <v>42</v>
      </c>
      <c r="BT121" s="49">
        <v>-29</v>
      </c>
      <c r="BU121" s="49">
        <v>-1320</v>
      </c>
      <c r="BV121" s="49">
        <v>-4</v>
      </c>
      <c r="BW121" s="49">
        <v>7882</v>
      </c>
      <c r="BX121" s="49">
        <v>12</v>
      </c>
      <c r="BY121" s="49">
        <v>430</v>
      </c>
      <c r="BZ121" s="49">
        <v>164</v>
      </c>
      <c r="CA121" s="49">
        <v>582</v>
      </c>
      <c r="CB121" s="49">
        <v>2</v>
      </c>
      <c r="CC121" s="49">
        <v>18</v>
      </c>
      <c r="CD121" s="49">
        <v>1</v>
      </c>
      <c r="CE121" s="49">
        <v>2</v>
      </c>
      <c r="CF121" s="49">
        <v>54</v>
      </c>
      <c r="CG121" s="49">
        <v>136</v>
      </c>
      <c r="CH121" s="49">
        <v>0</v>
      </c>
      <c r="CI121" s="49">
        <v>27</v>
      </c>
      <c r="CJ121" s="49">
        <v>35</v>
      </c>
      <c r="CK121" s="49">
        <v>236</v>
      </c>
      <c r="CL121" s="49">
        <v>882</v>
      </c>
      <c r="CM121" s="49">
        <v>19</v>
      </c>
    </row>
    <row r="122" spans="1:91" x14ac:dyDescent="0.25">
      <c r="A122" s="8">
        <v>12</v>
      </c>
      <c r="B122" s="8" t="s">
        <v>388</v>
      </c>
      <c r="C122" s="8" t="s">
        <v>389</v>
      </c>
      <c r="D122" s="8" t="s">
        <v>390</v>
      </c>
      <c r="E122" s="8" t="s">
        <v>391</v>
      </c>
      <c r="F122" s="9"/>
      <c r="G122" s="8">
        <v>2401184.7599999998</v>
      </c>
      <c r="H122" s="8">
        <v>2403788.1800000002</v>
      </c>
      <c r="I122" s="8">
        <v>2399769.6000000001</v>
      </c>
      <c r="J122" s="8">
        <v>3916.95</v>
      </c>
      <c r="K122" s="8">
        <v>58962.92</v>
      </c>
      <c r="L122" s="8">
        <v>183243.28</v>
      </c>
      <c r="M122" s="8">
        <v>0</v>
      </c>
      <c r="N122" s="8">
        <v>0</v>
      </c>
      <c r="O122" s="8">
        <v>0</v>
      </c>
      <c r="P122" s="8">
        <v>0</v>
      </c>
      <c r="Q122" s="8">
        <v>139684.29999999999</v>
      </c>
      <c r="R122" s="8">
        <v>0</v>
      </c>
      <c r="S122" s="8">
        <v>0</v>
      </c>
      <c r="T122" s="8">
        <v>0</v>
      </c>
      <c r="U122" s="8">
        <v>1605971.42</v>
      </c>
      <c r="V122" s="8">
        <v>224681.26</v>
      </c>
      <c r="W122" s="8">
        <v>0</v>
      </c>
      <c r="X122" s="8">
        <v>0</v>
      </c>
      <c r="Y122" s="8">
        <v>2216460.13</v>
      </c>
      <c r="Z122" s="8">
        <v>192652.32</v>
      </c>
      <c r="AA122" s="8">
        <v>2409112.4500000002</v>
      </c>
      <c r="AB122" s="7">
        <v>4.5689765363931656E-2</v>
      </c>
      <c r="AC122" s="7">
        <v>8.5699999999999998E-2</v>
      </c>
      <c r="AD122" s="49">
        <v>190049.39</v>
      </c>
      <c r="AE122" s="49">
        <v>0</v>
      </c>
      <c r="AF122" s="49">
        <v>0</v>
      </c>
      <c r="AG122" s="49">
        <v>2602.9299999999998</v>
      </c>
      <c r="AH122" s="49">
        <v>7.96</v>
      </c>
      <c r="AI122" s="25">
        <f t="shared" si="3"/>
        <v>2610.89</v>
      </c>
      <c r="AJ122" s="49">
        <v>32813.480000000003</v>
      </c>
      <c r="AK122" s="49">
        <v>2596.14</v>
      </c>
      <c r="AL122" s="49">
        <v>2961.34</v>
      </c>
      <c r="AM122" s="49">
        <v>0</v>
      </c>
      <c r="AN122" s="49">
        <v>1091.5899999999999</v>
      </c>
      <c r="AO122" s="49">
        <v>0</v>
      </c>
      <c r="AP122" s="49">
        <v>8719.57</v>
      </c>
      <c r="AQ122" s="49">
        <v>4491</v>
      </c>
      <c r="AR122" s="49">
        <v>0</v>
      </c>
      <c r="AS122" s="49">
        <v>0</v>
      </c>
      <c r="AT122" s="49">
        <v>7260.59</v>
      </c>
      <c r="AU122" s="49">
        <v>1051.0899999999999</v>
      </c>
      <c r="AV122" s="49">
        <v>0</v>
      </c>
      <c r="AW122" s="49">
        <v>900</v>
      </c>
      <c r="AX122" s="49">
        <v>102.78</v>
      </c>
      <c r="AY122" s="49">
        <v>46165.66</v>
      </c>
      <c r="AZ122" s="49">
        <v>67162.25</v>
      </c>
      <c r="BA122" s="26">
        <f t="shared" si="6"/>
        <v>0.68737512516331722</v>
      </c>
      <c r="BB122" s="49">
        <v>0</v>
      </c>
      <c r="BC122" s="49">
        <v>119988.48</v>
      </c>
      <c r="BD122" s="49">
        <v>0</v>
      </c>
      <c r="BE122" s="49">
        <v>10576.62</v>
      </c>
      <c r="BF122" s="49">
        <v>0</v>
      </c>
      <c r="BG122" s="49">
        <v>0</v>
      </c>
      <c r="BH122" s="49">
        <v>0</v>
      </c>
      <c r="BI122" s="28">
        <f t="shared" si="5"/>
        <v>0</v>
      </c>
      <c r="BJ122" s="49">
        <v>0</v>
      </c>
      <c r="BK122" s="49">
        <v>389</v>
      </c>
      <c r="BL122" s="49">
        <v>156</v>
      </c>
      <c r="BM122" s="49">
        <v>1</v>
      </c>
      <c r="BN122" s="49">
        <v>0</v>
      </c>
      <c r="BO122" s="49">
        <v>-12</v>
      </c>
      <c r="BP122" s="49">
        <v>-15</v>
      </c>
      <c r="BQ122" s="49">
        <v>-11</v>
      </c>
      <c r="BR122" s="49">
        <v>-19</v>
      </c>
      <c r="BS122" s="49">
        <v>0</v>
      </c>
      <c r="BT122" s="49">
        <v>6</v>
      </c>
      <c r="BU122" s="49">
        <v>-105</v>
      </c>
      <c r="BV122" s="49">
        <v>-3</v>
      </c>
      <c r="BW122" s="49">
        <v>387</v>
      </c>
      <c r="BX122" s="49">
        <v>0</v>
      </c>
      <c r="BY122" s="49">
        <v>19</v>
      </c>
      <c r="BZ122" s="49">
        <v>26</v>
      </c>
      <c r="CA122" s="49">
        <v>60</v>
      </c>
      <c r="CB122" s="49">
        <v>1</v>
      </c>
      <c r="CC122" s="49">
        <v>0</v>
      </c>
      <c r="CD122" s="49">
        <v>0</v>
      </c>
      <c r="CE122" s="49">
        <v>0</v>
      </c>
      <c r="CF122" s="49">
        <v>10</v>
      </c>
      <c r="CG122" s="49">
        <v>4</v>
      </c>
      <c r="CH122" s="49">
        <v>0</v>
      </c>
      <c r="CI122" s="49">
        <v>0</v>
      </c>
      <c r="CJ122" s="49">
        <v>0</v>
      </c>
      <c r="CK122" s="49">
        <v>10</v>
      </c>
      <c r="CL122" s="49">
        <v>9</v>
      </c>
      <c r="CM122" s="49">
        <v>0</v>
      </c>
    </row>
    <row r="123" spans="1:91" x14ac:dyDescent="0.25">
      <c r="A123" s="8">
        <v>12</v>
      </c>
      <c r="B123" s="8" t="s">
        <v>392</v>
      </c>
      <c r="C123" s="8" t="s">
        <v>393</v>
      </c>
      <c r="D123" s="8" t="s">
        <v>394</v>
      </c>
      <c r="E123" s="8" t="s">
        <v>395</v>
      </c>
      <c r="F123" s="8" t="s">
        <v>104</v>
      </c>
      <c r="G123" s="8">
        <v>2837277.36</v>
      </c>
      <c r="H123" s="8">
        <v>2837844.6</v>
      </c>
      <c r="I123" s="8">
        <v>2765214.64</v>
      </c>
      <c r="J123" s="8">
        <v>62993.5</v>
      </c>
      <c r="K123" s="8">
        <v>142270.62</v>
      </c>
      <c r="L123" s="8">
        <v>166188.87</v>
      </c>
      <c r="M123" s="8">
        <v>0</v>
      </c>
      <c r="N123" s="8">
        <v>0</v>
      </c>
      <c r="O123" s="8">
        <v>0</v>
      </c>
      <c r="P123" s="8">
        <v>2651.39</v>
      </c>
      <c r="Q123" s="8">
        <v>201254.89</v>
      </c>
      <c r="R123" s="8">
        <v>0</v>
      </c>
      <c r="S123" s="8">
        <v>0</v>
      </c>
      <c r="T123" s="8">
        <v>0</v>
      </c>
      <c r="U123" s="8">
        <v>1752244.28</v>
      </c>
      <c r="V123" s="8">
        <v>160764.85999999999</v>
      </c>
      <c r="W123" s="8">
        <v>0</v>
      </c>
      <c r="X123" s="8">
        <v>0</v>
      </c>
      <c r="Y123" s="8">
        <v>2488368.75</v>
      </c>
      <c r="Z123" s="8">
        <v>249414.24</v>
      </c>
      <c r="AA123" s="8">
        <v>2737782.65</v>
      </c>
      <c r="AB123" s="7">
        <v>7.6482467353343964E-2</v>
      </c>
      <c r="AC123" s="7">
        <v>0.1</v>
      </c>
      <c r="AD123" s="49">
        <v>248847.06</v>
      </c>
      <c r="AE123" s="49">
        <v>0</v>
      </c>
      <c r="AF123" s="49">
        <v>0</v>
      </c>
      <c r="AG123" s="49">
        <v>567.17999999999995</v>
      </c>
      <c r="AH123" s="49">
        <v>0</v>
      </c>
      <c r="AI123" s="25">
        <f t="shared" si="3"/>
        <v>567.17999999999995</v>
      </c>
      <c r="AJ123" s="49">
        <v>58976</v>
      </c>
      <c r="AK123" s="49">
        <v>4693</v>
      </c>
      <c r="AL123" s="49">
        <v>9905</v>
      </c>
      <c r="AM123" s="49">
        <v>763</v>
      </c>
      <c r="AN123" s="49">
        <v>17164</v>
      </c>
      <c r="AO123" s="49">
        <v>0</v>
      </c>
      <c r="AP123" s="49">
        <v>6753</v>
      </c>
      <c r="AQ123" s="49">
        <v>4562</v>
      </c>
      <c r="AR123" s="49">
        <v>0</v>
      </c>
      <c r="AS123" s="49">
        <v>0</v>
      </c>
      <c r="AT123" s="49">
        <v>19565</v>
      </c>
      <c r="AU123" s="49">
        <v>5604.62</v>
      </c>
      <c r="AV123" s="49">
        <v>0</v>
      </c>
      <c r="AW123" s="49">
        <v>0</v>
      </c>
      <c r="AX123" s="49">
        <v>5138</v>
      </c>
      <c r="AY123" s="49">
        <v>125550</v>
      </c>
      <c r="AZ123" s="49">
        <v>146128.51</v>
      </c>
      <c r="BA123" s="26">
        <f t="shared" si="6"/>
        <v>0.85917525608110279</v>
      </c>
      <c r="BB123" s="49">
        <v>0</v>
      </c>
      <c r="BC123" s="49">
        <v>103297.56</v>
      </c>
      <c r="BD123" s="49">
        <v>182.39</v>
      </c>
      <c r="BE123" s="49">
        <v>-182.39</v>
      </c>
      <c r="BF123" s="49">
        <v>0</v>
      </c>
      <c r="BG123" s="49">
        <v>0</v>
      </c>
      <c r="BH123" s="49">
        <v>0</v>
      </c>
      <c r="BI123" s="28">
        <f t="shared" si="5"/>
        <v>0</v>
      </c>
      <c r="BJ123" s="49">
        <v>0</v>
      </c>
      <c r="BK123" s="49">
        <v>400</v>
      </c>
      <c r="BL123" s="49">
        <v>156</v>
      </c>
      <c r="BM123" s="49">
        <v>1</v>
      </c>
      <c r="BN123" s="49">
        <v>-1</v>
      </c>
      <c r="BO123" s="49">
        <v>-12</v>
      </c>
      <c r="BP123" s="49">
        <v>-26</v>
      </c>
      <c r="BQ123" s="49">
        <v>-27</v>
      </c>
      <c r="BR123" s="49">
        <v>-45</v>
      </c>
      <c r="BS123" s="49">
        <v>0</v>
      </c>
      <c r="BT123" s="49">
        <v>0</v>
      </c>
      <c r="BU123" s="49">
        <v>-118</v>
      </c>
      <c r="BV123" s="49">
        <v>0</v>
      </c>
      <c r="BW123" s="49">
        <v>328</v>
      </c>
      <c r="BX123" s="49">
        <v>0</v>
      </c>
      <c r="BY123" s="49">
        <v>31</v>
      </c>
      <c r="BZ123" s="49">
        <v>36</v>
      </c>
      <c r="CA123" s="49">
        <v>54</v>
      </c>
      <c r="CB123" s="49">
        <v>1</v>
      </c>
      <c r="CC123" s="49">
        <v>0</v>
      </c>
      <c r="CD123" s="49">
        <v>0</v>
      </c>
      <c r="CE123" s="49">
        <v>1</v>
      </c>
      <c r="CF123" s="49">
        <v>14</v>
      </c>
      <c r="CG123" s="49">
        <v>12</v>
      </c>
      <c r="CH123" s="49">
        <v>0</v>
      </c>
      <c r="CI123" s="49">
        <v>1</v>
      </c>
      <c r="CJ123" s="49">
        <v>1</v>
      </c>
      <c r="CK123" s="49">
        <v>14</v>
      </c>
      <c r="CL123" s="49">
        <v>31</v>
      </c>
      <c r="CM123" s="49">
        <v>2</v>
      </c>
    </row>
    <row r="124" spans="1:91" x14ac:dyDescent="0.25">
      <c r="A124" s="8">
        <v>12</v>
      </c>
      <c r="B124" s="35" t="s">
        <v>618</v>
      </c>
      <c r="C124" s="9" t="s">
        <v>609</v>
      </c>
      <c r="D124" s="8" t="s">
        <v>396</v>
      </c>
      <c r="E124" s="8" t="s">
        <v>397</v>
      </c>
      <c r="F124" s="9"/>
      <c r="G124" s="8">
        <v>8258148</v>
      </c>
      <c r="H124" s="8">
        <v>8273535</v>
      </c>
      <c r="I124" s="8">
        <v>8214410</v>
      </c>
      <c r="J124" s="8">
        <v>0</v>
      </c>
      <c r="K124" s="8">
        <v>667415</v>
      </c>
      <c r="L124" s="8">
        <v>1433108</v>
      </c>
      <c r="M124" s="8">
        <v>0</v>
      </c>
      <c r="N124" s="8">
        <v>0</v>
      </c>
      <c r="O124" s="8">
        <v>0</v>
      </c>
      <c r="P124" s="8">
        <v>0</v>
      </c>
      <c r="Q124" s="8">
        <v>973462</v>
      </c>
      <c r="R124" s="8">
        <v>0</v>
      </c>
      <c r="S124" s="8">
        <v>0</v>
      </c>
      <c r="T124" s="8">
        <v>0</v>
      </c>
      <c r="U124" s="8">
        <v>3349566</v>
      </c>
      <c r="V124" s="8">
        <v>965098</v>
      </c>
      <c r="W124" s="8">
        <v>0</v>
      </c>
      <c r="X124" s="8">
        <v>0</v>
      </c>
      <c r="Y124" s="8">
        <v>7388648</v>
      </c>
      <c r="Z124" s="8">
        <v>1294067</v>
      </c>
      <c r="AA124" s="8">
        <v>8682716</v>
      </c>
      <c r="AB124" s="7">
        <v>7.735971794160143E-2</v>
      </c>
      <c r="AC124" s="7">
        <v>8.6921582519993629E-2</v>
      </c>
      <c r="AD124" s="8">
        <v>667736</v>
      </c>
      <c r="AE124" s="8">
        <v>0</v>
      </c>
      <c r="AF124" s="8">
        <v>0</v>
      </c>
      <c r="AG124" s="8">
        <v>15387</v>
      </c>
      <c r="AH124" s="8">
        <v>1102.55</v>
      </c>
      <c r="AI124" s="25">
        <f>SUM(AG124:AH124)</f>
        <v>16489.55</v>
      </c>
      <c r="AJ124" s="8">
        <v>240714</v>
      </c>
      <c r="AK124" s="8">
        <v>20393</v>
      </c>
      <c r="AL124" s="8">
        <v>10848</v>
      </c>
      <c r="AM124" s="8">
        <v>343</v>
      </c>
      <c r="AN124" s="8">
        <v>16186</v>
      </c>
      <c r="AO124" s="8">
        <v>0</v>
      </c>
      <c r="AP124" s="8">
        <v>28523</v>
      </c>
      <c r="AQ124" s="8">
        <v>15945</v>
      </c>
      <c r="AR124" s="8">
        <v>97834</v>
      </c>
      <c r="AS124" s="8">
        <v>0</v>
      </c>
      <c r="AT124" s="8">
        <v>27641</v>
      </c>
      <c r="AU124" s="8">
        <v>8611</v>
      </c>
      <c r="AV124" s="8">
        <v>0</v>
      </c>
      <c r="AW124" s="8">
        <v>0</v>
      </c>
      <c r="AX124" s="8">
        <v>4308</v>
      </c>
      <c r="AY124" s="8">
        <v>0</v>
      </c>
      <c r="AZ124" s="8">
        <v>518046</v>
      </c>
      <c r="BA124" s="26">
        <f t="shared" si="6"/>
        <v>0</v>
      </c>
      <c r="BB124" s="8">
        <v>915</v>
      </c>
      <c r="BC124" s="8">
        <v>177526</v>
      </c>
      <c r="BD124" s="8">
        <v>0</v>
      </c>
      <c r="BE124" s="8">
        <v>54719</v>
      </c>
      <c r="BF124" s="8">
        <v>0</v>
      </c>
      <c r="BG124" s="8">
        <v>0</v>
      </c>
      <c r="BH124" s="8">
        <v>0</v>
      </c>
      <c r="BI124" s="28">
        <f>SUM(BG124:BH124)</f>
        <v>0</v>
      </c>
      <c r="BJ124" s="49">
        <v>0</v>
      </c>
      <c r="BK124" s="49">
        <v>1764</v>
      </c>
      <c r="BL124" s="49">
        <v>796</v>
      </c>
      <c r="BM124" s="49">
        <v>10</v>
      </c>
      <c r="BN124" s="49">
        <v>-2</v>
      </c>
      <c r="BO124" s="49">
        <v>-8</v>
      </c>
      <c r="BP124" s="49">
        <v>-61</v>
      </c>
      <c r="BQ124" s="49">
        <v>-56</v>
      </c>
      <c r="BR124" s="49">
        <v>-144</v>
      </c>
      <c r="BS124" s="49">
        <v>0</v>
      </c>
      <c r="BT124" s="49">
        <v>-69</v>
      </c>
      <c r="BU124" s="49">
        <v>-321</v>
      </c>
      <c r="BV124" s="49">
        <v>0</v>
      </c>
      <c r="BW124" s="49">
        <v>1909</v>
      </c>
      <c r="BX124" s="49">
        <v>1</v>
      </c>
      <c r="BY124" s="49">
        <v>38</v>
      </c>
      <c r="BZ124" s="49">
        <v>43</v>
      </c>
      <c r="CA124" s="49">
        <v>229</v>
      </c>
      <c r="CB124" s="49">
        <v>10</v>
      </c>
      <c r="CC124" s="49">
        <v>1</v>
      </c>
      <c r="CD124" s="49">
        <v>0</v>
      </c>
      <c r="CE124" s="49">
        <v>1</v>
      </c>
      <c r="CF124" s="49">
        <v>18</v>
      </c>
      <c r="CG124" s="49">
        <v>42</v>
      </c>
      <c r="CH124" s="49">
        <v>0</v>
      </c>
      <c r="CI124" s="49">
        <v>1</v>
      </c>
      <c r="CJ124" s="49">
        <v>2</v>
      </c>
      <c r="CK124" s="49">
        <v>24</v>
      </c>
      <c r="CL124" s="49">
        <v>113</v>
      </c>
      <c r="CM124" s="49">
        <v>4</v>
      </c>
    </row>
    <row r="125" spans="1:91" x14ac:dyDescent="0.25">
      <c r="A125" s="8">
        <v>12</v>
      </c>
      <c r="B125" s="8" t="s">
        <v>398</v>
      </c>
      <c r="C125" s="8" t="s">
        <v>399</v>
      </c>
      <c r="D125" s="8" t="s">
        <v>400</v>
      </c>
      <c r="E125" s="8" t="s">
        <v>397</v>
      </c>
      <c r="F125" s="9"/>
      <c r="G125" s="8">
        <v>26350762.460000001</v>
      </c>
      <c r="H125" s="8">
        <v>26427131.129999999</v>
      </c>
      <c r="I125" s="8">
        <v>26157095.539999999</v>
      </c>
      <c r="J125" s="8">
        <v>0</v>
      </c>
      <c r="K125" s="8">
        <v>1835425.27</v>
      </c>
      <c r="L125" s="8">
        <v>4524250.83</v>
      </c>
      <c r="M125" s="8">
        <v>0</v>
      </c>
      <c r="N125" s="8">
        <v>0</v>
      </c>
      <c r="O125" s="8">
        <v>0</v>
      </c>
      <c r="P125" s="8">
        <v>143290.57</v>
      </c>
      <c r="Q125" s="8">
        <v>3498906.42</v>
      </c>
      <c r="R125" s="8">
        <v>0</v>
      </c>
      <c r="S125" s="8">
        <v>0</v>
      </c>
      <c r="T125" s="8">
        <v>0</v>
      </c>
      <c r="U125" s="8">
        <v>11871730.439999999</v>
      </c>
      <c r="V125" s="8">
        <v>2536417.48</v>
      </c>
      <c r="W125" s="8">
        <v>0</v>
      </c>
      <c r="X125" s="8">
        <v>0</v>
      </c>
      <c r="Y125" s="8">
        <v>24411329.030000001</v>
      </c>
      <c r="Z125" s="8">
        <v>1685211.77</v>
      </c>
      <c r="AA125" s="8">
        <v>26096540.800000001</v>
      </c>
      <c r="AB125" s="7">
        <v>7.7034838497638702E-2</v>
      </c>
      <c r="AC125" s="7">
        <v>6.59E-2</v>
      </c>
      <c r="AD125" s="49">
        <v>1608843.1</v>
      </c>
      <c r="AE125" s="49">
        <v>0</v>
      </c>
      <c r="AF125" s="49">
        <v>0</v>
      </c>
      <c r="AG125" s="49">
        <v>76368.67</v>
      </c>
      <c r="AH125" s="49">
        <v>374.01</v>
      </c>
      <c r="AI125" s="25">
        <f t="shared" si="3"/>
        <v>76742.679999999993</v>
      </c>
      <c r="AJ125" s="49">
        <v>820429.77</v>
      </c>
      <c r="AK125" s="49">
        <v>68860.78</v>
      </c>
      <c r="AL125" s="49">
        <v>128815.46</v>
      </c>
      <c r="AM125" s="49">
        <v>0</v>
      </c>
      <c r="AN125" s="49">
        <v>134087.35999999999</v>
      </c>
      <c r="AO125" s="49">
        <v>26873.21</v>
      </c>
      <c r="AP125" s="49">
        <v>31526.42</v>
      </c>
      <c r="AQ125" s="49">
        <v>22348</v>
      </c>
      <c r="AR125" s="49">
        <v>27231.13</v>
      </c>
      <c r="AS125" s="49">
        <v>0</v>
      </c>
      <c r="AT125" s="49">
        <v>85061.67</v>
      </c>
      <c r="AU125" s="49">
        <v>15380</v>
      </c>
      <c r="AV125" s="49">
        <v>0</v>
      </c>
      <c r="AW125" s="49">
        <v>36870.15</v>
      </c>
      <c r="AX125" s="49">
        <v>9342.89</v>
      </c>
      <c r="AY125" s="49">
        <v>0</v>
      </c>
      <c r="AZ125" s="49">
        <v>1480938.35</v>
      </c>
      <c r="BA125" s="26">
        <f t="shared" si="6"/>
        <v>0</v>
      </c>
      <c r="BB125" s="49">
        <v>411.65</v>
      </c>
      <c r="BC125" s="49">
        <v>177526.08</v>
      </c>
      <c r="BD125" s="49">
        <v>0.08</v>
      </c>
      <c r="BE125" s="49">
        <v>240259.86</v>
      </c>
      <c r="BF125" s="49">
        <v>0</v>
      </c>
      <c r="BG125" s="49">
        <v>0</v>
      </c>
      <c r="BH125" s="49">
        <v>0</v>
      </c>
      <c r="BI125" s="28">
        <f t="shared" si="5"/>
        <v>0</v>
      </c>
      <c r="BJ125" s="49">
        <v>0</v>
      </c>
      <c r="BK125" s="49">
        <v>5393</v>
      </c>
      <c r="BL125" s="49">
        <v>1746</v>
      </c>
      <c r="BM125" s="49">
        <v>0</v>
      </c>
      <c r="BN125" s="49">
        <v>0</v>
      </c>
      <c r="BO125" s="49">
        <v>-35</v>
      </c>
      <c r="BP125" s="49">
        <v>-126</v>
      </c>
      <c r="BQ125" s="49">
        <v>-166</v>
      </c>
      <c r="BR125" s="49">
        <v>-577</v>
      </c>
      <c r="BS125" s="49">
        <v>50</v>
      </c>
      <c r="BT125" s="49">
        <v>-93</v>
      </c>
      <c r="BU125" s="49">
        <v>-1174</v>
      </c>
      <c r="BV125" s="49">
        <v>-1</v>
      </c>
      <c r="BW125" s="49">
        <v>5017</v>
      </c>
      <c r="BX125" s="49">
        <v>1</v>
      </c>
      <c r="BY125" s="49">
        <v>211</v>
      </c>
      <c r="BZ125" s="49">
        <v>174</v>
      </c>
      <c r="CA125" s="49">
        <v>780</v>
      </c>
      <c r="CB125" s="49">
        <v>5</v>
      </c>
      <c r="CC125" s="49">
        <v>4</v>
      </c>
      <c r="CD125" s="49">
        <v>0</v>
      </c>
      <c r="CE125" s="49">
        <v>0</v>
      </c>
      <c r="CF125" s="49">
        <v>4</v>
      </c>
      <c r="CG125" s="49">
        <v>36</v>
      </c>
      <c r="CH125" s="49">
        <v>86</v>
      </c>
      <c r="CI125" s="49">
        <v>13</v>
      </c>
      <c r="CJ125" s="49">
        <v>25</v>
      </c>
      <c r="CK125" s="49">
        <v>128</v>
      </c>
      <c r="CL125" s="49">
        <v>407</v>
      </c>
      <c r="CM125" s="49">
        <v>4</v>
      </c>
    </row>
    <row r="126" spans="1:91" x14ac:dyDescent="0.25">
      <c r="A126" s="8">
        <v>12</v>
      </c>
      <c r="B126" s="8" t="s">
        <v>401</v>
      </c>
      <c r="C126" s="8" t="s">
        <v>114</v>
      </c>
      <c r="D126" s="8" t="s">
        <v>402</v>
      </c>
      <c r="E126" s="8" t="s">
        <v>395</v>
      </c>
      <c r="F126" s="8" t="s">
        <v>123</v>
      </c>
      <c r="G126" s="8">
        <v>9307691.9299999997</v>
      </c>
      <c r="H126" s="8">
        <v>9310233.2200000007</v>
      </c>
      <c r="I126" s="8">
        <v>9169673.709999999</v>
      </c>
      <c r="J126" s="8">
        <v>0</v>
      </c>
      <c r="K126" s="8">
        <v>801067.82</v>
      </c>
      <c r="L126" s="8">
        <v>1950916.7</v>
      </c>
      <c r="M126" s="8">
        <v>0</v>
      </c>
      <c r="N126" s="8">
        <v>0</v>
      </c>
      <c r="O126" s="8">
        <v>0</v>
      </c>
      <c r="P126" s="8">
        <v>0</v>
      </c>
      <c r="Q126" s="8">
        <v>473703.25</v>
      </c>
      <c r="R126" s="8">
        <v>0</v>
      </c>
      <c r="S126" s="8">
        <v>0</v>
      </c>
      <c r="T126" s="8">
        <v>0</v>
      </c>
      <c r="U126" s="8">
        <v>4514196.83</v>
      </c>
      <c r="V126" s="8">
        <v>718241.39</v>
      </c>
      <c r="W126" s="8">
        <v>0</v>
      </c>
      <c r="X126" s="8">
        <v>0</v>
      </c>
      <c r="Y126" s="8">
        <v>8488835.0399999991</v>
      </c>
      <c r="Z126" s="8">
        <v>600485.03</v>
      </c>
      <c r="AA126" s="8">
        <v>9089320.0700000003</v>
      </c>
      <c r="AB126" s="7">
        <v>4.6259637922048569E-2</v>
      </c>
      <c r="AC126" s="7">
        <v>6.9199999999999998E-2</v>
      </c>
      <c r="AD126" s="49">
        <v>587321.26</v>
      </c>
      <c r="AE126" s="49">
        <v>0</v>
      </c>
      <c r="AF126" s="49">
        <v>0</v>
      </c>
      <c r="AG126" s="49">
        <v>2541.29</v>
      </c>
      <c r="AH126" s="49">
        <v>26.09</v>
      </c>
      <c r="AI126" s="25">
        <f t="shared" si="3"/>
        <v>2567.38</v>
      </c>
      <c r="AJ126" s="49">
        <v>215899.08</v>
      </c>
      <c r="AK126" s="49">
        <v>16684.29</v>
      </c>
      <c r="AL126" s="49">
        <v>48168.73</v>
      </c>
      <c r="AM126" s="49">
        <v>0</v>
      </c>
      <c r="AN126" s="49">
        <v>28296.14</v>
      </c>
      <c r="AO126" s="49">
        <v>0</v>
      </c>
      <c r="AP126" s="49">
        <v>24523.06</v>
      </c>
      <c r="AQ126" s="49">
        <v>8112</v>
      </c>
      <c r="AR126" s="49">
        <v>4248.08</v>
      </c>
      <c r="AS126" s="49">
        <v>0</v>
      </c>
      <c r="AT126" s="49">
        <v>16965.34</v>
      </c>
      <c r="AU126" s="49">
        <v>7310.98</v>
      </c>
      <c r="AV126" s="49">
        <v>0</v>
      </c>
      <c r="AW126" s="49">
        <v>4026.13</v>
      </c>
      <c r="AX126" s="49">
        <v>1578.13</v>
      </c>
      <c r="AY126" s="49">
        <v>0</v>
      </c>
      <c r="AZ126" s="49">
        <v>394909.48</v>
      </c>
      <c r="BA126" s="26">
        <f t="shared" si="6"/>
        <v>0</v>
      </c>
      <c r="BB126" s="49">
        <v>892.67</v>
      </c>
      <c r="BC126" s="49">
        <v>177525.66</v>
      </c>
      <c r="BD126" s="49">
        <v>0</v>
      </c>
      <c r="BE126" s="49">
        <v>91111.679999999993</v>
      </c>
      <c r="BF126" s="49">
        <v>0</v>
      </c>
      <c r="BG126" s="49">
        <v>0</v>
      </c>
      <c r="BH126" s="49">
        <v>0</v>
      </c>
      <c r="BI126" s="28">
        <f t="shared" si="5"/>
        <v>0</v>
      </c>
      <c r="BJ126" s="49">
        <v>0</v>
      </c>
      <c r="BK126" s="49">
        <v>1190</v>
      </c>
      <c r="BL126" s="49">
        <v>531</v>
      </c>
      <c r="BM126" s="49">
        <v>0</v>
      </c>
      <c r="BN126" s="49">
        <v>0</v>
      </c>
      <c r="BO126" s="49">
        <v>-23</v>
      </c>
      <c r="BP126" s="49">
        <v>-99</v>
      </c>
      <c r="BQ126" s="49">
        <v>-63</v>
      </c>
      <c r="BR126" s="49">
        <v>-153</v>
      </c>
      <c r="BS126" s="49">
        <v>0</v>
      </c>
      <c r="BT126" s="49">
        <v>23</v>
      </c>
      <c r="BU126" s="49">
        <v>-159</v>
      </c>
      <c r="BV126" s="49">
        <v>-3</v>
      </c>
      <c r="BW126" s="49">
        <v>1244</v>
      </c>
      <c r="BX126" s="49">
        <v>0</v>
      </c>
      <c r="BY126" s="49">
        <v>99</v>
      </c>
      <c r="BZ126" s="49">
        <v>27</v>
      </c>
      <c r="CA126" s="49">
        <v>31</v>
      </c>
      <c r="CB126" s="49">
        <v>1</v>
      </c>
      <c r="CC126" s="49">
        <v>1</v>
      </c>
      <c r="CD126" s="49">
        <v>1</v>
      </c>
      <c r="CE126" s="49">
        <v>6</v>
      </c>
      <c r="CF126" s="49">
        <v>29</v>
      </c>
      <c r="CG126" s="49">
        <v>63</v>
      </c>
      <c r="CH126" s="49">
        <v>0</v>
      </c>
      <c r="CI126" s="49">
        <v>1</v>
      </c>
      <c r="CJ126" s="49">
        <v>7</v>
      </c>
      <c r="CK126" s="49">
        <v>28</v>
      </c>
      <c r="CL126" s="49">
        <v>110</v>
      </c>
      <c r="CM126" s="49">
        <v>7</v>
      </c>
    </row>
    <row r="127" spans="1:91" x14ac:dyDescent="0.25">
      <c r="A127" s="8">
        <v>12</v>
      </c>
      <c r="B127" s="8" t="s">
        <v>403</v>
      </c>
      <c r="C127" s="8" t="s">
        <v>404</v>
      </c>
      <c r="D127" s="8" t="s">
        <v>405</v>
      </c>
      <c r="E127" s="8" t="s">
        <v>406</v>
      </c>
      <c r="F127" s="9"/>
      <c r="G127" s="8">
        <v>3858468.18</v>
      </c>
      <c r="H127" s="8">
        <v>3859361.8</v>
      </c>
      <c r="I127" s="8">
        <v>3814079.52</v>
      </c>
      <c r="J127" s="8">
        <v>0</v>
      </c>
      <c r="K127" s="8">
        <v>149725.72</v>
      </c>
      <c r="L127" s="8">
        <v>331582.07</v>
      </c>
      <c r="M127" s="8">
        <v>0</v>
      </c>
      <c r="N127" s="8">
        <v>0</v>
      </c>
      <c r="O127" s="8">
        <v>3020.52</v>
      </c>
      <c r="P127" s="8">
        <v>0</v>
      </c>
      <c r="Q127" s="8">
        <v>254831.22</v>
      </c>
      <c r="R127" s="8">
        <v>0</v>
      </c>
      <c r="S127" s="8">
        <v>0</v>
      </c>
      <c r="T127" s="8">
        <v>0</v>
      </c>
      <c r="U127" s="8">
        <v>2431549.21</v>
      </c>
      <c r="V127" s="8">
        <v>346348.3</v>
      </c>
      <c r="W127" s="8">
        <v>2300</v>
      </c>
      <c r="X127" s="8">
        <v>0</v>
      </c>
      <c r="Y127" s="8">
        <v>3514036.52</v>
      </c>
      <c r="Z127" s="8">
        <v>314988.07</v>
      </c>
      <c r="AA127" s="8">
        <v>3829024.59</v>
      </c>
      <c r="AB127" s="7">
        <v>0.13143754005432129</v>
      </c>
      <c r="AC127" s="7">
        <v>8.7300000000000003E-2</v>
      </c>
      <c r="AD127" s="49">
        <v>308773.93</v>
      </c>
      <c r="AE127" s="49">
        <v>0</v>
      </c>
      <c r="AF127" s="49">
        <v>24236</v>
      </c>
      <c r="AG127" s="49">
        <v>893.62</v>
      </c>
      <c r="AH127" s="49">
        <v>0</v>
      </c>
      <c r="AI127" s="25">
        <f t="shared" si="3"/>
        <v>893.62</v>
      </c>
      <c r="AJ127" s="49">
        <v>61164.13</v>
      </c>
      <c r="AK127" s="49">
        <v>4323.37</v>
      </c>
      <c r="AL127" s="49">
        <v>13053.73</v>
      </c>
      <c r="AM127" s="49">
        <v>0</v>
      </c>
      <c r="AN127" s="49">
        <v>17145.57</v>
      </c>
      <c r="AO127" s="49">
        <v>0</v>
      </c>
      <c r="AP127" s="49">
        <v>6792.35</v>
      </c>
      <c r="AQ127" s="49">
        <v>4274</v>
      </c>
      <c r="AR127" s="49">
        <v>500</v>
      </c>
      <c r="AS127" s="49">
        <v>0</v>
      </c>
      <c r="AT127" s="49">
        <f>1465.56+6742.72+10761.27</f>
        <v>18969.550000000003</v>
      </c>
      <c r="AU127" s="49">
        <v>1846.01</v>
      </c>
      <c r="AV127" s="49">
        <v>0</v>
      </c>
      <c r="AW127" s="49">
        <v>3513.74</v>
      </c>
      <c r="AX127" s="49">
        <v>0</v>
      </c>
      <c r="AY127" s="49">
        <v>0</v>
      </c>
      <c r="AZ127" s="49">
        <v>142195.01</v>
      </c>
      <c r="BA127" s="26">
        <f t="shared" si="6"/>
        <v>0</v>
      </c>
      <c r="BB127" s="49">
        <v>0</v>
      </c>
      <c r="BC127" s="49">
        <v>177526</v>
      </c>
      <c r="BD127" s="49">
        <v>0</v>
      </c>
      <c r="BE127" s="49">
        <v>3871.54</v>
      </c>
      <c r="BF127" s="49">
        <v>0</v>
      </c>
      <c r="BG127" s="49">
        <v>0</v>
      </c>
      <c r="BH127" s="49">
        <v>0</v>
      </c>
      <c r="BI127" s="28">
        <f t="shared" si="5"/>
        <v>0</v>
      </c>
      <c r="BJ127" s="49">
        <v>0</v>
      </c>
      <c r="BK127" s="49">
        <v>673</v>
      </c>
      <c r="BL127" s="49">
        <v>196</v>
      </c>
      <c r="BM127" s="49">
        <v>0</v>
      </c>
      <c r="BN127" s="49">
        <v>13</v>
      </c>
      <c r="BO127" s="49">
        <v>9</v>
      </c>
      <c r="BP127" s="49">
        <v>5</v>
      </c>
      <c r="BQ127" s="49">
        <v>38</v>
      </c>
      <c r="BR127" s="49">
        <v>47</v>
      </c>
      <c r="BS127" s="49">
        <v>0</v>
      </c>
      <c r="BT127" s="49">
        <v>-6</v>
      </c>
      <c r="BU127" s="49">
        <v>143</v>
      </c>
      <c r="BV127" s="49">
        <v>1</v>
      </c>
      <c r="BW127" s="49">
        <v>645</v>
      </c>
      <c r="BX127" s="49">
        <v>0</v>
      </c>
      <c r="BY127" s="49">
        <v>56</v>
      </c>
      <c r="BZ127" s="49">
        <v>25</v>
      </c>
      <c r="CA127" s="49">
        <v>61</v>
      </c>
      <c r="CB127" s="49">
        <v>1</v>
      </c>
      <c r="CC127" s="49">
        <v>0</v>
      </c>
      <c r="CD127" s="49">
        <v>0</v>
      </c>
      <c r="CE127" s="49">
        <v>0</v>
      </c>
      <c r="CF127" s="49">
        <v>3</v>
      </c>
      <c r="CG127" s="49">
        <v>2</v>
      </c>
      <c r="CH127" s="49">
        <v>0</v>
      </c>
      <c r="CI127" s="49">
        <v>0</v>
      </c>
      <c r="CJ127" s="49">
        <v>2</v>
      </c>
      <c r="CK127" s="49">
        <v>25</v>
      </c>
      <c r="CL127" s="49">
        <v>17</v>
      </c>
      <c r="CM127" s="49">
        <v>3</v>
      </c>
    </row>
    <row r="128" spans="1:91" x14ac:dyDescent="0.25">
      <c r="A128" s="8">
        <v>13</v>
      </c>
      <c r="B128" s="8" t="s">
        <v>407</v>
      </c>
      <c r="C128" s="8" t="s">
        <v>408</v>
      </c>
      <c r="D128" s="8" t="s">
        <v>409</v>
      </c>
      <c r="E128" s="8" t="s">
        <v>410</v>
      </c>
      <c r="F128" s="8" t="s">
        <v>411</v>
      </c>
      <c r="G128" s="8">
        <v>47067550.530000001</v>
      </c>
      <c r="H128" s="8">
        <v>47164227.210000001</v>
      </c>
      <c r="I128" s="8">
        <v>45116908.219999999</v>
      </c>
      <c r="J128" s="8">
        <v>14472082.75</v>
      </c>
      <c r="K128" s="8">
        <v>1464651.01</v>
      </c>
      <c r="L128" s="8">
        <v>14899136.199999999</v>
      </c>
      <c r="M128" s="8">
        <v>0</v>
      </c>
      <c r="N128" s="8">
        <v>0</v>
      </c>
      <c r="O128" s="8">
        <v>0</v>
      </c>
      <c r="P128" s="8">
        <v>14757.69</v>
      </c>
      <c r="Q128" s="8">
        <v>2483741.1800000002</v>
      </c>
      <c r="R128" s="8">
        <v>0</v>
      </c>
      <c r="S128" s="8">
        <v>0</v>
      </c>
      <c r="T128" s="8">
        <v>0</v>
      </c>
      <c r="U128" s="8">
        <v>6002000.1600000001</v>
      </c>
      <c r="V128" s="8">
        <v>3257460.06</v>
      </c>
      <c r="W128" s="8">
        <v>0</v>
      </c>
      <c r="X128" s="8">
        <v>0</v>
      </c>
      <c r="Y128" s="8">
        <v>44835556.329999998</v>
      </c>
      <c r="Z128" s="8">
        <v>96676.68</v>
      </c>
      <c r="AA128" s="8">
        <v>44932233.009999998</v>
      </c>
      <c r="AB128" s="7">
        <v>6.6151201725006104E-2</v>
      </c>
      <c r="AC128" s="7">
        <v>0.05</v>
      </c>
      <c r="AD128" s="49">
        <v>2241727.2799999998</v>
      </c>
      <c r="AE128" s="49">
        <v>0</v>
      </c>
      <c r="AF128" s="49">
        <v>0</v>
      </c>
      <c r="AG128" s="49">
        <v>96676.68</v>
      </c>
      <c r="AH128" s="49">
        <v>5183.84</v>
      </c>
      <c r="AI128" s="25">
        <f t="shared" si="3"/>
        <v>101860.51999999999</v>
      </c>
      <c r="AJ128" s="49">
        <v>1290802.82</v>
      </c>
      <c r="AK128" s="49">
        <v>98900.73</v>
      </c>
      <c r="AL128" s="49">
        <v>228340.53</v>
      </c>
      <c r="AM128" s="49">
        <v>4437</v>
      </c>
      <c r="AN128" s="49">
        <v>194643.99</v>
      </c>
      <c r="AO128" s="49">
        <v>0</v>
      </c>
      <c r="AP128" s="49">
        <v>63122.91</v>
      </c>
      <c r="AQ128" s="49">
        <v>10550</v>
      </c>
      <c r="AR128" s="49">
        <v>10718.75</v>
      </c>
      <c r="AS128" s="49">
        <v>0</v>
      </c>
      <c r="AT128" s="49">
        <v>113076.57</v>
      </c>
      <c r="AU128" s="49">
        <v>25094.38</v>
      </c>
      <c r="AV128" s="49">
        <v>0</v>
      </c>
      <c r="AW128" s="49">
        <v>3424.75</v>
      </c>
      <c r="AX128" s="49">
        <v>31393.73</v>
      </c>
      <c r="AY128" s="49">
        <v>0</v>
      </c>
      <c r="AZ128" s="49">
        <v>2167069.0099999998</v>
      </c>
      <c r="BA128" s="26">
        <f t="shared" si="6"/>
        <v>0</v>
      </c>
      <c r="BB128" s="49">
        <v>0</v>
      </c>
      <c r="BC128" s="49">
        <v>118619.08</v>
      </c>
      <c r="BD128" s="49">
        <v>0</v>
      </c>
      <c r="BE128" s="49">
        <v>384694.64</v>
      </c>
      <c r="BF128" s="49">
        <v>0</v>
      </c>
      <c r="BG128" s="49">
        <v>0</v>
      </c>
      <c r="BH128" s="49">
        <v>0</v>
      </c>
      <c r="BI128" s="28">
        <f t="shared" si="5"/>
        <v>0</v>
      </c>
      <c r="BJ128" s="49">
        <v>0</v>
      </c>
      <c r="BK128" s="49">
        <v>7206</v>
      </c>
      <c r="BL128" s="49">
        <v>2067</v>
      </c>
      <c r="BM128" s="49">
        <v>25</v>
      </c>
      <c r="BN128" s="49">
        <v>-2</v>
      </c>
      <c r="BO128" s="49">
        <v>-43</v>
      </c>
      <c r="BP128" s="49">
        <v>-123</v>
      </c>
      <c r="BQ128" s="49">
        <v>-296</v>
      </c>
      <c r="BR128" s="49">
        <v>-666</v>
      </c>
      <c r="BS128" s="49">
        <v>76</v>
      </c>
      <c r="BT128" s="49">
        <v>15</v>
      </c>
      <c r="BU128" s="49">
        <v>-1562</v>
      </c>
      <c r="BV128" s="49">
        <v>-4</v>
      </c>
      <c r="BW128" s="49">
        <v>6693</v>
      </c>
      <c r="BX128" s="49">
        <v>57</v>
      </c>
      <c r="BY128" s="49">
        <v>188</v>
      </c>
      <c r="BZ128" s="49">
        <v>141</v>
      </c>
      <c r="CA128" s="49">
        <v>982</v>
      </c>
      <c r="CB128" s="49">
        <v>249</v>
      </c>
      <c r="CC128" s="49">
        <v>2</v>
      </c>
      <c r="CD128" s="49">
        <v>2</v>
      </c>
      <c r="CE128" s="49">
        <v>1</v>
      </c>
      <c r="CF128" s="49">
        <v>29</v>
      </c>
      <c r="CG128" s="49">
        <v>93</v>
      </c>
      <c r="CH128" s="49">
        <v>0</v>
      </c>
      <c r="CI128" s="49">
        <v>10</v>
      </c>
      <c r="CJ128" s="49">
        <v>18</v>
      </c>
      <c r="CK128" s="49">
        <v>101</v>
      </c>
      <c r="CL128" s="49">
        <v>526</v>
      </c>
      <c r="CM128" s="49">
        <v>4</v>
      </c>
    </row>
    <row r="129" spans="1:91" x14ac:dyDescent="0.25">
      <c r="A129" s="8">
        <v>13</v>
      </c>
      <c r="B129" s="58" t="s">
        <v>619</v>
      </c>
      <c r="C129" s="9" t="s">
        <v>129</v>
      </c>
      <c r="D129" s="8" t="s">
        <v>412</v>
      </c>
      <c r="E129" s="8" t="s">
        <v>410</v>
      </c>
      <c r="F129" s="8" t="s">
        <v>411</v>
      </c>
      <c r="G129" s="8">
        <v>47410948</v>
      </c>
      <c r="H129" s="8">
        <v>47488630</v>
      </c>
      <c r="I129" s="8">
        <v>45594118</v>
      </c>
      <c r="J129" s="8">
        <v>15263338</v>
      </c>
      <c r="K129" s="8">
        <v>1518870</v>
      </c>
      <c r="L129" s="8">
        <v>14347093</v>
      </c>
      <c r="M129" s="8">
        <v>0</v>
      </c>
      <c r="N129" s="8">
        <v>0</v>
      </c>
      <c r="O129" s="8">
        <v>0</v>
      </c>
      <c r="P129" s="8">
        <v>6068</v>
      </c>
      <c r="Q129" s="8">
        <v>2182836</v>
      </c>
      <c r="R129" s="8">
        <v>0</v>
      </c>
      <c r="S129" s="8">
        <v>0</v>
      </c>
      <c r="T129" s="8">
        <v>0</v>
      </c>
      <c r="U129" s="8">
        <v>5970421</v>
      </c>
      <c r="V129" s="8">
        <v>3497263</v>
      </c>
      <c r="W129" s="8">
        <v>0</v>
      </c>
      <c r="X129" s="8">
        <v>0</v>
      </c>
      <c r="Y129" s="8">
        <v>45331940</v>
      </c>
      <c r="Z129" s="8">
        <v>77682</v>
      </c>
      <c r="AA129" s="8">
        <v>45409622</v>
      </c>
      <c r="AB129" s="7">
        <v>4.4140754156613782E-2</v>
      </c>
      <c r="AC129" s="7">
        <v>5.7505542149732261E-2</v>
      </c>
      <c r="AD129" s="8">
        <v>2546051</v>
      </c>
      <c r="AE129" s="8">
        <v>0</v>
      </c>
      <c r="AF129" s="8">
        <v>0</v>
      </c>
      <c r="AG129" s="8">
        <v>77682</v>
      </c>
      <c r="AH129" s="8">
        <v>1242</v>
      </c>
      <c r="AI129" s="25">
        <f>SUM(AG129:AH129)</f>
        <v>78924</v>
      </c>
      <c r="AJ129" s="8">
        <v>1397916</v>
      </c>
      <c r="AK129" s="8">
        <v>114507</v>
      </c>
      <c r="AL129" s="8">
        <v>279335</v>
      </c>
      <c r="AM129" s="8">
        <v>0</v>
      </c>
      <c r="AN129" s="8">
        <v>165927</v>
      </c>
      <c r="AO129" s="8">
        <v>4491</v>
      </c>
      <c r="AP129" s="8">
        <v>45941</v>
      </c>
      <c r="AQ129" s="8">
        <v>10550</v>
      </c>
      <c r="AR129" s="8">
        <v>11000</v>
      </c>
      <c r="AS129" s="8">
        <v>0</v>
      </c>
      <c r="AT129" s="8">
        <v>104515</v>
      </c>
      <c r="AU129" s="8">
        <v>32720</v>
      </c>
      <c r="AV129" s="8">
        <v>0</v>
      </c>
      <c r="AW129" s="8">
        <v>2440</v>
      </c>
      <c r="AX129" s="8">
        <v>9397</v>
      </c>
      <c r="AY129" s="8">
        <v>0</v>
      </c>
      <c r="AZ129" s="8">
        <v>2308007</v>
      </c>
      <c r="BA129" s="26">
        <f>+AY129/AZ129</f>
        <v>0</v>
      </c>
      <c r="BB129" s="8">
        <v>0</v>
      </c>
      <c r="BC129" s="8">
        <v>192660</v>
      </c>
      <c r="BD129" s="8">
        <v>0</v>
      </c>
      <c r="BE129" s="8">
        <v>372789</v>
      </c>
      <c r="BF129" s="8">
        <v>137388</v>
      </c>
      <c r="BG129" s="8">
        <v>0</v>
      </c>
      <c r="BH129" s="8">
        <v>0</v>
      </c>
      <c r="BI129" s="28">
        <f>SUM(BG129:BH129)</f>
        <v>0</v>
      </c>
      <c r="BJ129" s="49">
        <v>0</v>
      </c>
      <c r="BK129" s="49">
        <v>6727</v>
      </c>
      <c r="BL129" s="49">
        <v>2114</v>
      </c>
      <c r="BM129" s="49">
        <v>22</v>
      </c>
      <c r="BN129" s="49">
        <v>-6</v>
      </c>
      <c r="BO129" s="49">
        <v>-48</v>
      </c>
      <c r="BP129" s="49">
        <v>-122</v>
      </c>
      <c r="BQ129" s="49">
        <v>-305</v>
      </c>
      <c r="BR129" s="49">
        <v>-636</v>
      </c>
      <c r="BS129" s="49">
        <v>3</v>
      </c>
      <c r="BT129" s="49">
        <v>22</v>
      </c>
      <c r="BU129" s="49">
        <v>-1475</v>
      </c>
      <c r="BV129" s="49">
        <v>-6</v>
      </c>
      <c r="BW129" s="49">
        <v>6290</v>
      </c>
      <c r="BX129" s="49">
        <v>20</v>
      </c>
      <c r="BY129" s="49">
        <v>221</v>
      </c>
      <c r="BZ129" s="49">
        <v>144</v>
      </c>
      <c r="CA129" s="49">
        <v>858</v>
      </c>
      <c r="CB129" s="49">
        <v>256</v>
      </c>
      <c r="CC129" s="49">
        <v>1</v>
      </c>
      <c r="CD129" s="49">
        <v>2</v>
      </c>
      <c r="CE129" s="49">
        <v>3</v>
      </c>
      <c r="CF129" s="49">
        <v>27</v>
      </c>
      <c r="CG129" s="49">
        <v>93</v>
      </c>
      <c r="CH129" s="49">
        <v>0</v>
      </c>
      <c r="CI129" s="49">
        <v>8</v>
      </c>
      <c r="CJ129" s="49">
        <v>9</v>
      </c>
      <c r="CK129" s="49">
        <v>85</v>
      </c>
      <c r="CL129" s="49">
        <v>527</v>
      </c>
      <c r="CM129" s="49">
        <v>0</v>
      </c>
    </row>
    <row r="130" spans="1:91" x14ac:dyDescent="0.25">
      <c r="A130" s="8">
        <v>13</v>
      </c>
      <c r="B130" s="8" t="s">
        <v>413</v>
      </c>
      <c r="C130" s="8" t="s">
        <v>345</v>
      </c>
      <c r="D130" s="8" t="s">
        <v>414</v>
      </c>
      <c r="E130" s="8" t="s">
        <v>415</v>
      </c>
      <c r="F130" s="8" t="s">
        <v>116</v>
      </c>
      <c r="G130" s="8">
        <v>52754141.460000001</v>
      </c>
      <c r="H130" s="8">
        <v>52812789.740000002</v>
      </c>
      <c r="I130" s="8">
        <v>51246057.210000001</v>
      </c>
      <c r="J130" s="8">
        <v>7201072.9199999999</v>
      </c>
      <c r="K130" s="8">
        <v>3112991.18</v>
      </c>
      <c r="L130" s="8">
        <v>18937684.879999999</v>
      </c>
      <c r="M130" s="8">
        <v>0</v>
      </c>
      <c r="N130" s="8">
        <v>0</v>
      </c>
      <c r="O130" s="8">
        <v>0</v>
      </c>
      <c r="P130" s="8">
        <v>6636.12</v>
      </c>
      <c r="Q130" s="8">
        <v>4129790.77</v>
      </c>
      <c r="R130" s="8">
        <v>0</v>
      </c>
      <c r="S130" s="8">
        <v>-932.72</v>
      </c>
      <c r="T130" s="8">
        <v>0</v>
      </c>
      <c r="U130" s="8">
        <v>10212604.26</v>
      </c>
      <c r="V130" s="8">
        <v>4810211.2300000004</v>
      </c>
      <c r="W130" s="8">
        <v>0</v>
      </c>
      <c r="X130" s="8">
        <v>0</v>
      </c>
      <c r="Y130" s="8">
        <v>51096920.619999997</v>
      </c>
      <c r="Z130" s="8">
        <v>57715.5</v>
      </c>
      <c r="AA130" s="8">
        <v>51154636.119999997</v>
      </c>
      <c r="AB130" s="7">
        <v>0.13106156885623932</v>
      </c>
      <c r="AC130" s="7">
        <v>5.2600000000000001E-2</v>
      </c>
      <c r="AD130" s="49">
        <v>2689706.54</v>
      </c>
      <c r="AE130" s="49">
        <v>4262.28</v>
      </c>
      <c r="AF130" s="49">
        <v>80302.62</v>
      </c>
      <c r="AG130" s="49">
        <v>54385.94</v>
      </c>
      <c r="AH130" s="49">
        <v>0</v>
      </c>
      <c r="AI130" s="25">
        <f t="shared" si="3"/>
        <v>54385.94</v>
      </c>
      <c r="AJ130" s="49">
        <v>1428506.86</v>
      </c>
      <c r="AK130" s="49">
        <v>118674.3</v>
      </c>
      <c r="AL130" s="49">
        <v>310995.26</v>
      </c>
      <c r="AM130" s="49">
        <v>44585.53</v>
      </c>
      <c r="AN130" s="49">
        <v>183026.32</v>
      </c>
      <c r="AO130" s="49">
        <v>12537.73</v>
      </c>
      <c r="AP130" s="49">
        <v>61658.67</v>
      </c>
      <c r="AQ130" s="49">
        <v>9100</v>
      </c>
      <c r="AR130" s="49">
        <v>12462.4</v>
      </c>
      <c r="AS130" s="49">
        <v>116757.83</v>
      </c>
      <c r="AT130" s="49">
        <v>72118.42</v>
      </c>
      <c r="AU130" s="49">
        <v>19543.05</v>
      </c>
      <c r="AV130" s="49">
        <v>0</v>
      </c>
      <c r="AW130" s="49">
        <v>988.18</v>
      </c>
      <c r="AX130" s="49">
        <v>55847.75</v>
      </c>
      <c r="AY130" s="49">
        <v>121626.09</v>
      </c>
      <c r="AZ130" s="49">
        <v>2571635.1</v>
      </c>
      <c r="BA130" s="26">
        <f t="shared" si="6"/>
        <v>4.7295236404262794E-2</v>
      </c>
      <c r="BB130" s="49">
        <v>111.9</v>
      </c>
      <c r="BC130" s="49">
        <v>177526</v>
      </c>
      <c r="BD130" s="49">
        <v>0</v>
      </c>
      <c r="BE130" s="49">
        <v>359633.39</v>
      </c>
      <c r="BF130" s="49">
        <v>0</v>
      </c>
      <c r="BG130" s="49">
        <v>0</v>
      </c>
      <c r="BH130" s="49">
        <v>0</v>
      </c>
      <c r="BI130" s="28">
        <f t="shared" si="5"/>
        <v>0</v>
      </c>
      <c r="BJ130" s="49">
        <v>0</v>
      </c>
      <c r="BK130" s="49">
        <v>8386</v>
      </c>
      <c r="BL130" s="49">
        <v>3387</v>
      </c>
      <c r="BM130" s="49">
        <v>13</v>
      </c>
      <c r="BN130" s="49">
        <v>-12</v>
      </c>
      <c r="BO130" s="49">
        <v>-81</v>
      </c>
      <c r="BP130" s="49">
        <v>-310</v>
      </c>
      <c r="BQ130" s="49">
        <v>-362</v>
      </c>
      <c r="BR130" s="49">
        <v>-870</v>
      </c>
      <c r="BS130" s="49">
        <v>98</v>
      </c>
      <c r="BT130" s="49">
        <v>61</v>
      </c>
      <c r="BU130" s="49">
        <v>-1498</v>
      </c>
      <c r="BV130" s="49">
        <v>-11</v>
      </c>
      <c r="BW130" s="49">
        <v>8801</v>
      </c>
      <c r="BX130" s="49">
        <v>7</v>
      </c>
      <c r="BY130" s="49">
        <v>218</v>
      </c>
      <c r="BZ130" s="49">
        <v>154</v>
      </c>
      <c r="CA130" s="49">
        <v>679</v>
      </c>
      <c r="CB130" s="49">
        <v>446</v>
      </c>
      <c r="CC130" s="49">
        <v>0</v>
      </c>
      <c r="CD130" s="49">
        <v>0</v>
      </c>
      <c r="CE130" s="49">
        <v>5</v>
      </c>
      <c r="CF130" s="49">
        <v>28</v>
      </c>
      <c r="CG130" s="49">
        <v>270</v>
      </c>
      <c r="CH130" s="49">
        <v>3</v>
      </c>
      <c r="CI130" s="49">
        <v>7</v>
      </c>
      <c r="CJ130" s="49">
        <v>14</v>
      </c>
      <c r="CK130" s="49">
        <v>87</v>
      </c>
      <c r="CL130" s="49">
        <v>758</v>
      </c>
      <c r="CM130" s="49">
        <v>2</v>
      </c>
    </row>
    <row r="131" spans="1:91" s="37" customFormat="1" x14ac:dyDescent="0.25">
      <c r="A131" s="34">
        <v>13</v>
      </c>
      <c r="B131" s="35" t="s">
        <v>620</v>
      </c>
      <c r="C131" s="35" t="s">
        <v>610</v>
      </c>
      <c r="D131" s="34" t="s">
        <v>409</v>
      </c>
      <c r="E131" s="34" t="s">
        <v>410</v>
      </c>
      <c r="F131" s="34" t="s">
        <v>411</v>
      </c>
      <c r="G131" s="34">
        <v>47414136</v>
      </c>
      <c r="H131" s="34">
        <v>47552174</v>
      </c>
      <c r="I131" s="34">
        <v>45708613</v>
      </c>
      <c r="J131" s="34">
        <v>13854840</v>
      </c>
      <c r="K131" s="34">
        <v>1266118</v>
      </c>
      <c r="L131" s="34">
        <v>17317785</v>
      </c>
      <c r="M131" s="34">
        <v>0</v>
      </c>
      <c r="N131" s="34">
        <v>0</v>
      </c>
      <c r="O131" s="34">
        <v>0</v>
      </c>
      <c r="P131" s="34">
        <v>16444</v>
      </c>
      <c r="Q131" s="34">
        <v>2481657</v>
      </c>
      <c r="R131" s="34">
        <v>0</v>
      </c>
      <c r="S131" s="34">
        <v>0</v>
      </c>
      <c r="T131" s="34">
        <v>0</v>
      </c>
      <c r="U131" s="34">
        <v>4494189</v>
      </c>
      <c r="V131" s="34">
        <v>4336591</v>
      </c>
      <c r="W131" s="34">
        <v>0</v>
      </c>
      <c r="X131" s="34">
        <v>0</v>
      </c>
      <c r="Y131" s="34">
        <v>45875290</v>
      </c>
      <c r="Z131" s="34">
        <v>138039</v>
      </c>
      <c r="AA131" s="34">
        <v>46013329</v>
      </c>
      <c r="AB131" s="36">
        <v>0.11526336095613399</v>
      </c>
      <c r="AC131" s="36">
        <v>4.37404239841193E-2</v>
      </c>
      <c r="AD131" s="34">
        <v>2107667</v>
      </c>
      <c r="AE131" s="34">
        <v>0</v>
      </c>
      <c r="AF131" s="34">
        <v>0</v>
      </c>
      <c r="AG131" s="34">
        <v>138039</v>
      </c>
      <c r="AH131" s="34">
        <v>18689</v>
      </c>
      <c r="AI131" s="25">
        <f>SUM(AG131:AH131)</f>
        <v>156728</v>
      </c>
      <c r="AJ131" s="34">
        <v>1142324</v>
      </c>
      <c r="AK131" s="34">
        <v>96056</v>
      </c>
      <c r="AL131" s="34">
        <v>236056</v>
      </c>
      <c r="AM131" s="34">
        <v>0</v>
      </c>
      <c r="AN131" s="34">
        <v>199376</v>
      </c>
      <c r="AO131" s="34">
        <v>8665</v>
      </c>
      <c r="AP131" s="34">
        <v>49639</v>
      </c>
      <c r="AQ131" s="34">
        <v>10550</v>
      </c>
      <c r="AR131" s="34">
        <v>40292</v>
      </c>
      <c r="AS131" s="34">
        <v>0</v>
      </c>
      <c r="AT131" s="34">
        <v>122686</v>
      </c>
      <c r="AU131" s="34">
        <v>28459</v>
      </c>
      <c r="AV131" s="34">
        <v>19755</v>
      </c>
      <c r="AW131" s="34">
        <v>12526</v>
      </c>
      <c r="AX131" s="34">
        <v>18320</v>
      </c>
      <c r="AY131" s="34">
        <v>0</v>
      </c>
      <c r="AZ131" s="34">
        <v>2180881</v>
      </c>
      <c r="BA131" s="26">
        <f t="shared" si="6"/>
        <v>0</v>
      </c>
      <c r="BB131" s="34">
        <v>0</v>
      </c>
      <c r="BC131" s="34">
        <v>118470</v>
      </c>
      <c r="BD131" s="34">
        <v>0</v>
      </c>
      <c r="BE131" s="34">
        <v>447929</v>
      </c>
      <c r="BF131" s="34">
        <v>258743</v>
      </c>
      <c r="BG131" s="34">
        <v>0</v>
      </c>
      <c r="BH131" s="34">
        <v>0</v>
      </c>
      <c r="BI131" s="28">
        <f>SUM(BG131:BH131)</f>
        <v>0</v>
      </c>
      <c r="BJ131" s="50">
        <v>0</v>
      </c>
      <c r="BK131" s="50">
        <v>8129</v>
      </c>
      <c r="BL131" s="50">
        <v>2070</v>
      </c>
      <c r="BM131" s="50">
        <v>15</v>
      </c>
      <c r="BN131" s="50">
        <v>-1</v>
      </c>
      <c r="BO131" s="50">
        <v>-39</v>
      </c>
      <c r="BP131" s="50">
        <v>-205</v>
      </c>
      <c r="BQ131" s="50">
        <v>-310</v>
      </c>
      <c r="BR131" s="50">
        <v>-872</v>
      </c>
      <c r="BS131" s="50">
        <v>23</v>
      </c>
      <c r="BT131" s="50">
        <v>7</v>
      </c>
      <c r="BU131" s="50">
        <v>-1142</v>
      </c>
      <c r="BV131" s="50">
        <v>-121</v>
      </c>
      <c r="BW131" s="50">
        <v>7554</v>
      </c>
      <c r="BX131" s="50">
        <v>39</v>
      </c>
      <c r="BY131" s="50">
        <v>145</v>
      </c>
      <c r="BZ131" s="50">
        <v>105</v>
      </c>
      <c r="CA131" s="50">
        <v>721</v>
      </c>
      <c r="CB131" s="50">
        <v>287</v>
      </c>
      <c r="CC131" s="50">
        <v>0</v>
      </c>
      <c r="CD131" s="50">
        <v>3</v>
      </c>
      <c r="CE131" s="50">
        <v>2</v>
      </c>
      <c r="CF131" s="50">
        <v>29</v>
      </c>
      <c r="CG131" s="50">
        <v>171</v>
      </c>
      <c r="CH131" s="50">
        <v>0</v>
      </c>
      <c r="CI131" s="50">
        <v>12</v>
      </c>
      <c r="CJ131" s="50">
        <v>9</v>
      </c>
      <c r="CK131" s="50">
        <v>104</v>
      </c>
      <c r="CL131" s="50">
        <v>742</v>
      </c>
      <c r="CM131" s="50">
        <v>5</v>
      </c>
    </row>
    <row r="132" spans="1:91" x14ac:dyDescent="0.25">
      <c r="A132" s="8">
        <v>13</v>
      </c>
      <c r="B132" s="8" t="s">
        <v>416</v>
      </c>
      <c r="C132" s="8" t="s">
        <v>86</v>
      </c>
      <c r="D132" s="8" t="s">
        <v>417</v>
      </c>
      <c r="E132" s="8" t="s">
        <v>415</v>
      </c>
      <c r="F132" s="8" t="s">
        <v>108</v>
      </c>
      <c r="G132" s="8">
        <v>59158642.039999999</v>
      </c>
      <c r="H132" s="8">
        <v>59272559.259999998</v>
      </c>
      <c r="I132" s="8">
        <v>57799262.769999996</v>
      </c>
      <c r="J132" s="8">
        <v>1455479.54</v>
      </c>
      <c r="K132" s="8">
        <v>5262739.5599999996</v>
      </c>
      <c r="L132" s="8">
        <v>16771341.17</v>
      </c>
      <c r="M132" s="8">
        <v>0</v>
      </c>
      <c r="N132" s="8">
        <v>5672562.0199999996</v>
      </c>
      <c r="O132" s="8">
        <v>0</v>
      </c>
      <c r="P132" s="8">
        <v>0</v>
      </c>
      <c r="Q132" s="8">
        <v>4026900.89</v>
      </c>
      <c r="R132" s="8">
        <v>0</v>
      </c>
      <c r="S132" s="8">
        <v>0</v>
      </c>
      <c r="T132" s="8">
        <v>0</v>
      </c>
      <c r="U132" s="8">
        <v>16252001.369999999</v>
      </c>
      <c r="V132" s="8">
        <v>5457409.6600000001</v>
      </c>
      <c r="W132" s="8">
        <v>27218.34</v>
      </c>
      <c r="X132" s="8">
        <v>0</v>
      </c>
      <c r="Y132" s="8">
        <v>51627874.939999998</v>
      </c>
      <c r="Z132" s="8">
        <v>5835684.6299999999</v>
      </c>
      <c r="AA132" s="8">
        <v>57463559.57</v>
      </c>
      <c r="AB132" s="7">
        <v>6.5002843737602234E-2</v>
      </c>
      <c r="AC132" s="7">
        <v>4.5199999999999997E-2</v>
      </c>
      <c r="AD132" s="49">
        <v>2332013.63</v>
      </c>
      <c r="AE132" s="49">
        <v>0</v>
      </c>
      <c r="AF132" s="49">
        <v>0</v>
      </c>
      <c r="AG132" s="49">
        <v>113917.28</v>
      </c>
      <c r="AH132" s="49">
        <v>499.06</v>
      </c>
      <c r="AI132" s="25">
        <f t="shared" si="3"/>
        <v>114416.34</v>
      </c>
      <c r="AJ132" s="49">
        <v>1331155.8400000001</v>
      </c>
      <c r="AK132" s="49">
        <v>103216.77</v>
      </c>
      <c r="AL132" s="49">
        <v>283432.09999999998</v>
      </c>
      <c r="AM132" s="49">
        <v>0</v>
      </c>
      <c r="AN132" s="49">
        <v>208051.22</v>
      </c>
      <c r="AO132" s="49">
        <v>7996.26</v>
      </c>
      <c r="AP132" s="49">
        <v>32699.21</v>
      </c>
      <c r="AQ132" s="49">
        <v>10550</v>
      </c>
      <c r="AR132" s="49">
        <v>9376</v>
      </c>
      <c r="AS132" s="49">
        <v>0</v>
      </c>
      <c r="AT132" s="49">
        <v>131166.79</v>
      </c>
      <c r="AU132" s="49">
        <v>13478.61</v>
      </c>
      <c r="AV132" s="49">
        <v>0</v>
      </c>
      <c r="AW132" s="49">
        <v>1251.4000000000001</v>
      </c>
      <c r="AX132" s="49">
        <v>29620.06</v>
      </c>
      <c r="AY132" s="49">
        <v>118699.74</v>
      </c>
      <c r="AZ132" s="49">
        <v>2223947.02</v>
      </c>
      <c r="BA132" s="26">
        <f t="shared" si="6"/>
        <v>5.3373456711212484E-2</v>
      </c>
      <c r="BB132" s="49">
        <v>0</v>
      </c>
      <c r="BC132" s="49">
        <v>177526</v>
      </c>
      <c r="BD132" s="49">
        <v>0</v>
      </c>
      <c r="BE132" s="49">
        <v>296362.74</v>
      </c>
      <c r="BF132" s="49">
        <v>0</v>
      </c>
      <c r="BG132" s="49">
        <v>0</v>
      </c>
      <c r="BH132" s="49">
        <v>0</v>
      </c>
      <c r="BI132" s="28">
        <f t="shared" si="5"/>
        <v>0</v>
      </c>
      <c r="BJ132" s="49">
        <v>0</v>
      </c>
      <c r="BK132" s="49">
        <v>9036</v>
      </c>
      <c r="BL132" s="49">
        <v>4174</v>
      </c>
      <c r="BM132" s="49">
        <v>0</v>
      </c>
      <c r="BN132" s="49">
        <v>0</v>
      </c>
      <c r="BO132" s="49">
        <v>-79</v>
      </c>
      <c r="BP132" s="49">
        <v>-286</v>
      </c>
      <c r="BQ132" s="49">
        <v>-749</v>
      </c>
      <c r="BR132" s="49">
        <v>-1368</v>
      </c>
      <c r="BS132" s="49">
        <v>6</v>
      </c>
      <c r="BT132" s="49">
        <v>4</v>
      </c>
      <c r="BU132" s="49">
        <v>-1735</v>
      </c>
      <c r="BV132" s="49">
        <v>-8</v>
      </c>
      <c r="BW132" s="49">
        <v>8995</v>
      </c>
      <c r="BX132" s="49">
        <v>9</v>
      </c>
      <c r="BY132" s="49">
        <v>490</v>
      </c>
      <c r="BZ132" s="49">
        <v>251</v>
      </c>
      <c r="CA132" s="49">
        <v>970</v>
      </c>
      <c r="CB132" s="49">
        <v>3</v>
      </c>
      <c r="CC132" s="49">
        <v>21</v>
      </c>
      <c r="CD132" s="49">
        <v>1</v>
      </c>
      <c r="CE132" s="49">
        <v>7</v>
      </c>
      <c r="CF132" s="49">
        <v>46</v>
      </c>
      <c r="CG132" s="49">
        <v>229</v>
      </c>
      <c r="CH132" s="49">
        <v>3</v>
      </c>
      <c r="CI132" s="49">
        <v>16</v>
      </c>
      <c r="CJ132" s="49">
        <v>26</v>
      </c>
      <c r="CK132" s="49">
        <v>171</v>
      </c>
      <c r="CL132" s="49">
        <v>1131</v>
      </c>
      <c r="CM132" s="49">
        <v>24</v>
      </c>
    </row>
    <row r="133" spans="1:91" x14ac:dyDescent="0.25">
      <c r="A133" s="8">
        <v>13</v>
      </c>
      <c r="B133" s="8" t="s">
        <v>418</v>
      </c>
      <c r="C133" s="8" t="s">
        <v>419</v>
      </c>
      <c r="D133" s="8" t="s">
        <v>420</v>
      </c>
      <c r="E133" s="8" t="s">
        <v>421</v>
      </c>
      <c r="F133" s="9"/>
      <c r="G133" s="8">
        <v>30411158</v>
      </c>
      <c r="H133" s="8">
        <v>30416147.149999999</v>
      </c>
      <c r="I133" s="8">
        <v>30110910</v>
      </c>
      <c r="J133" s="8">
        <v>172324</v>
      </c>
      <c r="K133" s="8">
        <v>2091675</v>
      </c>
      <c r="L133" s="8">
        <v>11716565</v>
      </c>
      <c r="M133" s="8">
        <v>0</v>
      </c>
      <c r="N133" s="8">
        <v>0</v>
      </c>
      <c r="O133" s="8">
        <v>0</v>
      </c>
      <c r="P133" s="8">
        <v>0</v>
      </c>
      <c r="Q133" s="8">
        <v>1760916</v>
      </c>
      <c r="R133" s="8">
        <v>0</v>
      </c>
      <c r="S133" s="8">
        <v>0</v>
      </c>
      <c r="T133" s="8">
        <v>0</v>
      </c>
      <c r="U133" s="8">
        <v>8371039</v>
      </c>
      <c r="V133" s="8">
        <v>3663861</v>
      </c>
      <c r="W133" s="8">
        <v>7976</v>
      </c>
      <c r="X133" s="8">
        <v>142.9</v>
      </c>
      <c r="Y133" s="8">
        <v>29238284</v>
      </c>
      <c r="Z133" s="8">
        <v>13107.9</v>
      </c>
      <c r="AA133" s="8">
        <v>29251391.899999999</v>
      </c>
      <c r="AB133" s="7">
        <v>9.5029667019844055E-2</v>
      </c>
      <c r="AC133" s="7">
        <v>0.05</v>
      </c>
      <c r="AD133" s="49">
        <v>1461904</v>
      </c>
      <c r="AE133" s="49">
        <v>0</v>
      </c>
      <c r="AF133" s="49">
        <v>0</v>
      </c>
      <c r="AG133" s="49">
        <v>4989</v>
      </c>
      <c r="AH133" s="49">
        <v>274</v>
      </c>
      <c r="AI133" s="25">
        <f t="shared" si="3"/>
        <v>5263</v>
      </c>
      <c r="AJ133" s="49">
        <v>762669</v>
      </c>
      <c r="AK133" s="49">
        <v>60453</v>
      </c>
      <c r="AL133" s="49">
        <v>174618</v>
      </c>
      <c r="AM133" s="49">
        <v>360</v>
      </c>
      <c r="AN133" s="49">
        <v>67799</v>
      </c>
      <c r="AO133" s="49">
        <v>5148</v>
      </c>
      <c r="AP133" s="49">
        <v>91805</v>
      </c>
      <c r="AQ133" s="49">
        <v>10550</v>
      </c>
      <c r="AR133" s="49">
        <v>2550</v>
      </c>
      <c r="AS133" s="49">
        <v>0</v>
      </c>
      <c r="AT133" s="49">
        <v>73979</v>
      </c>
      <c r="AU133" s="49">
        <v>21980.18</v>
      </c>
      <c r="AV133" s="49">
        <v>0</v>
      </c>
      <c r="AW133" s="49">
        <v>0</v>
      </c>
      <c r="AX133" s="49">
        <v>26942</v>
      </c>
      <c r="AY133" s="49">
        <v>0</v>
      </c>
      <c r="AZ133" s="49">
        <v>1399425.61</v>
      </c>
      <c r="BA133" s="26">
        <f t="shared" si="6"/>
        <v>0</v>
      </c>
      <c r="BB133" s="49">
        <v>0</v>
      </c>
      <c r="BC133" s="49">
        <v>177526</v>
      </c>
      <c r="BD133" s="49">
        <v>0</v>
      </c>
      <c r="BE133" s="49">
        <v>147286.63</v>
      </c>
      <c r="BF133" s="49">
        <v>0</v>
      </c>
      <c r="BG133" s="49">
        <v>0</v>
      </c>
      <c r="BH133" s="49">
        <v>0</v>
      </c>
      <c r="BI133" s="28">
        <f t="shared" si="5"/>
        <v>0</v>
      </c>
      <c r="BJ133" s="49">
        <v>0</v>
      </c>
      <c r="BK133" s="49">
        <v>6029</v>
      </c>
      <c r="BL133" s="49">
        <v>1807</v>
      </c>
      <c r="BM133" s="49">
        <v>2</v>
      </c>
      <c r="BN133" s="49">
        <v>-1</v>
      </c>
      <c r="BO133" s="49">
        <v>-44</v>
      </c>
      <c r="BP133" s="49">
        <v>-188</v>
      </c>
      <c r="BQ133" s="49">
        <v>-105</v>
      </c>
      <c r="BR133" s="49">
        <v>-362</v>
      </c>
      <c r="BS133" s="49">
        <v>1</v>
      </c>
      <c r="BT133" s="49">
        <v>57</v>
      </c>
      <c r="BU133" s="49">
        <v>-1231</v>
      </c>
      <c r="BV133" s="49">
        <v>-3</v>
      </c>
      <c r="BW133" s="49">
        <v>5962</v>
      </c>
      <c r="BX133" s="49">
        <v>12</v>
      </c>
      <c r="BY133" s="49">
        <v>149</v>
      </c>
      <c r="BZ133" s="49">
        <v>84</v>
      </c>
      <c r="CA133" s="49">
        <v>970</v>
      </c>
      <c r="CB133" s="49">
        <v>21</v>
      </c>
      <c r="CC133" s="49">
        <v>8</v>
      </c>
      <c r="CD133" s="49">
        <v>1</v>
      </c>
      <c r="CE133" s="49">
        <v>4</v>
      </c>
      <c r="CF133" s="49">
        <v>35</v>
      </c>
      <c r="CG133" s="49">
        <v>147</v>
      </c>
      <c r="CH133" s="49">
        <v>0</v>
      </c>
      <c r="CI133" s="49">
        <v>0</v>
      </c>
      <c r="CJ133" s="49">
        <v>2</v>
      </c>
      <c r="CK133" s="49">
        <v>69</v>
      </c>
      <c r="CL133" s="49">
        <v>283</v>
      </c>
      <c r="CM133" s="49">
        <v>6</v>
      </c>
    </row>
    <row r="134" spans="1:91" x14ac:dyDescent="0.25">
      <c r="A134" s="8">
        <v>14</v>
      </c>
      <c r="B134" s="8" t="s">
        <v>422</v>
      </c>
      <c r="C134" s="8" t="s">
        <v>370</v>
      </c>
      <c r="D134" s="8" t="s">
        <v>423</v>
      </c>
      <c r="E134" s="8" t="s">
        <v>424</v>
      </c>
      <c r="F134" s="9"/>
      <c r="G134" s="8">
        <v>12258940.99</v>
      </c>
      <c r="H134" s="8">
        <v>12258950.130000001</v>
      </c>
      <c r="I134" s="8">
        <v>11964166.450000001</v>
      </c>
      <c r="J134" s="8">
        <v>0</v>
      </c>
      <c r="K134" s="8">
        <v>442122.72</v>
      </c>
      <c r="L134" s="8">
        <v>3943504.95</v>
      </c>
      <c r="M134" s="8">
        <v>0</v>
      </c>
      <c r="N134" s="8">
        <v>0</v>
      </c>
      <c r="O134" s="8">
        <v>21820.63</v>
      </c>
      <c r="P134" s="8">
        <v>0</v>
      </c>
      <c r="Q134" s="8">
        <v>1065946.21</v>
      </c>
      <c r="R134" s="8">
        <v>0</v>
      </c>
      <c r="S134" s="8">
        <v>0</v>
      </c>
      <c r="T134" s="8">
        <v>7960.66</v>
      </c>
      <c r="U134" s="8">
        <v>3544592.41</v>
      </c>
      <c r="V134" s="8">
        <v>967918.26</v>
      </c>
      <c r="W134" s="8">
        <v>0</v>
      </c>
      <c r="X134" s="8">
        <v>0</v>
      </c>
      <c r="Y134" s="8">
        <v>10897469.68</v>
      </c>
      <c r="Z134" s="8">
        <v>29790.78</v>
      </c>
      <c r="AA134" s="8">
        <v>10927260.460000001</v>
      </c>
      <c r="AB134" s="7">
        <v>0.20184648036956787</v>
      </c>
      <c r="AC134" s="7">
        <v>8.5699999999999998E-2</v>
      </c>
      <c r="AD134" s="49">
        <v>933385.13</v>
      </c>
      <c r="AE134" s="49">
        <v>0</v>
      </c>
      <c r="AF134" s="49">
        <v>0</v>
      </c>
      <c r="AG134" s="49">
        <v>9.49</v>
      </c>
      <c r="AH134" s="49">
        <v>2.1800000000000002</v>
      </c>
      <c r="AI134" s="25">
        <f t="shared" si="3"/>
        <v>11.67</v>
      </c>
      <c r="AJ134" s="49">
        <v>485329.87</v>
      </c>
      <c r="AK134" s="49">
        <v>38984.53</v>
      </c>
      <c r="AL134" s="49">
        <v>101772.58</v>
      </c>
      <c r="AM134" s="49">
        <v>10964.73</v>
      </c>
      <c r="AN134" s="49">
        <v>129367.71</v>
      </c>
      <c r="AO134" s="49">
        <v>9194.7999999999993</v>
      </c>
      <c r="AP134" s="49">
        <v>49021.43</v>
      </c>
      <c r="AQ134" s="49">
        <v>7200</v>
      </c>
      <c r="AR134" s="49">
        <v>0</v>
      </c>
      <c r="AS134" s="49">
        <v>0</v>
      </c>
      <c r="AT134" s="49">
        <v>30102.14</v>
      </c>
      <c r="AU134" s="49">
        <v>15386.08</v>
      </c>
      <c r="AV134" s="49">
        <v>0</v>
      </c>
      <c r="AW134" s="49">
        <v>4049.86</v>
      </c>
      <c r="AX134" s="49">
        <v>3084.05</v>
      </c>
      <c r="AY134" s="49">
        <v>0</v>
      </c>
      <c r="AZ134" s="49">
        <v>930085.36</v>
      </c>
      <c r="BA134" s="26">
        <f t="shared" si="6"/>
        <v>0</v>
      </c>
      <c r="BB134" s="49">
        <v>299.72000000000003</v>
      </c>
      <c r="BC134" s="49">
        <v>177526</v>
      </c>
      <c r="BD134" s="49">
        <v>0</v>
      </c>
      <c r="BE134" s="49">
        <v>65702.009999999995</v>
      </c>
      <c r="BF134" s="49">
        <v>0</v>
      </c>
      <c r="BG134" s="49">
        <v>0</v>
      </c>
      <c r="BH134" s="49">
        <v>0</v>
      </c>
      <c r="BI134" s="28">
        <f t="shared" si="5"/>
        <v>0</v>
      </c>
      <c r="BJ134" s="49">
        <v>0</v>
      </c>
      <c r="BK134" s="49">
        <v>2144</v>
      </c>
      <c r="BL134" s="49">
        <v>1209</v>
      </c>
      <c r="BM134" s="49">
        <v>13</v>
      </c>
      <c r="BN134" s="49">
        <v>8</v>
      </c>
      <c r="BO134" s="49">
        <v>-73</v>
      </c>
      <c r="BP134" s="49">
        <v>-54</v>
      </c>
      <c r="BQ134" s="49">
        <v>-354</v>
      </c>
      <c r="BR134" s="49">
        <v>-157</v>
      </c>
      <c r="BS134" s="49">
        <v>34</v>
      </c>
      <c r="BT134" s="49">
        <v>-8</v>
      </c>
      <c r="BU134" s="49">
        <v>-641</v>
      </c>
      <c r="BV134" s="49">
        <v>0</v>
      </c>
      <c r="BW134" s="49">
        <v>2121</v>
      </c>
      <c r="BX134" s="49">
        <v>18</v>
      </c>
      <c r="BY134" s="49">
        <v>131</v>
      </c>
      <c r="BZ134" s="49">
        <v>77</v>
      </c>
      <c r="CA134" s="49">
        <v>324</v>
      </c>
      <c r="CB134" s="49">
        <v>101</v>
      </c>
      <c r="CC134" s="49">
        <v>6</v>
      </c>
      <c r="CD134" s="49">
        <v>0</v>
      </c>
      <c r="CE134" s="49">
        <v>0</v>
      </c>
      <c r="CF134" s="49">
        <v>6</v>
      </c>
      <c r="CG134" s="49">
        <v>48</v>
      </c>
      <c r="CH134" s="49">
        <v>0</v>
      </c>
      <c r="CI134" s="49">
        <v>1</v>
      </c>
      <c r="CJ134" s="49">
        <v>6</v>
      </c>
      <c r="CK134" s="49">
        <v>16</v>
      </c>
      <c r="CL134" s="49">
        <v>130</v>
      </c>
      <c r="CM134" s="49">
        <v>3</v>
      </c>
    </row>
    <row r="135" spans="1:91" x14ac:dyDescent="0.25">
      <c r="A135" s="8">
        <v>14</v>
      </c>
      <c r="B135" s="8" t="s">
        <v>425</v>
      </c>
      <c r="C135" s="8" t="s">
        <v>426</v>
      </c>
      <c r="D135" s="8" t="s">
        <v>427</v>
      </c>
      <c r="E135" s="8" t="s">
        <v>424</v>
      </c>
      <c r="F135" s="9"/>
      <c r="G135" s="8">
        <v>10150533.16</v>
      </c>
      <c r="H135" s="8">
        <v>10188400.439999999</v>
      </c>
      <c r="I135" s="8">
        <v>9962819</v>
      </c>
      <c r="J135" s="8">
        <v>0</v>
      </c>
      <c r="K135" s="8">
        <v>51031.12</v>
      </c>
      <c r="L135" s="8">
        <v>4448867.74</v>
      </c>
      <c r="M135" s="8">
        <v>0</v>
      </c>
      <c r="N135" s="8">
        <v>0</v>
      </c>
      <c r="O135" s="8">
        <v>0</v>
      </c>
      <c r="P135" s="8">
        <v>0</v>
      </c>
      <c r="Q135" s="8">
        <v>1064240.33</v>
      </c>
      <c r="R135" s="8">
        <v>0</v>
      </c>
      <c r="S135" s="8">
        <v>0</v>
      </c>
      <c r="T135" s="8">
        <v>0</v>
      </c>
      <c r="U135" s="8">
        <v>2411669.02</v>
      </c>
      <c r="V135" s="8">
        <v>1062904.8999999999</v>
      </c>
      <c r="W135" s="8">
        <v>0</v>
      </c>
      <c r="X135" s="8">
        <v>0</v>
      </c>
      <c r="Y135" s="8">
        <v>10215244.460000001</v>
      </c>
      <c r="Z135" s="8">
        <v>37867.379999999997</v>
      </c>
      <c r="AA135" s="8">
        <v>10253111.84</v>
      </c>
      <c r="AB135" s="7">
        <v>0.19417360424995422</v>
      </c>
      <c r="AC135" s="7">
        <v>9.1899999999999996E-2</v>
      </c>
      <c r="AD135" s="49">
        <v>949004.80000000005</v>
      </c>
      <c r="AE135" s="49">
        <v>10275.709999999999</v>
      </c>
      <c r="AF135" s="49">
        <v>168517</v>
      </c>
      <c r="AG135" s="49">
        <v>27591.67</v>
      </c>
      <c r="AH135" s="49">
        <v>197.4</v>
      </c>
      <c r="AI135" s="25">
        <f t="shared" si="3"/>
        <v>27789.07</v>
      </c>
      <c r="AJ135" s="49">
        <v>422347.69</v>
      </c>
      <c r="AK135" s="49">
        <v>33904.92</v>
      </c>
      <c r="AL135" s="49">
        <v>58455.63</v>
      </c>
      <c r="AM135" s="49">
        <v>0</v>
      </c>
      <c r="AN135" s="49">
        <v>100353.66</v>
      </c>
      <c r="AO135" s="49">
        <v>33121.620000000003</v>
      </c>
      <c r="AP135" s="49">
        <v>58104.63</v>
      </c>
      <c r="AQ135" s="49">
        <v>6200</v>
      </c>
      <c r="AR135" s="49">
        <v>0</v>
      </c>
      <c r="AS135" s="49">
        <v>0</v>
      </c>
      <c r="AT135" s="49">
        <v>32186.49</v>
      </c>
      <c r="AU135" s="49">
        <v>15798.58</v>
      </c>
      <c r="AV135" s="49">
        <v>1918.28</v>
      </c>
      <c r="AW135" s="49">
        <v>0</v>
      </c>
      <c r="AX135" s="49">
        <v>6711.17</v>
      </c>
      <c r="AY135" s="49">
        <v>0</v>
      </c>
      <c r="AZ135" s="49">
        <v>814272.37</v>
      </c>
      <c r="BA135" s="26">
        <f t="shared" si="6"/>
        <v>0</v>
      </c>
      <c r="BB135" s="49">
        <v>0</v>
      </c>
      <c r="BC135" s="49">
        <v>177526</v>
      </c>
      <c r="BD135" s="49">
        <v>0</v>
      </c>
      <c r="BE135" s="49">
        <v>68178.3</v>
      </c>
      <c r="BF135" s="49">
        <v>0</v>
      </c>
      <c r="BG135" s="49">
        <v>0</v>
      </c>
      <c r="BH135" s="49">
        <v>0</v>
      </c>
      <c r="BI135" s="28">
        <f t="shared" si="5"/>
        <v>0</v>
      </c>
      <c r="BJ135" s="49">
        <v>0</v>
      </c>
      <c r="BK135" s="49">
        <v>1980</v>
      </c>
      <c r="BL135" s="49">
        <v>883</v>
      </c>
      <c r="BM135" s="49">
        <v>16</v>
      </c>
      <c r="BN135" s="49">
        <v>0</v>
      </c>
      <c r="BO135" s="49">
        <v>-32</v>
      </c>
      <c r="BP135" s="49">
        <v>-9</v>
      </c>
      <c r="BQ135" s="49">
        <v>-173</v>
      </c>
      <c r="BR135" s="49">
        <v>-93</v>
      </c>
      <c r="BS135" s="49">
        <v>26</v>
      </c>
      <c r="BT135" s="49">
        <v>35</v>
      </c>
      <c r="BU135" s="49">
        <v>-447</v>
      </c>
      <c r="BV135" s="49">
        <v>0</v>
      </c>
      <c r="BW135" s="49">
        <v>2186</v>
      </c>
      <c r="BX135" s="49">
        <v>75</v>
      </c>
      <c r="BY135" s="49">
        <v>48</v>
      </c>
      <c r="BZ135" s="49">
        <v>33</v>
      </c>
      <c r="CA135" s="49">
        <v>339</v>
      </c>
      <c r="CB135" s="49">
        <v>5</v>
      </c>
      <c r="CC135" s="49">
        <v>5</v>
      </c>
      <c r="CD135" s="49">
        <v>0</v>
      </c>
      <c r="CE135" s="49">
        <v>1</v>
      </c>
      <c r="CF135" s="49">
        <v>5</v>
      </c>
      <c r="CG135" s="49">
        <v>33</v>
      </c>
      <c r="CH135" s="49">
        <v>0</v>
      </c>
      <c r="CI135" s="49">
        <v>0</v>
      </c>
      <c r="CJ135" s="49">
        <v>4</v>
      </c>
      <c r="CK135" s="49">
        <v>13</v>
      </c>
      <c r="CL135" s="49">
        <v>52</v>
      </c>
      <c r="CM135" s="49">
        <v>0</v>
      </c>
    </row>
    <row r="136" spans="1:91" x14ac:dyDescent="0.25">
      <c r="A136" s="8">
        <v>14</v>
      </c>
      <c r="B136" s="8" t="s">
        <v>428</v>
      </c>
      <c r="C136" s="8" t="s">
        <v>429</v>
      </c>
      <c r="D136" s="8" t="s">
        <v>423</v>
      </c>
      <c r="E136" s="8" t="s">
        <v>424</v>
      </c>
      <c r="F136" s="9"/>
      <c r="G136" s="8">
        <v>12596606</v>
      </c>
      <c r="H136" s="8">
        <v>12627613</v>
      </c>
      <c r="I136" s="9">
        <v>11745490</v>
      </c>
      <c r="J136" s="8">
        <v>0</v>
      </c>
      <c r="K136" s="8">
        <v>660107</v>
      </c>
      <c r="L136" s="8">
        <v>3611847</v>
      </c>
      <c r="M136" s="8">
        <v>0</v>
      </c>
      <c r="N136" s="8">
        <v>0</v>
      </c>
      <c r="O136" s="8">
        <v>1169</v>
      </c>
      <c r="P136" s="54">
        <v>0</v>
      </c>
      <c r="Q136" s="54">
        <v>1364803</v>
      </c>
      <c r="R136" s="54">
        <v>0</v>
      </c>
      <c r="S136" s="54">
        <v>0</v>
      </c>
      <c r="T136" s="54">
        <v>29738</v>
      </c>
      <c r="U136" s="54">
        <v>3770241</v>
      </c>
      <c r="V136" s="54">
        <v>1013586</v>
      </c>
      <c r="W136" s="54">
        <v>0</v>
      </c>
      <c r="X136" s="54">
        <v>0</v>
      </c>
      <c r="Y136" s="54">
        <v>11733428</v>
      </c>
      <c r="Z136" s="54">
        <v>83823.83</v>
      </c>
      <c r="AA136" s="54">
        <v>11817251.83</v>
      </c>
      <c r="AB136" s="55">
        <v>0.18188154697418213</v>
      </c>
      <c r="AC136" s="55">
        <v>9.4799999999999995E-2</v>
      </c>
      <c r="AD136" s="56">
        <v>1113969.5900000001</v>
      </c>
      <c r="AE136" s="56">
        <v>0</v>
      </c>
      <c r="AF136" s="56">
        <v>0</v>
      </c>
      <c r="AG136" s="56">
        <v>28894</v>
      </c>
      <c r="AH136" s="56">
        <v>0</v>
      </c>
      <c r="AI136" s="25">
        <f t="shared" si="3"/>
        <v>28894</v>
      </c>
      <c r="AJ136" s="56">
        <v>567797</v>
      </c>
      <c r="AK136" s="56">
        <v>45480</v>
      </c>
      <c r="AL136" s="56">
        <v>133058</v>
      </c>
      <c r="AM136" s="56">
        <v>0</v>
      </c>
      <c r="AN136" s="56">
        <v>142205</v>
      </c>
      <c r="AO136" s="56">
        <v>2780</v>
      </c>
      <c r="AP136" s="56">
        <v>32205</v>
      </c>
      <c r="AQ136" s="56">
        <v>7200</v>
      </c>
      <c r="AR136" s="56">
        <v>2424</v>
      </c>
      <c r="AS136" s="56">
        <v>0</v>
      </c>
      <c r="AT136" s="61">
        <v>49452</v>
      </c>
      <c r="AU136" s="56">
        <v>14015.25</v>
      </c>
      <c r="AV136" s="56">
        <v>0</v>
      </c>
      <c r="AW136" s="56">
        <v>15761</v>
      </c>
      <c r="AX136" s="56">
        <v>3962</v>
      </c>
      <c r="AY136" s="56">
        <v>0</v>
      </c>
      <c r="AZ136" s="56">
        <v>1075353.6000000001</v>
      </c>
      <c r="BA136" s="26">
        <f t="shared" ref="BA136:BA141" si="7">+AY136/AZ136</f>
        <v>0</v>
      </c>
      <c r="BB136" s="49">
        <v>9276.7800000000007</v>
      </c>
      <c r="BC136" s="49">
        <v>177526</v>
      </c>
      <c r="BD136" s="49">
        <v>0</v>
      </c>
      <c r="BE136" s="49">
        <v>69797.919999999998</v>
      </c>
      <c r="BF136" s="49">
        <v>0</v>
      </c>
      <c r="BG136" s="49">
        <v>0</v>
      </c>
      <c r="BH136" s="49">
        <v>0</v>
      </c>
      <c r="BI136" s="28">
        <f t="shared" si="5"/>
        <v>0</v>
      </c>
      <c r="BJ136" s="49">
        <v>0</v>
      </c>
      <c r="BK136" s="49">
        <v>1948</v>
      </c>
      <c r="BL136" s="49">
        <v>1209</v>
      </c>
      <c r="BM136" s="49">
        <v>344</v>
      </c>
      <c r="BN136" s="49">
        <v>-280</v>
      </c>
      <c r="BO136" s="49">
        <v>-127</v>
      </c>
      <c r="BP136" s="49">
        <v>-43</v>
      </c>
      <c r="BQ136" s="49">
        <v>-430</v>
      </c>
      <c r="BR136" s="49">
        <v>-114</v>
      </c>
      <c r="BS136" s="49">
        <v>59</v>
      </c>
      <c r="BT136" s="49">
        <v>-3</v>
      </c>
      <c r="BU136" s="49">
        <v>-434</v>
      </c>
      <c r="BV136" s="49">
        <v>-5</v>
      </c>
      <c r="BW136" s="49">
        <v>2124</v>
      </c>
      <c r="BX136" s="49">
        <v>1</v>
      </c>
      <c r="BY136" s="49">
        <v>86</v>
      </c>
      <c r="BZ136" s="49">
        <v>62</v>
      </c>
      <c r="CA136" s="49">
        <v>205</v>
      </c>
      <c r="CB136" s="49">
        <v>77</v>
      </c>
      <c r="CC136" s="49">
        <v>4</v>
      </c>
      <c r="CD136" s="49">
        <v>0</v>
      </c>
      <c r="CE136" s="49">
        <v>1</v>
      </c>
      <c r="CF136" s="49">
        <v>5</v>
      </c>
      <c r="CG136" s="49">
        <v>37</v>
      </c>
      <c r="CH136" s="49">
        <v>0</v>
      </c>
      <c r="CI136" s="49">
        <v>2</v>
      </c>
      <c r="CJ136" s="49">
        <v>4</v>
      </c>
      <c r="CK136" s="49">
        <v>16</v>
      </c>
      <c r="CL136" s="49">
        <v>92</v>
      </c>
      <c r="CM136" s="49">
        <v>0</v>
      </c>
    </row>
    <row r="137" spans="1:91" x14ac:dyDescent="0.25">
      <c r="A137" s="8">
        <v>15</v>
      </c>
      <c r="B137" s="8" t="s">
        <v>430</v>
      </c>
      <c r="C137" s="8" t="s">
        <v>253</v>
      </c>
      <c r="D137" s="8" t="s">
        <v>431</v>
      </c>
      <c r="E137" s="8" t="s">
        <v>432</v>
      </c>
      <c r="F137" s="8" t="s">
        <v>123</v>
      </c>
      <c r="G137" s="8">
        <v>11360397.310000001</v>
      </c>
      <c r="H137" s="8">
        <v>11369788.810000001</v>
      </c>
      <c r="I137" s="8">
        <v>10998523.860000001</v>
      </c>
      <c r="J137" s="8">
        <v>72442.78</v>
      </c>
      <c r="K137" s="8">
        <v>759508.41</v>
      </c>
      <c r="L137" s="8">
        <v>3191165.95</v>
      </c>
      <c r="M137" s="8">
        <v>0</v>
      </c>
      <c r="N137" s="8">
        <v>0</v>
      </c>
      <c r="O137" s="8">
        <v>0</v>
      </c>
      <c r="P137" s="8">
        <v>0</v>
      </c>
      <c r="Q137" s="8">
        <v>884671.65</v>
      </c>
      <c r="R137" s="8">
        <v>0</v>
      </c>
      <c r="S137" s="8">
        <v>0</v>
      </c>
      <c r="T137" s="8">
        <v>0</v>
      </c>
      <c r="U137" s="8">
        <v>3860011.04</v>
      </c>
      <c r="V137" s="8">
        <v>1035230.74</v>
      </c>
      <c r="W137" s="8">
        <v>0</v>
      </c>
      <c r="X137" s="8">
        <v>0</v>
      </c>
      <c r="Y137" s="8">
        <v>10713615.16</v>
      </c>
      <c r="Z137" s="8">
        <v>69177.649999999994</v>
      </c>
      <c r="AA137" s="8">
        <v>10782792.810000001</v>
      </c>
      <c r="AB137" s="7">
        <v>0.12705053389072418</v>
      </c>
      <c r="AC137" s="7">
        <v>8.5000000000000006E-2</v>
      </c>
      <c r="AD137" s="49">
        <v>910584.59</v>
      </c>
      <c r="AE137" s="49">
        <v>0</v>
      </c>
      <c r="AF137" s="49">
        <v>0</v>
      </c>
      <c r="AG137" s="49">
        <v>9391.6299999999992</v>
      </c>
      <c r="AH137" s="49">
        <v>1929.33</v>
      </c>
      <c r="AI137" s="25">
        <f t="shared" si="3"/>
        <v>11320.96</v>
      </c>
      <c r="AJ137" s="49">
        <v>387375.01</v>
      </c>
      <c r="AK137" s="49">
        <v>31707.02</v>
      </c>
      <c r="AL137" s="49">
        <v>90900.85</v>
      </c>
      <c r="AM137" s="49">
        <v>28505.63</v>
      </c>
      <c r="AN137" s="49">
        <v>97646.97</v>
      </c>
      <c r="AO137" s="49">
        <v>3600</v>
      </c>
      <c r="AP137" s="49">
        <v>29040</v>
      </c>
      <c r="AQ137" s="49">
        <v>8150</v>
      </c>
      <c r="AR137" s="49">
        <v>0</v>
      </c>
      <c r="AS137" s="49">
        <v>0</v>
      </c>
      <c r="AT137" s="49">
        <v>33173.99</v>
      </c>
      <c r="AU137" s="49">
        <v>7931.21</v>
      </c>
      <c r="AV137" s="49">
        <v>62</v>
      </c>
      <c r="AW137" s="49">
        <v>756.56</v>
      </c>
      <c r="AX137" s="49">
        <v>11519.99</v>
      </c>
      <c r="AY137" s="49">
        <v>0</v>
      </c>
      <c r="AZ137" s="49">
        <v>780814.08</v>
      </c>
      <c r="BA137" s="26">
        <f t="shared" si="7"/>
        <v>0</v>
      </c>
      <c r="BB137" s="49">
        <v>0</v>
      </c>
      <c r="BC137" s="49">
        <v>177526</v>
      </c>
      <c r="BD137" s="49">
        <v>0</v>
      </c>
      <c r="BE137" s="49">
        <v>142683.84</v>
      </c>
      <c r="BF137" s="49">
        <v>0</v>
      </c>
      <c r="BG137" s="49">
        <v>0</v>
      </c>
      <c r="BH137" s="49">
        <v>0</v>
      </c>
      <c r="BI137" s="28">
        <f t="shared" si="5"/>
        <v>0</v>
      </c>
      <c r="BJ137" s="49">
        <v>0</v>
      </c>
      <c r="BK137" s="49">
        <v>1575</v>
      </c>
      <c r="BL137" s="49">
        <v>982</v>
      </c>
      <c r="BM137" s="49">
        <v>0</v>
      </c>
      <c r="BN137" s="49">
        <v>-15</v>
      </c>
      <c r="BO137" s="49">
        <v>-41</v>
      </c>
      <c r="BP137" s="49">
        <v>-78</v>
      </c>
      <c r="BQ137" s="49">
        <v>-345</v>
      </c>
      <c r="BR137" s="49">
        <v>-261</v>
      </c>
      <c r="BS137" s="49">
        <v>15</v>
      </c>
      <c r="BT137" s="49">
        <v>0</v>
      </c>
      <c r="BU137" s="49">
        <v>-279</v>
      </c>
      <c r="BV137" s="49">
        <v>0</v>
      </c>
      <c r="BW137" s="49">
        <v>1553</v>
      </c>
      <c r="BX137" s="49">
        <v>0</v>
      </c>
      <c r="BY137" s="49">
        <v>99</v>
      </c>
      <c r="BZ137" s="49">
        <v>27</v>
      </c>
      <c r="CA137" s="49">
        <v>87</v>
      </c>
      <c r="CB137" s="49">
        <v>64</v>
      </c>
      <c r="CC137" s="49">
        <v>2</v>
      </c>
      <c r="CD137" s="49">
        <v>1</v>
      </c>
      <c r="CE137" s="49">
        <v>1</v>
      </c>
      <c r="CF137" s="49">
        <v>14</v>
      </c>
      <c r="CG137" s="49">
        <v>62</v>
      </c>
      <c r="CH137" s="49">
        <v>0</v>
      </c>
      <c r="CI137" s="49">
        <v>5</v>
      </c>
      <c r="CJ137" s="49">
        <v>9</v>
      </c>
      <c r="CK137" s="49">
        <v>56</v>
      </c>
      <c r="CL137" s="49">
        <v>185</v>
      </c>
      <c r="CM137" s="49">
        <v>6</v>
      </c>
    </row>
    <row r="138" spans="1:91" x14ac:dyDescent="0.25">
      <c r="A138" s="8">
        <v>15</v>
      </c>
      <c r="B138" s="8" t="s">
        <v>433</v>
      </c>
      <c r="C138" s="8" t="s">
        <v>434</v>
      </c>
      <c r="D138" s="8" t="s">
        <v>435</v>
      </c>
      <c r="E138" s="8" t="s">
        <v>436</v>
      </c>
      <c r="F138" s="9"/>
      <c r="G138" s="8">
        <v>5524294.8700000001</v>
      </c>
      <c r="H138" s="8">
        <v>5532564.7599999998</v>
      </c>
      <c r="I138" s="8">
        <v>5397964</v>
      </c>
      <c r="J138" s="8">
        <v>0</v>
      </c>
      <c r="K138" s="8">
        <v>294443</v>
      </c>
      <c r="L138" s="8">
        <v>986998.76</v>
      </c>
      <c r="M138" s="8">
        <v>0</v>
      </c>
      <c r="N138" s="8">
        <v>0</v>
      </c>
      <c r="O138" s="8">
        <v>1142</v>
      </c>
      <c r="P138" s="8">
        <v>0</v>
      </c>
      <c r="Q138" s="8">
        <v>428376.15</v>
      </c>
      <c r="R138" s="8">
        <v>0</v>
      </c>
      <c r="S138" s="8">
        <v>0</v>
      </c>
      <c r="T138" s="8">
        <v>0</v>
      </c>
      <c r="U138" s="8">
        <v>2931964.46</v>
      </c>
      <c r="V138" s="8">
        <v>502151</v>
      </c>
      <c r="W138" s="8">
        <v>1550</v>
      </c>
      <c r="X138" s="8">
        <v>0</v>
      </c>
      <c r="Y138" s="8">
        <v>5640344.0300000003</v>
      </c>
      <c r="Z138" s="8">
        <v>20846</v>
      </c>
      <c r="AA138" s="8">
        <v>5661190.3099999996</v>
      </c>
      <c r="AB138" s="7">
        <v>0.10454802215099335</v>
      </c>
      <c r="AC138" s="7">
        <v>8.7999999999999995E-2</v>
      </c>
      <c r="AD138" s="49">
        <v>496411</v>
      </c>
      <c r="AE138" s="49">
        <v>0</v>
      </c>
      <c r="AF138" s="49">
        <v>0</v>
      </c>
      <c r="AG138" s="49">
        <v>8270</v>
      </c>
      <c r="AH138" s="49">
        <v>139</v>
      </c>
      <c r="AI138" s="25">
        <f t="shared" si="3"/>
        <v>8409</v>
      </c>
      <c r="AJ138" s="49">
        <v>142128</v>
      </c>
      <c r="AK138" s="49">
        <v>10024</v>
      </c>
      <c r="AL138" s="49">
        <v>24205</v>
      </c>
      <c r="AM138" s="49">
        <v>0</v>
      </c>
      <c r="AN138" s="49">
        <v>54302</v>
      </c>
      <c r="AO138" s="49">
        <v>1724.13</v>
      </c>
      <c r="AP138" s="49">
        <v>9801</v>
      </c>
      <c r="AQ138" s="49">
        <v>7550</v>
      </c>
      <c r="AR138" s="49">
        <v>4429</v>
      </c>
      <c r="AS138" s="49">
        <v>0</v>
      </c>
      <c r="AT138" s="49">
        <v>18196</v>
      </c>
      <c r="AU138" s="49">
        <v>8789</v>
      </c>
      <c r="AV138" s="49">
        <v>567</v>
      </c>
      <c r="AW138" s="49">
        <v>8185</v>
      </c>
      <c r="AX138" s="49">
        <v>-100</v>
      </c>
      <c r="AY138" s="49">
        <v>0</v>
      </c>
      <c r="AZ138" s="49">
        <v>334566.58</v>
      </c>
      <c r="BA138" s="26">
        <f t="shared" si="7"/>
        <v>0</v>
      </c>
      <c r="BB138" s="49">
        <v>0</v>
      </c>
      <c r="BC138" s="49">
        <v>177526</v>
      </c>
      <c r="BD138" s="49">
        <v>0</v>
      </c>
      <c r="BE138" s="49">
        <v>69324</v>
      </c>
      <c r="BF138" s="49">
        <v>0</v>
      </c>
      <c r="BG138" s="49">
        <v>0</v>
      </c>
      <c r="BH138" s="49">
        <v>0</v>
      </c>
      <c r="BI138" s="28">
        <f t="shared" si="5"/>
        <v>0</v>
      </c>
      <c r="BJ138" s="49">
        <v>0</v>
      </c>
      <c r="BK138" s="49">
        <v>655</v>
      </c>
      <c r="BL138" s="49">
        <v>404</v>
      </c>
      <c r="BM138" s="49">
        <v>7</v>
      </c>
      <c r="BN138" s="49">
        <v>0</v>
      </c>
      <c r="BO138" s="49">
        <v>-31</v>
      </c>
      <c r="BP138" s="49">
        <v>-14</v>
      </c>
      <c r="BQ138" s="49">
        <v>-66</v>
      </c>
      <c r="BR138" s="49">
        <v>-56</v>
      </c>
      <c r="BS138" s="49">
        <v>13</v>
      </c>
      <c r="BT138" s="49">
        <v>0</v>
      </c>
      <c r="BU138" s="49">
        <v>-189</v>
      </c>
      <c r="BV138" s="49">
        <v>-1</v>
      </c>
      <c r="BW138" s="49">
        <v>722</v>
      </c>
      <c r="BX138" s="49">
        <v>1</v>
      </c>
      <c r="BY138" s="49">
        <v>43</v>
      </c>
      <c r="BZ138" s="49">
        <v>32</v>
      </c>
      <c r="CA138" s="49">
        <v>108</v>
      </c>
      <c r="CB138" s="49">
        <v>1</v>
      </c>
      <c r="CC138" s="49">
        <v>5</v>
      </c>
      <c r="CD138" s="49">
        <v>0</v>
      </c>
      <c r="CE138" s="49">
        <v>0</v>
      </c>
      <c r="CF138" s="49">
        <v>4</v>
      </c>
      <c r="CG138" s="49">
        <v>10</v>
      </c>
      <c r="CH138" s="49">
        <v>0</v>
      </c>
      <c r="CI138" s="49">
        <v>1</v>
      </c>
      <c r="CJ138" s="49">
        <v>3</v>
      </c>
      <c r="CK138" s="49">
        <v>19</v>
      </c>
      <c r="CL138" s="49">
        <v>30</v>
      </c>
      <c r="CM138" s="49">
        <v>3</v>
      </c>
    </row>
    <row r="139" spans="1:91" x14ac:dyDescent="0.25">
      <c r="A139" s="8">
        <v>15</v>
      </c>
      <c r="B139" s="8" t="s">
        <v>437</v>
      </c>
      <c r="C139" s="8" t="s">
        <v>281</v>
      </c>
      <c r="D139" s="8" t="s">
        <v>431</v>
      </c>
      <c r="E139" s="8" t="s">
        <v>432</v>
      </c>
      <c r="F139" s="8" t="s">
        <v>123</v>
      </c>
      <c r="G139" s="8">
        <v>12047408.800000001</v>
      </c>
      <c r="H139" s="8">
        <v>12060037.539999999</v>
      </c>
      <c r="I139" s="8">
        <v>11535073.060000001</v>
      </c>
      <c r="J139" s="8">
        <v>0</v>
      </c>
      <c r="K139" s="8">
        <v>727593.64</v>
      </c>
      <c r="L139" s="8">
        <v>3233794.96</v>
      </c>
      <c r="M139" s="8">
        <v>0</v>
      </c>
      <c r="N139" s="8">
        <v>0</v>
      </c>
      <c r="O139" s="8">
        <v>0</v>
      </c>
      <c r="P139" s="8">
        <v>0</v>
      </c>
      <c r="Q139" s="8">
        <v>1080413.96</v>
      </c>
      <c r="R139" s="8">
        <v>0</v>
      </c>
      <c r="S139" s="8">
        <v>0</v>
      </c>
      <c r="T139" s="8">
        <v>0</v>
      </c>
      <c r="U139" s="8">
        <v>4235706.92</v>
      </c>
      <c r="V139" s="8">
        <v>1042492.04</v>
      </c>
      <c r="W139" s="8">
        <v>0</v>
      </c>
      <c r="X139" s="8">
        <v>0</v>
      </c>
      <c r="Y139" s="8">
        <v>11194027.449999999</v>
      </c>
      <c r="Z139" s="8">
        <v>119851.93</v>
      </c>
      <c r="AA139" s="8">
        <v>11313879.380000001</v>
      </c>
      <c r="AB139" s="7">
        <v>0.12677161395549774</v>
      </c>
      <c r="AC139" s="7">
        <v>7.8100000000000003E-2</v>
      </c>
      <c r="AD139" s="49">
        <v>874025.93</v>
      </c>
      <c r="AE139" s="49">
        <v>0</v>
      </c>
      <c r="AF139" s="49">
        <v>0</v>
      </c>
      <c r="AG139" s="49">
        <v>12628.74</v>
      </c>
      <c r="AH139" s="49">
        <v>0</v>
      </c>
      <c r="AI139" s="25">
        <f t="shared" ref="AI139:AI198" si="8">SUM(AG139:AH139)</f>
        <v>12628.74</v>
      </c>
      <c r="AJ139" s="49">
        <v>378257.09</v>
      </c>
      <c r="AK139" s="49">
        <v>32709.89</v>
      </c>
      <c r="AL139" s="49">
        <v>52231.33</v>
      </c>
      <c r="AM139" s="49">
        <v>0</v>
      </c>
      <c r="AN139" s="49">
        <v>86242.66</v>
      </c>
      <c r="AO139" s="49">
        <v>4548.3500000000004</v>
      </c>
      <c r="AP139" s="49">
        <v>29490</v>
      </c>
      <c r="AQ139" s="49">
        <v>8250</v>
      </c>
      <c r="AR139" s="49">
        <v>0</v>
      </c>
      <c r="AS139" s="49">
        <v>0</v>
      </c>
      <c r="AT139" s="49">
        <v>34749.11</v>
      </c>
      <c r="AU139" s="49">
        <v>12598.73</v>
      </c>
      <c r="AV139" s="49">
        <v>0</v>
      </c>
      <c r="AW139" s="49">
        <v>581.84</v>
      </c>
      <c r="AX139" s="49">
        <v>34387.370000000003</v>
      </c>
      <c r="AY139" s="49">
        <v>0</v>
      </c>
      <c r="AZ139" s="49">
        <v>711883.11</v>
      </c>
      <c r="BA139" s="26">
        <f t="shared" si="7"/>
        <v>0</v>
      </c>
      <c r="BB139" s="49">
        <v>0</v>
      </c>
      <c r="BC139" s="49">
        <v>177526</v>
      </c>
      <c r="BD139" s="49">
        <v>0</v>
      </c>
      <c r="BE139" s="49">
        <v>159437.56</v>
      </c>
      <c r="BF139" s="49">
        <v>0</v>
      </c>
      <c r="BG139" s="49">
        <v>0</v>
      </c>
      <c r="BH139" s="49">
        <v>0</v>
      </c>
      <c r="BI139" s="28">
        <f t="shared" ref="BI139:BI198" si="9">SUM(BG139:BH139)</f>
        <v>0</v>
      </c>
      <c r="BJ139" s="49">
        <v>0</v>
      </c>
      <c r="BK139" s="49">
        <v>1615</v>
      </c>
      <c r="BL139" s="49">
        <v>998</v>
      </c>
      <c r="BM139" s="49">
        <v>0</v>
      </c>
      <c r="BN139" s="49">
        <v>0</v>
      </c>
      <c r="BO139" s="49">
        <v>-60</v>
      </c>
      <c r="BP139" s="49">
        <v>-81</v>
      </c>
      <c r="BQ139" s="49">
        <v>-373</v>
      </c>
      <c r="BR139" s="49">
        <v>-196</v>
      </c>
      <c r="BS139" s="49">
        <v>15</v>
      </c>
      <c r="BT139" s="49">
        <v>0</v>
      </c>
      <c r="BU139" s="49">
        <v>-307</v>
      </c>
      <c r="BV139" s="49">
        <v>0</v>
      </c>
      <c r="BW139" s="49">
        <v>1611</v>
      </c>
      <c r="BX139" s="49">
        <v>25</v>
      </c>
      <c r="BY139" s="49">
        <v>132</v>
      </c>
      <c r="BZ139" s="49">
        <v>34</v>
      </c>
      <c r="CA139" s="49">
        <v>61</v>
      </c>
      <c r="CB139" s="49">
        <v>80</v>
      </c>
      <c r="CC139" s="49">
        <v>0</v>
      </c>
      <c r="CD139" s="49">
        <v>30</v>
      </c>
      <c r="CE139" s="49">
        <v>10</v>
      </c>
      <c r="CF139" s="49">
        <v>16</v>
      </c>
      <c r="CG139" s="49">
        <v>25</v>
      </c>
      <c r="CH139" s="49">
        <v>0</v>
      </c>
      <c r="CI139" s="49">
        <v>92</v>
      </c>
      <c r="CJ139" s="49">
        <v>13</v>
      </c>
      <c r="CK139" s="49">
        <v>30</v>
      </c>
      <c r="CL139" s="49">
        <v>61</v>
      </c>
      <c r="CM139" s="49">
        <v>0</v>
      </c>
    </row>
    <row r="140" spans="1:91" x14ac:dyDescent="0.25">
      <c r="A140" s="8">
        <v>16</v>
      </c>
      <c r="B140" s="8" t="s">
        <v>438</v>
      </c>
      <c r="C140" s="8" t="s">
        <v>439</v>
      </c>
      <c r="D140" s="8" t="s">
        <v>440</v>
      </c>
      <c r="E140" s="8" t="s">
        <v>432</v>
      </c>
      <c r="F140" s="8" t="s">
        <v>348</v>
      </c>
      <c r="G140" s="8">
        <v>6715101.3499999996</v>
      </c>
      <c r="H140" s="8">
        <v>6722825.79</v>
      </c>
      <c r="I140" s="8">
        <v>6407600.8799999999</v>
      </c>
      <c r="J140" s="8">
        <v>124333.39</v>
      </c>
      <c r="K140" s="8">
        <v>666012.02</v>
      </c>
      <c r="L140" s="8">
        <v>722784.99</v>
      </c>
      <c r="M140" s="8">
        <v>0</v>
      </c>
      <c r="N140" s="8">
        <v>0</v>
      </c>
      <c r="O140" s="8">
        <v>0</v>
      </c>
      <c r="P140" s="8">
        <v>0</v>
      </c>
      <c r="Q140" s="8">
        <v>834557.62</v>
      </c>
      <c r="R140" s="8">
        <v>0</v>
      </c>
      <c r="S140" s="8">
        <v>0</v>
      </c>
      <c r="T140" s="8">
        <v>0</v>
      </c>
      <c r="U140" s="8">
        <v>2808764.35</v>
      </c>
      <c r="V140" s="8">
        <v>809813.76</v>
      </c>
      <c r="W140" s="8">
        <v>3783.36</v>
      </c>
      <c r="X140" s="8">
        <v>0</v>
      </c>
      <c r="Y140" s="8">
        <v>6635594.1900000004</v>
      </c>
      <c r="Z140" s="8">
        <v>13808.29</v>
      </c>
      <c r="AA140" s="8">
        <v>6649402.4800000004</v>
      </c>
      <c r="AB140" s="7">
        <v>7.2037167847156525E-2</v>
      </c>
      <c r="AC140" s="7">
        <v>0.1009</v>
      </c>
      <c r="AD140" s="49">
        <v>671115.39</v>
      </c>
      <c r="AE140" s="49">
        <v>1787.33</v>
      </c>
      <c r="AF140" s="49">
        <v>17873.25</v>
      </c>
      <c r="AG140" s="49">
        <v>5937.11</v>
      </c>
      <c r="AH140" s="49">
        <v>0</v>
      </c>
      <c r="AI140" s="25">
        <f t="shared" si="8"/>
        <v>5937.11</v>
      </c>
      <c r="AJ140" s="49">
        <v>250554.33</v>
      </c>
      <c r="AK140" s="49">
        <v>21617.38</v>
      </c>
      <c r="AL140" s="49">
        <v>55997.41</v>
      </c>
      <c r="AM140" s="49">
        <v>33823.160000000003</v>
      </c>
      <c r="AN140" s="49">
        <v>89819.8</v>
      </c>
      <c r="AO140" s="49">
        <v>28270.99</v>
      </c>
      <c r="AP140" s="49">
        <v>30038.639999999999</v>
      </c>
      <c r="AQ140" s="49">
        <v>9800</v>
      </c>
      <c r="AR140" s="49">
        <v>0</v>
      </c>
      <c r="AS140" s="49">
        <v>0</v>
      </c>
      <c r="AT140" s="49">
        <v>25406.65</v>
      </c>
      <c r="AU140" s="49">
        <v>8003.61</v>
      </c>
      <c r="AV140" s="49">
        <v>0</v>
      </c>
      <c r="AW140" s="49">
        <v>13565.22</v>
      </c>
      <c r="AX140" s="49">
        <v>2149.11</v>
      </c>
      <c r="AY140" s="49">
        <v>0</v>
      </c>
      <c r="AZ140" s="49">
        <v>596491.14</v>
      </c>
      <c r="BA140" s="26">
        <f t="shared" si="7"/>
        <v>0</v>
      </c>
      <c r="BB140" s="49">
        <v>639.11</v>
      </c>
      <c r="BC140" s="49">
        <v>177526</v>
      </c>
      <c r="BD140" s="49">
        <v>0</v>
      </c>
      <c r="BE140" s="49">
        <v>13577.51</v>
      </c>
      <c r="BF140" s="49">
        <v>0</v>
      </c>
      <c r="BG140" s="49">
        <v>0</v>
      </c>
      <c r="BH140" s="49">
        <v>0</v>
      </c>
      <c r="BI140" s="28">
        <f t="shared" si="9"/>
        <v>0</v>
      </c>
      <c r="BJ140" s="49">
        <v>0</v>
      </c>
      <c r="BK140" s="49">
        <v>939</v>
      </c>
      <c r="BL140" s="49">
        <v>1031</v>
      </c>
      <c r="BM140" s="49">
        <v>0</v>
      </c>
      <c r="BN140" s="49">
        <v>0</v>
      </c>
      <c r="BO140" s="49">
        <v>-52</v>
      </c>
      <c r="BP140" s="49">
        <v>-17</v>
      </c>
      <c r="BQ140" s="49">
        <v>-462</v>
      </c>
      <c r="BR140" s="49">
        <v>-75</v>
      </c>
      <c r="BS140" s="49">
        <v>0</v>
      </c>
      <c r="BT140" s="49">
        <v>-1</v>
      </c>
      <c r="BU140" s="49">
        <v>-139</v>
      </c>
      <c r="BV140" s="49">
        <v>-2</v>
      </c>
      <c r="BW140" s="49">
        <v>1222</v>
      </c>
      <c r="BX140" s="49">
        <v>0</v>
      </c>
      <c r="BY140" s="49">
        <v>58</v>
      </c>
      <c r="BZ140" s="49">
        <v>19</v>
      </c>
      <c r="CA140" s="49">
        <v>53</v>
      </c>
      <c r="CB140" s="49">
        <v>3</v>
      </c>
      <c r="CC140" s="49">
        <v>0</v>
      </c>
      <c r="CD140" s="49">
        <v>0</v>
      </c>
      <c r="CE140" s="49">
        <v>3</v>
      </c>
      <c r="CF140" s="49">
        <v>3</v>
      </c>
      <c r="CG140" s="49">
        <v>10</v>
      </c>
      <c r="CH140" s="49">
        <v>0</v>
      </c>
      <c r="CI140" s="49">
        <v>1</v>
      </c>
      <c r="CJ140" s="49">
        <v>1</v>
      </c>
      <c r="CK140" s="49">
        <v>8</v>
      </c>
      <c r="CL140" s="49">
        <v>66</v>
      </c>
      <c r="CM140" s="49">
        <v>0</v>
      </c>
    </row>
    <row r="141" spans="1:91" x14ac:dyDescent="0.25">
      <c r="A141" s="8">
        <v>16</v>
      </c>
      <c r="B141" s="8" t="s">
        <v>441</v>
      </c>
      <c r="C141" s="8" t="s">
        <v>182</v>
      </c>
      <c r="D141" s="8" t="s">
        <v>442</v>
      </c>
      <c r="E141" s="8" t="s">
        <v>432</v>
      </c>
      <c r="F141" s="8" t="s">
        <v>348</v>
      </c>
      <c r="G141" s="8">
        <v>8914062.1899999995</v>
      </c>
      <c r="H141" s="8">
        <v>8938333.6799999997</v>
      </c>
      <c r="I141" s="8">
        <v>8500861.4899999984</v>
      </c>
      <c r="J141" s="8">
        <v>0</v>
      </c>
      <c r="K141" s="8">
        <v>935326.83</v>
      </c>
      <c r="L141" s="8">
        <v>1184914.57</v>
      </c>
      <c r="M141" s="8">
        <v>0</v>
      </c>
      <c r="N141" s="8">
        <v>0</v>
      </c>
      <c r="O141" s="8">
        <v>0</v>
      </c>
      <c r="P141" s="8">
        <v>0</v>
      </c>
      <c r="Q141" s="8">
        <v>879679.21</v>
      </c>
      <c r="R141" s="8">
        <v>0</v>
      </c>
      <c r="S141" s="8">
        <v>0</v>
      </c>
      <c r="T141" s="8">
        <v>0</v>
      </c>
      <c r="U141" s="8">
        <v>2629127.65</v>
      </c>
      <c r="V141" s="8">
        <v>1887187.26</v>
      </c>
      <c r="W141" s="8">
        <v>15566.99</v>
      </c>
      <c r="X141" s="8">
        <v>0</v>
      </c>
      <c r="Y141" s="8">
        <v>8353137</v>
      </c>
      <c r="Z141" s="8">
        <v>39838.480000000003</v>
      </c>
      <c r="AA141" s="8">
        <v>8392975.4800000004</v>
      </c>
      <c r="AB141" s="7">
        <v>5.9364914894104004E-2</v>
      </c>
      <c r="AC141" s="7">
        <v>0.1004</v>
      </c>
      <c r="AD141" s="49">
        <v>855261.89</v>
      </c>
      <c r="AE141" s="49">
        <v>18360.41</v>
      </c>
      <c r="AF141" s="49">
        <v>165228.82</v>
      </c>
      <c r="AG141" s="49">
        <v>5911.08</v>
      </c>
      <c r="AH141" s="49">
        <v>0</v>
      </c>
      <c r="AI141" s="25">
        <f t="shared" si="8"/>
        <v>5911.08</v>
      </c>
      <c r="AJ141" s="49">
        <v>306660.86</v>
      </c>
      <c r="AK141" s="49">
        <v>26314.76</v>
      </c>
      <c r="AL141" s="49">
        <v>43935.9</v>
      </c>
      <c r="AM141" s="49">
        <v>6075</v>
      </c>
      <c r="AN141" s="49">
        <v>161469.22</v>
      </c>
      <c r="AO141" s="49">
        <v>20441.830000000002</v>
      </c>
      <c r="AP141" s="49">
        <v>28400</v>
      </c>
      <c r="AQ141" s="49">
        <v>10900</v>
      </c>
      <c r="AR141" s="49">
        <v>0</v>
      </c>
      <c r="AS141" s="49">
        <v>0</v>
      </c>
      <c r="AT141" s="49">
        <v>35436.47</v>
      </c>
      <c r="AU141" s="49">
        <v>285</v>
      </c>
      <c r="AV141" s="49">
        <v>0</v>
      </c>
      <c r="AW141" s="49">
        <v>21281.15</v>
      </c>
      <c r="AX141" s="49">
        <v>1275.3499999999999</v>
      </c>
      <c r="AY141" s="49">
        <v>0</v>
      </c>
      <c r="AZ141" s="49">
        <v>700803.71</v>
      </c>
      <c r="BA141" s="26">
        <f t="shared" si="7"/>
        <v>0</v>
      </c>
      <c r="BB141" s="49">
        <v>0</v>
      </c>
      <c r="BC141" s="49">
        <v>177526</v>
      </c>
      <c r="BD141" s="49">
        <v>0</v>
      </c>
      <c r="BE141" s="49">
        <v>133139.06</v>
      </c>
      <c r="BF141" s="49">
        <v>0</v>
      </c>
      <c r="BG141" s="49">
        <v>0</v>
      </c>
      <c r="BH141" s="49">
        <v>0</v>
      </c>
      <c r="BI141" s="28">
        <f t="shared" si="9"/>
        <v>0</v>
      </c>
      <c r="BJ141" s="49">
        <v>0</v>
      </c>
      <c r="BK141" s="49">
        <v>1884</v>
      </c>
      <c r="BL141" s="49">
        <v>2720</v>
      </c>
      <c r="BM141" s="49">
        <v>0</v>
      </c>
      <c r="BN141" s="49">
        <v>0</v>
      </c>
      <c r="BO141" s="49">
        <v>-91</v>
      </c>
      <c r="BP141" s="49">
        <v>-9</v>
      </c>
      <c r="BQ141" s="49">
        <v>-1441</v>
      </c>
      <c r="BR141" s="49">
        <v>-170</v>
      </c>
      <c r="BS141" s="49">
        <v>47</v>
      </c>
      <c r="BT141" s="49">
        <v>0</v>
      </c>
      <c r="BU141" s="49">
        <v>-158</v>
      </c>
      <c r="BV141" s="49">
        <v>0</v>
      </c>
      <c r="BW141" s="49">
        <v>2782</v>
      </c>
      <c r="BX141" s="49">
        <v>0</v>
      </c>
      <c r="BY141" s="49">
        <v>78</v>
      </c>
      <c r="BZ141" s="49">
        <v>3</v>
      </c>
      <c r="CA141" s="49">
        <v>32</v>
      </c>
      <c r="CB141" s="49">
        <v>45</v>
      </c>
      <c r="CC141" s="49">
        <v>0</v>
      </c>
      <c r="CD141" s="49">
        <v>3</v>
      </c>
      <c r="CE141" s="49">
        <v>0</v>
      </c>
      <c r="CF141" s="49">
        <v>1</v>
      </c>
      <c r="CG141" s="49">
        <v>5</v>
      </c>
      <c r="CH141" s="49">
        <v>0</v>
      </c>
      <c r="CI141" s="49">
        <v>82</v>
      </c>
      <c r="CJ141" s="49">
        <v>5</v>
      </c>
      <c r="CK141" s="49">
        <v>12</v>
      </c>
      <c r="CL141" s="49">
        <v>71</v>
      </c>
      <c r="CM141" s="49">
        <v>0</v>
      </c>
    </row>
    <row r="142" spans="1:91" x14ac:dyDescent="0.25">
      <c r="A142" s="8">
        <v>16</v>
      </c>
      <c r="B142" s="8" t="s">
        <v>443</v>
      </c>
      <c r="C142" s="8" t="s">
        <v>444</v>
      </c>
      <c r="D142" s="8" t="s">
        <v>445</v>
      </c>
      <c r="E142" s="8" t="s">
        <v>432</v>
      </c>
      <c r="F142" s="8" t="s">
        <v>348</v>
      </c>
      <c r="G142" s="8">
        <v>15779182.73</v>
      </c>
      <c r="H142" s="8">
        <v>15804431.74</v>
      </c>
      <c r="I142" s="8">
        <v>15316536.940000001</v>
      </c>
      <c r="J142" s="8">
        <v>0</v>
      </c>
      <c r="K142" s="8">
        <v>2443226.87</v>
      </c>
      <c r="L142" s="8">
        <v>2500350.4500000002</v>
      </c>
      <c r="M142" s="8">
        <v>0</v>
      </c>
      <c r="N142" s="8">
        <v>0</v>
      </c>
      <c r="O142" s="8">
        <v>0</v>
      </c>
      <c r="P142" s="8">
        <v>0</v>
      </c>
      <c r="Q142" s="8">
        <v>1068327.8799999999</v>
      </c>
      <c r="R142" s="8">
        <v>0</v>
      </c>
      <c r="S142" s="8">
        <v>0</v>
      </c>
      <c r="T142" s="8">
        <v>0</v>
      </c>
      <c r="U142" s="8">
        <v>4847329.9000000004</v>
      </c>
      <c r="V142" s="8">
        <v>2728390.71</v>
      </c>
      <c r="W142" s="8">
        <v>23253.13</v>
      </c>
      <c r="X142" s="8">
        <v>0</v>
      </c>
      <c r="Y142" s="8">
        <v>14905991.050000001</v>
      </c>
      <c r="Z142" s="8">
        <v>48500.93</v>
      </c>
      <c r="AA142" s="8">
        <v>14954491.98</v>
      </c>
      <c r="AB142" s="7">
        <v>0.10661060363054276</v>
      </c>
      <c r="AC142" s="7">
        <v>8.8499999999999995E-2</v>
      </c>
      <c r="AD142" s="49">
        <v>1335093.24</v>
      </c>
      <c r="AE142" s="49">
        <v>16728.419999999998</v>
      </c>
      <c r="AF142" s="49">
        <v>173589.91</v>
      </c>
      <c r="AG142" s="49">
        <v>8519.7999999999993</v>
      </c>
      <c r="AH142" s="49">
        <v>1041.6500000000001</v>
      </c>
      <c r="AI142" s="25">
        <f t="shared" si="8"/>
        <v>9561.4499999999989</v>
      </c>
      <c r="AJ142" s="49">
        <v>629792.59</v>
      </c>
      <c r="AK142" s="49">
        <v>57617</v>
      </c>
      <c r="AL142" s="49">
        <v>157620.44</v>
      </c>
      <c r="AM142" s="49">
        <v>24810.26</v>
      </c>
      <c r="AN142" s="49">
        <v>166318.39999999999</v>
      </c>
      <c r="AO142" s="49">
        <v>13708.85</v>
      </c>
      <c r="AP142" s="49">
        <v>41044.82</v>
      </c>
      <c r="AQ142" s="49">
        <v>10900</v>
      </c>
      <c r="AR142" s="49">
        <v>0</v>
      </c>
      <c r="AS142" s="49">
        <v>0</v>
      </c>
      <c r="AT142" s="49">
        <v>71247.87</v>
      </c>
      <c r="AU142" s="49">
        <v>18161.61</v>
      </c>
      <c r="AV142" s="49">
        <v>450</v>
      </c>
      <c r="AW142" s="49">
        <v>3260.4</v>
      </c>
      <c r="AX142" s="49">
        <v>41715.14</v>
      </c>
      <c r="AY142" s="49">
        <v>0</v>
      </c>
      <c r="AZ142" s="49">
        <v>1317730.8500000001</v>
      </c>
      <c r="BA142" s="26">
        <f t="shared" ref="BA142:BA198" si="10">+AY142/AZ142</f>
        <v>0</v>
      </c>
      <c r="BB142" s="49">
        <v>0</v>
      </c>
      <c r="BC142" s="49">
        <v>177526</v>
      </c>
      <c r="BD142" s="49">
        <v>0</v>
      </c>
      <c r="BE142" s="49">
        <v>69927.95</v>
      </c>
      <c r="BF142" s="49">
        <v>0</v>
      </c>
      <c r="BG142" s="49">
        <v>0</v>
      </c>
      <c r="BH142" s="49">
        <v>0</v>
      </c>
      <c r="BI142" s="28">
        <f t="shared" si="9"/>
        <v>0</v>
      </c>
      <c r="BJ142" s="49">
        <v>0</v>
      </c>
      <c r="BK142" s="49">
        <v>2089</v>
      </c>
      <c r="BL142" s="49">
        <v>3730</v>
      </c>
      <c r="BM142" s="49">
        <v>4</v>
      </c>
      <c r="BN142" s="49">
        <v>0</v>
      </c>
      <c r="BO142" s="49">
        <v>-167</v>
      </c>
      <c r="BP142" s="49">
        <v>-144</v>
      </c>
      <c r="BQ142" s="49">
        <v>-1624</v>
      </c>
      <c r="BR142" s="49">
        <v>-764</v>
      </c>
      <c r="BS142" s="49">
        <v>64</v>
      </c>
      <c r="BT142" s="49">
        <v>-18</v>
      </c>
      <c r="BU142" s="49">
        <v>-199</v>
      </c>
      <c r="BV142" s="49">
        <v>-3</v>
      </c>
      <c r="BW142" s="49">
        <v>2968</v>
      </c>
      <c r="BX142" s="49">
        <v>3</v>
      </c>
      <c r="BY142" s="49">
        <v>180</v>
      </c>
      <c r="BZ142" s="49">
        <v>3</v>
      </c>
      <c r="CA142" s="49">
        <v>4</v>
      </c>
      <c r="CB142" s="49">
        <v>0</v>
      </c>
      <c r="CC142" s="49">
        <v>12</v>
      </c>
      <c r="CD142" s="49">
        <v>3</v>
      </c>
      <c r="CE142" s="49">
        <v>6</v>
      </c>
      <c r="CF142" s="49">
        <v>28</v>
      </c>
      <c r="CG142" s="49">
        <v>108</v>
      </c>
      <c r="CH142" s="49">
        <v>0</v>
      </c>
      <c r="CI142" s="49">
        <v>10</v>
      </c>
      <c r="CJ142" s="49">
        <v>8</v>
      </c>
      <c r="CK142" s="49">
        <v>68</v>
      </c>
      <c r="CL142" s="49">
        <v>645</v>
      </c>
      <c r="CM142" s="49">
        <v>33</v>
      </c>
    </row>
    <row r="143" spans="1:91" x14ac:dyDescent="0.25">
      <c r="A143" s="8">
        <v>16</v>
      </c>
      <c r="B143" s="8" t="s">
        <v>446</v>
      </c>
      <c r="C143" s="8" t="s">
        <v>447</v>
      </c>
      <c r="D143" s="8" t="s">
        <v>442</v>
      </c>
      <c r="E143" s="8" t="s">
        <v>432</v>
      </c>
      <c r="F143" s="8" t="s">
        <v>348</v>
      </c>
      <c r="G143" s="8">
        <v>10677513.800000001</v>
      </c>
      <c r="H143" s="8">
        <v>10688513.630000001</v>
      </c>
      <c r="I143" s="8">
        <v>10169145.850000001</v>
      </c>
      <c r="J143" s="8">
        <v>0</v>
      </c>
      <c r="K143" s="8">
        <v>876517.5</v>
      </c>
      <c r="L143" s="8">
        <v>1509101.47</v>
      </c>
      <c r="M143" s="8">
        <v>0</v>
      </c>
      <c r="N143" s="8">
        <v>0</v>
      </c>
      <c r="O143" s="8">
        <v>0</v>
      </c>
      <c r="P143" s="8">
        <v>0</v>
      </c>
      <c r="Q143" s="8">
        <v>1466189.15</v>
      </c>
      <c r="R143" s="8">
        <v>0</v>
      </c>
      <c r="S143" s="8">
        <v>0</v>
      </c>
      <c r="T143" s="8">
        <v>0</v>
      </c>
      <c r="U143" s="8">
        <v>3692632.82</v>
      </c>
      <c r="V143" s="8">
        <v>1854603.3</v>
      </c>
      <c r="W143" s="8">
        <v>14189.45</v>
      </c>
      <c r="X143" s="8">
        <v>0</v>
      </c>
      <c r="Y143" s="8">
        <v>10442968.08</v>
      </c>
      <c r="Z143" s="8">
        <v>48382.83</v>
      </c>
      <c r="AA143" s="8">
        <v>10491350.91</v>
      </c>
      <c r="AB143" s="7">
        <v>0.13556639850139618</v>
      </c>
      <c r="AC143" s="7">
        <v>0.1</v>
      </c>
      <c r="AD143" s="49">
        <v>1043923.93</v>
      </c>
      <c r="AE143" s="49">
        <v>0</v>
      </c>
      <c r="AF143" s="49">
        <v>0</v>
      </c>
      <c r="AG143" s="49">
        <v>10999.83</v>
      </c>
      <c r="AH143" s="49">
        <v>2475.39</v>
      </c>
      <c r="AI143" s="25">
        <f t="shared" si="8"/>
        <v>13475.22</v>
      </c>
      <c r="AJ143" s="49">
        <v>475189.5</v>
      </c>
      <c r="AK143" s="49">
        <v>43645.16</v>
      </c>
      <c r="AL143" s="49">
        <v>61794.61</v>
      </c>
      <c r="AM143" s="49">
        <v>3980</v>
      </c>
      <c r="AN143" s="49">
        <v>145229.66</v>
      </c>
      <c r="AO143" s="49">
        <v>2856.79</v>
      </c>
      <c r="AP143" s="49">
        <v>44588.55</v>
      </c>
      <c r="AQ143" s="49">
        <v>10400</v>
      </c>
      <c r="AR143" s="49">
        <v>1036</v>
      </c>
      <c r="AS143" s="49">
        <v>0</v>
      </c>
      <c r="AT143" s="49">
        <v>61832.46</v>
      </c>
      <c r="AU143" s="49">
        <v>11731.13</v>
      </c>
      <c r="AV143" s="49">
        <v>233.11</v>
      </c>
      <c r="AW143" s="49">
        <v>1644.65</v>
      </c>
      <c r="AX143" s="49">
        <v>6113.75</v>
      </c>
      <c r="AY143" s="49">
        <v>0</v>
      </c>
      <c r="AZ143" s="49">
        <v>936195.64</v>
      </c>
      <c r="BA143" s="26">
        <f t="shared" si="10"/>
        <v>0</v>
      </c>
      <c r="BB143" s="49">
        <v>0</v>
      </c>
      <c r="BC143" s="49">
        <v>177525.98</v>
      </c>
      <c r="BD143" s="49">
        <v>0</v>
      </c>
      <c r="BE143" s="49">
        <v>225601.19</v>
      </c>
      <c r="BF143" s="49">
        <v>0</v>
      </c>
      <c r="BG143" s="49">
        <v>0</v>
      </c>
      <c r="BH143" s="49">
        <v>0</v>
      </c>
      <c r="BI143" s="28">
        <f t="shared" si="9"/>
        <v>0</v>
      </c>
      <c r="BJ143" s="49">
        <v>0</v>
      </c>
      <c r="BK143" s="49">
        <v>1467</v>
      </c>
      <c r="BL143" s="49">
        <v>3025</v>
      </c>
      <c r="BM143" s="49">
        <v>4</v>
      </c>
      <c r="BN143" s="49">
        <v>0</v>
      </c>
      <c r="BO143" s="49">
        <v>-93</v>
      </c>
      <c r="BP143" s="49">
        <v>-41</v>
      </c>
      <c r="BQ143" s="49">
        <v>-1832</v>
      </c>
      <c r="BR143" s="49">
        <v>-171</v>
      </c>
      <c r="BS143" s="49">
        <v>3</v>
      </c>
      <c r="BT143" s="49">
        <v>-61</v>
      </c>
      <c r="BU143" s="49">
        <v>-222</v>
      </c>
      <c r="BV143" s="49">
        <v>-3</v>
      </c>
      <c r="BW143" s="49">
        <v>2076</v>
      </c>
      <c r="BX143" s="49">
        <v>27</v>
      </c>
      <c r="BY143" s="49">
        <v>113</v>
      </c>
      <c r="BZ143" s="49">
        <v>18</v>
      </c>
      <c r="CA143" s="49">
        <v>75</v>
      </c>
      <c r="CB143" s="49">
        <v>14</v>
      </c>
      <c r="CC143" s="49">
        <v>2</v>
      </c>
      <c r="CD143" s="49">
        <v>19</v>
      </c>
      <c r="CE143" s="49">
        <v>3</v>
      </c>
      <c r="CF143" s="49">
        <v>12</v>
      </c>
      <c r="CG143" s="49">
        <v>7</v>
      </c>
      <c r="CH143" s="49">
        <v>0</v>
      </c>
      <c r="CI143" s="49">
        <v>109</v>
      </c>
      <c r="CJ143" s="49">
        <v>9</v>
      </c>
      <c r="CK143" s="49">
        <v>30</v>
      </c>
      <c r="CL143" s="49">
        <v>19</v>
      </c>
      <c r="CM143" s="49">
        <v>4</v>
      </c>
    </row>
    <row r="144" spans="1:91" x14ac:dyDescent="0.25">
      <c r="A144" s="8">
        <v>16</v>
      </c>
      <c r="B144" s="8" t="s">
        <v>448</v>
      </c>
      <c r="C144" s="8" t="s">
        <v>449</v>
      </c>
      <c r="D144" s="8" t="s">
        <v>450</v>
      </c>
      <c r="E144" s="8" t="s">
        <v>432</v>
      </c>
      <c r="F144" s="8" t="s">
        <v>348</v>
      </c>
      <c r="G144" s="8">
        <v>10315668.279999999</v>
      </c>
      <c r="H144" s="8">
        <v>10326738.609999999</v>
      </c>
      <c r="I144" s="8">
        <v>9736625.4099999983</v>
      </c>
      <c r="J144" s="8">
        <v>0</v>
      </c>
      <c r="K144" s="8">
        <v>1000054.1</v>
      </c>
      <c r="L144" s="8">
        <v>1182069.03</v>
      </c>
      <c r="M144" s="8">
        <v>0</v>
      </c>
      <c r="N144" s="8">
        <v>0</v>
      </c>
      <c r="O144" s="8">
        <v>0</v>
      </c>
      <c r="P144" s="8">
        <v>0</v>
      </c>
      <c r="Q144" s="8">
        <v>1101103.21</v>
      </c>
      <c r="R144" s="8">
        <v>0</v>
      </c>
      <c r="S144" s="8">
        <v>0</v>
      </c>
      <c r="T144" s="8">
        <v>0</v>
      </c>
      <c r="U144" s="8">
        <v>3198255.37</v>
      </c>
      <c r="V144" s="8">
        <v>1627353.72</v>
      </c>
      <c r="W144" s="8">
        <v>55271.08</v>
      </c>
      <c r="X144" s="8">
        <v>0</v>
      </c>
      <c r="Y144" s="8">
        <v>8982313.9499999993</v>
      </c>
      <c r="Z144" s="8">
        <v>835180.31</v>
      </c>
      <c r="AA144" s="8">
        <v>9817494.2599999998</v>
      </c>
      <c r="AB144" s="7">
        <v>0.12831811606884003</v>
      </c>
      <c r="AC144" s="7">
        <v>9.7900000000000001E-2</v>
      </c>
      <c r="AD144" s="49">
        <v>888183.6</v>
      </c>
      <c r="AE144" s="49">
        <v>0</v>
      </c>
      <c r="AF144" s="49">
        <v>86529.08</v>
      </c>
      <c r="AG144" s="49">
        <v>11070.33</v>
      </c>
      <c r="AH144" s="49">
        <v>1016.76</v>
      </c>
      <c r="AI144" s="25">
        <f t="shared" si="8"/>
        <v>12087.09</v>
      </c>
      <c r="AJ144" s="49">
        <v>521888.46</v>
      </c>
      <c r="AK144" s="49">
        <v>44203.99</v>
      </c>
      <c r="AL144" s="49">
        <v>86421.91</v>
      </c>
      <c r="AM144" s="49">
        <v>0</v>
      </c>
      <c r="AN144" s="49">
        <v>119417.68</v>
      </c>
      <c r="AO144" s="49">
        <v>16384.060000000001</v>
      </c>
      <c r="AP144" s="49">
        <v>4393.82</v>
      </c>
      <c r="AQ144" s="49">
        <v>10900</v>
      </c>
      <c r="AR144" s="49">
        <v>6120</v>
      </c>
      <c r="AS144" s="49">
        <v>0</v>
      </c>
      <c r="AT144" s="49">
        <v>50999.81</v>
      </c>
      <c r="AU144" s="49">
        <v>7497.47</v>
      </c>
      <c r="AV144" s="49">
        <v>0</v>
      </c>
      <c r="AW144" s="49">
        <v>42645.86</v>
      </c>
      <c r="AX144" s="49">
        <v>0</v>
      </c>
      <c r="AY144" s="49">
        <v>0</v>
      </c>
      <c r="AZ144" s="49">
        <v>966976.75</v>
      </c>
      <c r="BA144" s="26">
        <f t="shared" si="10"/>
        <v>0</v>
      </c>
      <c r="BB144" s="49">
        <v>0</v>
      </c>
      <c r="BC144" s="49">
        <v>177526</v>
      </c>
      <c r="BD144" s="49">
        <v>0</v>
      </c>
      <c r="BE144" s="49">
        <v>35872.93</v>
      </c>
      <c r="BF144" s="49">
        <v>0</v>
      </c>
      <c r="BG144" s="49">
        <v>0</v>
      </c>
      <c r="BH144" s="49">
        <v>0</v>
      </c>
      <c r="BI144" s="28">
        <f t="shared" si="9"/>
        <v>0</v>
      </c>
      <c r="BJ144" s="49">
        <v>0</v>
      </c>
      <c r="BK144" s="49">
        <v>1671</v>
      </c>
      <c r="BL144" s="49">
        <v>3387</v>
      </c>
      <c r="BM144" s="49">
        <v>0</v>
      </c>
      <c r="BN144" s="49">
        <v>0</v>
      </c>
      <c r="BO144" s="49">
        <v>-139</v>
      </c>
      <c r="BP144" s="49">
        <v>-19</v>
      </c>
      <c r="BQ144" s="49">
        <v>-1210</v>
      </c>
      <c r="BR144" s="49">
        <v>-89</v>
      </c>
      <c r="BS144" s="49">
        <v>0</v>
      </c>
      <c r="BT144" s="49">
        <v>0</v>
      </c>
      <c r="BU144" s="49">
        <v>-141</v>
      </c>
      <c r="BV144" s="49">
        <v>0</v>
      </c>
      <c r="BW144" s="49">
        <v>3460</v>
      </c>
      <c r="BX144" s="49">
        <v>13</v>
      </c>
      <c r="BY144" s="49">
        <v>59</v>
      </c>
      <c r="BZ144" s="49">
        <v>11</v>
      </c>
      <c r="CA144" s="49">
        <v>56</v>
      </c>
      <c r="CB144" s="49">
        <v>14</v>
      </c>
      <c r="CC144" s="49">
        <v>1</v>
      </c>
      <c r="CD144" s="49">
        <v>0</v>
      </c>
      <c r="CE144" s="49">
        <v>1</v>
      </c>
      <c r="CF144" s="49">
        <v>3</v>
      </c>
      <c r="CG144" s="49">
        <v>13</v>
      </c>
      <c r="CH144" s="49">
        <v>0</v>
      </c>
      <c r="CI144" s="49">
        <v>1</v>
      </c>
      <c r="CJ144" s="49">
        <v>3</v>
      </c>
      <c r="CK144" s="49">
        <v>16</v>
      </c>
      <c r="CL144" s="49">
        <v>52</v>
      </c>
      <c r="CM144" s="49">
        <v>2</v>
      </c>
    </row>
    <row r="145" spans="1:91" x14ac:dyDescent="0.25">
      <c r="A145" s="8">
        <v>17</v>
      </c>
      <c r="B145" s="8" t="s">
        <v>451</v>
      </c>
      <c r="C145" s="8" t="s">
        <v>452</v>
      </c>
      <c r="D145" s="8" t="s">
        <v>453</v>
      </c>
      <c r="E145" s="8" t="s">
        <v>432</v>
      </c>
      <c r="F145" s="8" t="s">
        <v>104</v>
      </c>
      <c r="G145" s="8">
        <v>24428615.289999999</v>
      </c>
      <c r="H145" s="8">
        <v>24445385.25</v>
      </c>
      <c r="I145" s="8">
        <v>23411909.469999999</v>
      </c>
      <c r="J145" s="8">
        <v>0</v>
      </c>
      <c r="K145" s="8">
        <v>1269655.8400000001</v>
      </c>
      <c r="L145" s="8">
        <v>7615861.7400000002</v>
      </c>
      <c r="M145" s="8">
        <v>0</v>
      </c>
      <c r="N145" s="8">
        <v>0</v>
      </c>
      <c r="O145" s="8">
        <v>0</v>
      </c>
      <c r="P145" s="8">
        <v>0</v>
      </c>
      <c r="Q145" s="8">
        <v>3942978.79</v>
      </c>
      <c r="R145" s="8">
        <v>0</v>
      </c>
      <c r="S145" s="8">
        <v>0</v>
      </c>
      <c r="T145" s="8">
        <v>0</v>
      </c>
      <c r="U145" s="8">
        <v>5028944.6399999997</v>
      </c>
      <c r="V145" s="8">
        <v>2736669.93</v>
      </c>
      <c r="W145" s="8">
        <v>0</v>
      </c>
      <c r="X145" s="8">
        <v>0</v>
      </c>
      <c r="Y145" s="8">
        <v>22510308.190000001</v>
      </c>
      <c r="Z145" s="8">
        <v>16769.96</v>
      </c>
      <c r="AA145" s="8">
        <v>22527078.149999999</v>
      </c>
      <c r="AB145" s="7">
        <v>0.10357017070055008</v>
      </c>
      <c r="AC145" s="7">
        <v>8.5099999999999995E-2</v>
      </c>
      <c r="AD145" s="8">
        <v>1916147.25</v>
      </c>
      <c r="AE145" s="8">
        <v>0</v>
      </c>
      <c r="AF145" s="8">
        <v>0</v>
      </c>
      <c r="AG145" s="8">
        <v>18439.14</v>
      </c>
      <c r="AH145" s="8">
        <v>0</v>
      </c>
      <c r="AI145" s="25">
        <f t="shared" si="8"/>
        <v>18439.14</v>
      </c>
      <c r="AJ145" s="8">
        <v>990829.44</v>
      </c>
      <c r="AK145" s="8">
        <v>85436.52</v>
      </c>
      <c r="AL145" s="8">
        <v>201255.1</v>
      </c>
      <c r="AM145" s="8">
        <v>0</v>
      </c>
      <c r="AN145" s="8">
        <v>150572.94</v>
      </c>
      <c r="AO145" s="8">
        <v>12461.55</v>
      </c>
      <c r="AP145" s="8">
        <v>79360</v>
      </c>
      <c r="AQ145" s="8">
        <v>9050</v>
      </c>
      <c r="AR145" s="8">
        <v>7876.01</v>
      </c>
      <c r="AS145" s="8">
        <v>0</v>
      </c>
      <c r="AT145" s="9">
        <v>110892</v>
      </c>
      <c r="AU145" s="8">
        <v>24821.74</v>
      </c>
      <c r="AV145" s="8">
        <v>20847.849999999999</v>
      </c>
      <c r="AW145" s="8">
        <v>29448.26</v>
      </c>
      <c r="AX145" s="8">
        <v>15663.28</v>
      </c>
      <c r="AY145" s="8">
        <v>0</v>
      </c>
      <c r="AZ145" s="8">
        <v>1818211.17</v>
      </c>
      <c r="BA145" s="26">
        <f t="shared" si="10"/>
        <v>0</v>
      </c>
      <c r="BB145" s="8">
        <v>0</v>
      </c>
      <c r="BC145" s="8">
        <v>177526</v>
      </c>
      <c r="BD145" s="8">
        <v>0</v>
      </c>
      <c r="BE145" s="8">
        <v>267381.25</v>
      </c>
      <c r="BF145" s="8">
        <v>0</v>
      </c>
      <c r="BG145" s="8">
        <v>0</v>
      </c>
      <c r="BH145" s="8">
        <v>0</v>
      </c>
      <c r="BI145" s="28">
        <f t="shared" si="9"/>
        <v>0</v>
      </c>
      <c r="BJ145" s="49">
        <v>0</v>
      </c>
      <c r="BK145" s="49">
        <v>4081</v>
      </c>
      <c r="BL145" s="49">
        <v>2363</v>
      </c>
      <c r="BM145" s="49">
        <v>0</v>
      </c>
      <c r="BN145" s="49">
        <v>1</v>
      </c>
      <c r="BO145" s="49">
        <v>-73</v>
      </c>
      <c r="BP145" s="49">
        <v>-107</v>
      </c>
      <c r="BQ145" s="49">
        <v>-648</v>
      </c>
      <c r="BR145" s="49">
        <v>-381</v>
      </c>
      <c r="BS145" s="49">
        <v>-2</v>
      </c>
      <c r="BT145" s="49">
        <v>227</v>
      </c>
      <c r="BU145" s="49">
        <v>-737</v>
      </c>
      <c r="BV145" s="49">
        <v>-1</v>
      </c>
      <c r="BW145" s="49">
        <v>4723</v>
      </c>
      <c r="BX145" s="49">
        <v>1</v>
      </c>
      <c r="BY145" s="49">
        <v>53</v>
      </c>
      <c r="BZ145" s="49">
        <v>37</v>
      </c>
      <c r="CA145" s="49">
        <v>408</v>
      </c>
      <c r="CB145" s="49">
        <v>190</v>
      </c>
      <c r="CC145" s="49">
        <v>0</v>
      </c>
      <c r="CD145" s="49">
        <v>33</v>
      </c>
      <c r="CE145" s="49">
        <v>3</v>
      </c>
      <c r="CF145" s="49">
        <v>36</v>
      </c>
      <c r="CG145" s="49">
        <v>31</v>
      </c>
      <c r="CH145" s="49">
        <v>0</v>
      </c>
      <c r="CI145" s="49">
        <v>184</v>
      </c>
      <c r="CJ145" s="49">
        <v>7</v>
      </c>
      <c r="CK145" s="49">
        <v>111</v>
      </c>
      <c r="CL145" s="49">
        <v>122</v>
      </c>
      <c r="CM145" s="49">
        <v>0</v>
      </c>
    </row>
    <row r="146" spans="1:91" x14ac:dyDescent="0.25">
      <c r="A146" s="8">
        <v>17</v>
      </c>
      <c r="B146" s="8" t="s">
        <v>454</v>
      </c>
      <c r="C146" s="8" t="s">
        <v>281</v>
      </c>
      <c r="D146" s="8" t="s">
        <v>455</v>
      </c>
      <c r="E146" s="8" t="s">
        <v>432</v>
      </c>
      <c r="F146" s="8" t="s">
        <v>104</v>
      </c>
      <c r="G146" s="8">
        <v>14516008.109999999</v>
      </c>
      <c r="H146" s="8">
        <v>14655690.939999999</v>
      </c>
      <c r="I146" s="8">
        <v>14287498</v>
      </c>
      <c r="J146" s="8">
        <v>0</v>
      </c>
      <c r="K146" s="8">
        <v>199388.09</v>
      </c>
      <c r="L146" s="8">
        <v>3924407</v>
      </c>
      <c r="M146" s="8">
        <v>0</v>
      </c>
      <c r="N146" s="8">
        <v>0</v>
      </c>
      <c r="O146" s="8">
        <v>0.01</v>
      </c>
      <c r="P146" s="8">
        <v>204</v>
      </c>
      <c r="Q146" s="8">
        <v>2007097</v>
      </c>
      <c r="R146" s="8">
        <v>0</v>
      </c>
      <c r="S146" s="8">
        <v>0</v>
      </c>
      <c r="T146" s="8">
        <v>0.02</v>
      </c>
      <c r="U146" s="8">
        <v>4544709</v>
      </c>
      <c r="V146" s="8">
        <v>1661237</v>
      </c>
      <c r="W146" s="8">
        <v>0</v>
      </c>
      <c r="X146" s="8">
        <v>0</v>
      </c>
      <c r="Y146" s="8">
        <v>13742471.380000001</v>
      </c>
      <c r="Z146" s="8">
        <v>43386.54</v>
      </c>
      <c r="AA146" s="8">
        <v>13785857.92</v>
      </c>
      <c r="AB146" s="7">
        <v>7.2094075381755829E-2</v>
      </c>
      <c r="AC146" s="7">
        <v>0.1</v>
      </c>
      <c r="AD146" s="8">
        <v>1374273</v>
      </c>
      <c r="AE146" s="8">
        <v>0</v>
      </c>
      <c r="AF146" s="8">
        <v>0</v>
      </c>
      <c r="AG146" s="8">
        <v>10673</v>
      </c>
      <c r="AH146" s="8">
        <v>410</v>
      </c>
      <c r="AI146" s="25">
        <f t="shared" si="8"/>
        <v>11083</v>
      </c>
      <c r="AJ146" s="8">
        <v>557800</v>
      </c>
      <c r="AK146" s="8">
        <v>45091.34</v>
      </c>
      <c r="AL146" s="8">
        <v>83088.350000000006</v>
      </c>
      <c r="AM146" s="8">
        <v>0</v>
      </c>
      <c r="AN146" s="8">
        <v>195253.77</v>
      </c>
      <c r="AO146" s="8">
        <v>4466</v>
      </c>
      <c r="AP146" s="8">
        <v>67815.69</v>
      </c>
      <c r="AQ146" s="8">
        <v>10800</v>
      </c>
      <c r="AR146" s="8">
        <v>29968.99</v>
      </c>
      <c r="AS146" s="8">
        <v>0</v>
      </c>
      <c r="AT146" s="9">
        <f>13887.05+24739.76+29899.92</f>
        <v>68526.73</v>
      </c>
      <c r="AU146" s="8">
        <v>4607.5</v>
      </c>
      <c r="AV146" s="8">
        <v>0</v>
      </c>
      <c r="AW146" s="8">
        <v>768</v>
      </c>
      <c r="AX146" s="8">
        <v>17542.849999999999</v>
      </c>
      <c r="AY146" s="8">
        <v>0</v>
      </c>
      <c r="AZ146" s="8">
        <v>1166363</v>
      </c>
      <c r="BA146" s="26">
        <f t="shared" si="10"/>
        <v>0</v>
      </c>
      <c r="BB146" s="8">
        <v>0</v>
      </c>
      <c r="BC146" s="8">
        <v>177525.83</v>
      </c>
      <c r="BD146" s="8">
        <v>0</v>
      </c>
      <c r="BE146" s="8">
        <v>209741.24</v>
      </c>
      <c r="BF146" s="8">
        <v>0</v>
      </c>
      <c r="BG146" s="8">
        <v>0</v>
      </c>
      <c r="BH146" s="8">
        <v>0</v>
      </c>
      <c r="BI146" s="28">
        <f t="shared" si="9"/>
        <v>0</v>
      </c>
      <c r="BJ146" s="49">
        <v>0</v>
      </c>
      <c r="BK146" s="49">
        <v>1866</v>
      </c>
      <c r="BL146" s="49">
        <v>1068</v>
      </c>
      <c r="BM146" s="49">
        <v>38</v>
      </c>
      <c r="BN146" s="49">
        <v>465</v>
      </c>
      <c r="BO146" s="49">
        <v>-59</v>
      </c>
      <c r="BP146" s="49">
        <v>-66</v>
      </c>
      <c r="BQ146" s="49">
        <v>-242</v>
      </c>
      <c r="BR146" s="49">
        <v>-116</v>
      </c>
      <c r="BS146" s="49">
        <v>0</v>
      </c>
      <c r="BT146" s="49">
        <v>0</v>
      </c>
      <c r="BU146" s="49">
        <v>-501</v>
      </c>
      <c r="BV146" s="49">
        <v>-4</v>
      </c>
      <c r="BW146" s="49">
        <v>2449</v>
      </c>
      <c r="BX146" s="49">
        <v>11</v>
      </c>
      <c r="BY146" s="49">
        <v>69</v>
      </c>
      <c r="BZ146" s="49">
        <v>30</v>
      </c>
      <c r="CA146" s="49">
        <v>367</v>
      </c>
      <c r="CB146" s="49">
        <v>16</v>
      </c>
      <c r="CC146" s="49">
        <v>1</v>
      </c>
      <c r="CD146" s="49">
        <v>1</v>
      </c>
      <c r="CE146" s="49">
        <v>2</v>
      </c>
      <c r="CF146" s="49">
        <v>15</v>
      </c>
      <c r="CG146" s="49">
        <v>46</v>
      </c>
      <c r="CH146" s="49">
        <v>0</v>
      </c>
      <c r="CI146" s="49">
        <v>0</v>
      </c>
      <c r="CJ146" s="49">
        <v>4</v>
      </c>
      <c r="CK146" s="49">
        <v>13</v>
      </c>
      <c r="CL146" s="49">
        <v>83</v>
      </c>
      <c r="CM146" s="49">
        <v>2</v>
      </c>
    </row>
    <row r="147" spans="1:91" x14ac:dyDescent="0.25">
      <c r="A147" s="8">
        <v>17</v>
      </c>
      <c r="B147" s="8" t="s">
        <v>456</v>
      </c>
      <c r="C147" s="8" t="s">
        <v>457</v>
      </c>
      <c r="D147" s="8" t="s">
        <v>458</v>
      </c>
      <c r="E147" s="8" t="s">
        <v>432</v>
      </c>
      <c r="F147" s="8" t="s">
        <v>104</v>
      </c>
      <c r="G147" s="8">
        <v>30623749.079999998</v>
      </c>
      <c r="H147" s="8">
        <v>30642518.52</v>
      </c>
      <c r="I147" s="8">
        <v>30149481.059999999</v>
      </c>
      <c r="J147" s="8">
        <v>0</v>
      </c>
      <c r="K147" s="8">
        <v>845148.98</v>
      </c>
      <c r="L147" s="8">
        <v>10945629.359999999</v>
      </c>
      <c r="M147" s="8">
        <v>0</v>
      </c>
      <c r="N147" s="8">
        <v>0</v>
      </c>
      <c r="O147" s="8">
        <v>0</v>
      </c>
      <c r="P147" s="8">
        <v>0</v>
      </c>
      <c r="Q147" s="8">
        <v>4177828.32</v>
      </c>
      <c r="R147" s="8">
        <v>0</v>
      </c>
      <c r="S147" s="8">
        <v>0</v>
      </c>
      <c r="T147" s="8">
        <v>0</v>
      </c>
      <c r="U147" s="8">
        <v>4345895.0599999996</v>
      </c>
      <c r="V147" s="8">
        <v>6590684.9699999997</v>
      </c>
      <c r="W147" s="8">
        <v>0</v>
      </c>
      <c r="X147" s="8">
        <v>0</v>
      </c>
      <c r="Y147" s="8">
        <v>29595455.66</v>
      </c>
      <c r="Z147" s="8">
        <v>18769.439999999999</v>
      </c>
      <c r="AA147" s="8">
        <v>29614225.100000001</v>
      </c>
      <c r="AB147" s="7">
        <v>7.9518541693687439E-2</v>
      </c>
      <c r="AC147" s="7">
        <v>9.0899999999999995E-2</v>
      </c>
      <c r="AD147" s="8">
        <v>2690123.47</v>
      </c>
      <c r="AE147" s="8">
        <v>0</v>
      </c>
      <c r="AF147" s="8">
        <v>0</v>
      </c>
      <c r="AG147" s="8">
        <v>18769.439999999999</v>
      </c>
      <c r="AH147" s="8">
        <v>0</v>
      </c>
      <c r="AI147" s="25">
        <f t="shared" si="8"/>
        <v>18769.439999999999</v>
      </c>
      <c r="AJ147" s="8">
        <v>1333814.3500000001</v>
      </c>
      <c r="AK147" s="8">
        <v>105531.06</v>
      </c>
      <c r="AL147" s="8">
        <v>274722.5</v>
      </c>
      <c r="AM147" s="8">
        <v>0</v>
      </c>
      <c r="AN147" s="8">
        <v>315191.08</v>
      </c>
      <c r="AO147" s="8">
        <v>0</v>
      </c>
      <c r="AP147" s="8">
        <v>126263.65</v>
      </c>
      <c r="AQ147" s="8">
        <v>10000</v>
      </c>
      <c r="AR147" s="8">
        <v>6631.25</v>
      </c>
      <c r="AS147" s="8">
        <v>0</v>
      </c>
      <c r="AT147" s="8">
        <v>119318.77</v>
      </c>
      <c r="AU147" s="8">
        <v>14442.37</v>
      </c>
      <c r="AV147" s="8">
        <v>0</v>
      </c>
      <c r="AW147" s="8">
        <v>47500.59</v>
      </c>
      <c r="AX147" s="8">
        <v>13886.26</v>
      </c>
      <c r="AY147" s="8">
        <v>0</v>
      </c>
      <c r="AZ147" s="8">
        <v>2464166.2999999998</v>
      </c>
      <c r="BA147" s="26">
        <f t="shared" si="10"/>
        <v>0</v>
      </c>
      <c r="BB147" s="8">
        <v>0</v>
      </c>
      <c r="BC147" s="8">
        <v>177526</v>
      </c>
      <c r="BD147" s="8">
        <v>0</v>
      </c>
      <c r="BE147" s="8">
        <v>567493.02</v>
      </c>
      <c r="BF147" s="8">
        <v>0</v>
      </c>
      <c r="BG147" s="8">
        <v>0</v>
      </c>
      <c r="BH147" s="8">
        <v>0</v>
      </c>
      <c r="BI147" s="28">
        <f t="shared" si="9"/>
        <v>0</v>
      </c>
      <c r="BJ147" s="49">
        <v>0</v>
      </c>
      <c r="BK147" s="49">
        <v>6336</v>
      </c>
      <c r="BL147" s="49">
        <v>2765</v>
      </c>
      <c r="BM147" s="49">
        <v>6</v>
      </c>
      <c r="BN147" s="49">
        <v>0</v>
      </c>
      <c r="BO147" s="49">
        <v>-70</v>
      </c>
      <c r="BP147" s="49">
        <v>-65</v>
      </c>
      <c r="BQ147" s="49">
        <v>-501</v>
      </c>
      <c r="BR147" s="49">
        <v>-491</v>
      </c>
      <c r="BS147" s="49">
        <v>6</v>
      </c>
      <c r="BT147" s="49">
        <v>-3</v>
      </c>
      <c r="BU147" s="49">
        <v>-1202</v>
      </c>
      <c r="BV147" s="49">
        <v>-12</v>
      </c>
      <c r="BW147" s="49">
        <v>6769</v>
      </c>
      <c r="BX147" s="49">
        <v>40</v>
      </c>
      <c r="BY147" s="49">
        <v>48</v>
      </c>
      <c r="BZ147" s="49">
        <v>18</v>
      </c>
      <c r="CA147" s="49">
        <v>902</v>
      </c>
      <c r="CB147" s="49">
        <v>225</v>
      </c>
      <c r="CC147" s="49">
        <v>7</v>
      </c>
      <c r="CD147" s="49">
        <v>0</v>
      </c>
      <c r="CE147" s="49">
        <v>1</v>
      </c>
      <c r="CF147" s="49">
        <v>9</v>
      </c>
      <c r="CG147" s="49">
        <v>55</v>
      </c>
      <c r="CH147" s="49">
        <v>0</v>
      </c>
      <c r="CI147" s="49">
        <v>2</v>
      </c>
      <c r="CJ147" s="49">
        <v>6</v>
      </c>
      <c r="CK147" s="49">
        <v>41</v>
      </c>
      <c r="CL147" s="49">
        <v>445</v>
      </c>
      <c r="CM147" s="49">
        <v>5</v>
      </c>
    </row>
    <row r="148" spans="1:91" x14ac:dyDescent="0.25">
      <c r="A148" s="8">
        <v>17</v>
      </c>
      <c r="B148" s="8" t="s">
        <v>459</v>
      </c>
      <c r="C148" s="8" t="s">
        <v>460</v>
      </c>
      <c r="D148" s="8" t="s">
        <v>461</v>
      </c>
      <c r="E148" s="8" t="s">
        <v>432</v>
      </c>
      <c r="F148" s="8" t="s">
        <v>108</v>
      </c>
      <c r="G148" s="8">
        <v>9481259.9000000004</v>
      </c>
      <c r="H148" s="8">
        <v>9486696.6699999999</v>
      </c>
      <c r="I148" s="8">
        <v>9196123.459999999</v>
      </c>
      <c r="J148" s="8">
        <v>2865684.82</v>
      </c>
      <c r="K148" s="8">
        <v>272546.03999999998</v>
      </c>
      <c r="L148" s="8">
        <v>1960391.03</v>
      </c>
      <c r="M148" s="8">
        <v>0</v>
      </c>
      <c r="N148" s="8">
        <v>-1.2E-2</v>
      </c>
      <c r="O148" s="8">
        <v>0</v>
      </c>
      <c r="P148" s="8">
        <v>0</v>
      </c>
      <c r="Q148" s="8">
        <v>575164.04</v>
      </c>
      <c r="R148" s="8">
        <v>0</v>
      </c>
      <c r="S148" s="8">
        <v>0</v>
      </c>
      <c r="T148" s="8">
        <v>-0.01</v>
      </c>
      <c r="U148" s="8">
        <v>1787546.44</v>
      </c>
      <c r="V148" s="8">
        <v>653575.31000000006</v>
      </c>
      <c r="W148" s="8">
        <v>6779.75</v>
      </c>
      <c r="X148" s="8">
        <v>0</v>
      </c>
      <c r="Y148" s="8">
        <v>8970004.5800000001</v>
      </c>
      <c r="Z148" s="8">
        <v>151658.63</v>
      </c>
      <c r="AA148" s="8">
        <v>9121663.2100000009</v>
      </c>
      <c r="AB148" s="7">
        <v>3.5810641944408417E-2</v>
      </c>
      <c r="AC148" s="7">
        <v>9.5100000000000004E-2</v>
      </c>
      <c r="AD148" s="8">
        <v>852748.97</v>
      </c>
      <c r="AE148" s="8">
        <v>0</v>
      </c>
      <c r="AF148" s="8">
        <v>0</v>
      </c>
      <c r="AG148" s="8">
        <v>5436.44</v>
      </c>
      <c r="AH148" s="8">
        <v>0</v>
      </c>
      <c r="AI148" s="25">
        <f t="shared" si="8"/>
        <v>5436.44</v>
      </c>
      <c r="AJ148" s="8">
        <v>322970.5</v>
      </c>
      <c r="AK148" s="8">
        <v>27394.26</v>
      </c>
      <c r="AL148" s="8">
        <v>73452.34</v>
      </c>
      <c r="AM148" s="8">
        <v>312</v>
      </c>
      <c r="AN148" s="8">
        <v>45713.1</v>
      </c>
      <c r="AO148" s="8">
        <v>26318.400000000001</v>
      </c>
      <c r="AP148" s="8">
        <v>34307.89</v>
      </c>
      <c r="AQ148" s="8">
        <v>8050</v>
      </c>
      <c r="AR148" s="8">
        <v>14713.12</v>
      </c>
      <c r="AS148" s="8">
        <v>26237.37</v>
      </c>
      <c r="AT148" s="8">
        <f>2066.62+8113.32+17312.87</f>
        <v>27492.809999999998</v>
      </c>
      <c r="AU148" s="8">
        <v>4722.09</v>
      </c>
      <c r="AV148" s="8">
        <v>21837.5</v>
      </c>
      <c r="AW148" s="8">
        <v>3858.08</v>
      </c>
      <c r="AX148" s="8">
        <v>647.92999999999995</v>
      </c>
      <c r="AY148" s="8">
        <v>0</v>
      </c>
      <c r="AZ148" s="8">
        <v>839942.2</v>
      </c>
      <c r="BA148" s="26">
        <f t="shared" si="10"/>
        <v>0</v>
      </c>
      <c r="BB148" s="8">
        <v>0</v>
      </c>
      <c r="BC148" s="8">
        <v>177526</v>
      </c>
      <c r="BD148" s="8">
        <v>0</v>
      </c>
      <c r="BE148" s="8">
        <v>158563.03</v>
      </c>
      <c r="BF148" s="8">
        <v>0</v>
      </c>
      <c r="BG148" s="8">
        <v>0</v>
      </c>
      <c r="BH148" s="8">
        <v>0</v>
      </c>
      <c r="BI148" s="28">
        <f t="shared" si="9"/>
        <v>0</v>
      </c>
      <c r="BJ148" s="49">
        <v>0</v>
      </c>
      <c r="BK148" s="49">
        <v>806</v>
      </c>
      <c r="BL148" s="49">
        <v>653</v>
      </c>
      <c r="BM148" s="49">
        <v>0</v>
      </c>
      <c r="BN148" s="49">
        <v>0</v>
      </c>
      <c r="BO148" s="49">
        <v>-35</v>
      </c>
      <c r="BP148" s="49">
        <v>-42</v>
      </c>
      <c r="BQ148" s="49">
        <v>-315</v>
      </c>
      <c r="BR148" s="49">
        <v>-195</v>
      </c>
      <c r="BS148" s="49">
        <v>2</v>
      </c>
      <c r="BT148" s="49">
        <v>8</v>
      </c>
      <c r="BU148" s="49">
        <v>-230</v>
      </c>
      <c r="BV148" s="49">
        <v>0</v>
      </c>
      <c r="BW148" s="49">
        <v>652</v>
      </c>
      <c r="BX148" s="49">
        <v>4</v>
      </c>
      <c r="BY148" s="49">
        <v>31</v>
      </c>
      <c r="BZ148" s="49">
        <v>19</v>
      </c>
      <c r="CA148" s="49">
        <v>88</v>
      </c>
      <c r="CB148" s="49">
        <v>22</v>
      </c>
      <c r="CC148" s="49">
        <v>0</v>
      </c>
      <c r="CD148" s="49">
        <v>0</v>
      </c>
      <c r="CE148" s="49">
        <v>0</v>
      </c>
      <c r="CF148" s="49">
        <v>10</v>
      </c>
      <c r="CG148" s="49">
        <v>33</v>
      </c>
      <c r="CH148" s="49">
        <v>0</v>
      </c>
      <c r="CI148" s="49">
        <v>1</v>
      </c>
      <c r="CJ148" s="49">
        <v>1</v>
      </c>
      <c r="CK148" s="49">
        <v>15</v>
      </c>
      <c r="CL148" s="49">
        <v>150</v>
      </c>
      <c r="CM148" s="49">
        <v>1</v>
      </c>
    </row>
    <row r="149" spans="1:91" x14ac:dyDescent="0.25">
      <c r="A149" s="8">
        <v>17</v>
      </c>
      <c r="B149" s="8" t="s">
        <v>462</v>
      </c>
      <c r="C149" s="8" t="s">
        <v>370</v>
      </c>
      <c r="D149" s="8" t="s">
        <v>463</v>
      </c>
      <c r="E149" s="8" t="s">
        <v>432</v>
      </c>
      <c r="F149" s="8" t="s">
        <v>108</v>
      </c>
      <c r="G149" s="8">
        <v>13754631</v>
      </c>
      <c r="H149" s="8">
        <v>13768741</v>
      </c>
      <c r="I149" s="8">
        <v>13258869</v>
      </c>
      <c r="J149" s="8">
        <v>5405669</v>
      </c>
      <c r="K149" s="8">
        <v>389884</v>
      </c>
      <c r="L149" s="8">
        <v>2590568</v>
      </c>
      <c r="M149" s="8">
        <v>0</v>
      </c>
      <c r="N149" s="8">
        <v>0</v>
      </c>
      <c r="O149" s="8">
        <v>0</v>
      </c>
      <c r="P149" s="8">
        <v>0</v>
      </c>
      <c r="Q149" s="8">
        <v>768704</v>
      </c>
      <c r="R149" s="8">
        <v>0</v>
      </c>
      <c r="S149" s="8">
        <v>0</v>
      </c>
      <c r="T149" s="8">
        <v>0</v>
      </c>
      <c r="U149" s="8">
        <v>2035125</v>
      </c>
      <c r="V149" s="8">
        <v>878257</v>
      </c>
      <c r="W149" s="8">
        <v>33904</v>
      </c>
      <c r="X149" s="8">
        <v>0</v>
      </c>
      <c r="Y149" s="8">
        <v>13087945</v>
      </c>
      <c r="Z149" s="8">
        <v>85290.74</v>
      </c>
      <c r="AA149" s="8">
        <v>13173235.74</v>
      </c>
      <c r="AB149" s="7">
        <v>4.247066006064415E-2</v>
      </c>
      <c r="AC149" s="7">
        <v>7.6999999999999999E-2</v>
      </c>
      <c r="AD149" s="8">
        <v>1008293</v>
      </c>
      <c r="AE149" s="8">
        <v>0</v>
      </c>
      <c r="AF149" s="8">
        <v>0</v>
      </c>
      <c r="AG149" s="8">
        <v>14110</v>
      </c>
      <c r="AH149" s="8">
        <v>708</v>
      </c>
      <c r="AI149" s="25">
        <f t="shared" si="8"/>
        <v>14818</v>
      </c>
      <c r="AJ149" s="8">
        <v>423453</v>
      </c>
      <c r="AK149" s="8">
        <v>36691</v>
      </c>
      <c r="AL149" s="8">
        <v>82458</v>
      </c>
      <c r="AM149" s="8">
        <v>0</v>
      </c>
      <c r="AN149" s="8">
        <v>104451</v>
      </c>
      <c r="AO149" s="8">
        <v>2985</v>
      </c>
      <c r="AP149" s="8">
        <v>30694</v>
      </c>
      <c r="AQ149" s="8">
        <v>7000</v>
      </c>
      <c r="AR149" s="8">
        <v>54420</v>
      </c>
      <c r="AS149" s="8">
        <v>11781</v>
      </c>
      <c r="AT149" s="8">
        <v>70333</v>
      </c>
      <c r="AU149" s="8">
        <v>3519.6</v>
      </c>
      <c r="AV149" s="8">
        <v>6274</v>
      </c>
      <c r="AW149" s="8">
        <v>1238</v>
      </c>
      <c r="AX149" s="8">
        <v>7311</v>
      </c>
      <c r="AY149" s="8">
        <v>0</v>
      </c>
      <c r="AZ149" s="8">
        <v>888472.58</v>
      </c>
      <c r="BA149" s="26">
        <f t="shared" si="10"/>
        <v>0</v>
      </c>
      <c r="BB149" s="8">
        <v>0</v>
      </c>
      <c r="BC149" s="8">
        <v>177526</v>
      </c>
      <c r="BD149" s="8">
        <v>0</v>
      </c>
      <c r="BE149" s="8">
        <v>201461.42</v>
      </c>
      <c r="BF149" s="8">
        <v>0</v>
      </c>
      <c r="BG149" s="8">
        <v>0</v>
      </c>
      <c r="BH149" s="8">
        <v>0</v>
      </c>
      <c r="BI149" s="28">
        <f t="shared" si="9"/>
        <v>0</v>
      </c>
      <c r="BJ149" s="49">
        <v>0</v>
      </c>
      <c r="BK149" s="49">
        <v>1241</v>
      </c>
      <c r="BL149" s="49">
        <v>1162</v>
      </c>
      <c r="BM149" s="49">
        <v>1</v>
      </c>
      <c r="BN149" s="49">
        <v>-2</v>
      </c>
      <c r="BO149" s="49">
        <v>-71</v>
      </c>
      <c r="BP149" s="49">
        <v>-74</v>
      </c>
      <c r="BQ149" s="49">
        <v>-430</v>
      </c>
      <c r="BR149" s="49">
        <v>-222</v>
      </c>
      <c r="BS149" s="49">
        <v>1</v>
      </c>
      <c r="BT149" s="49">
        <v>0</v>
      </c>
      <c r="BU149" s="49">
        <v>-248</v>
      </c>
      <c r="BV149" s="49">
        <v>-1</v>
      </c>
      <c r="BW149" s="49">
        <v>1357</v>
      </c>
      <c r="BX149" s="49">
        <v>1</v>
      </c>
      <c r="BY149" s="49">
        <v>43</v>
      </c>
      <c r="BZ149" s="49">
        <v>17</v>
      </c>
      <c r="CA149" s="49">
        <v>136</v>
      </c>
      <c r="CB149" s="49">
        <v>48</v>
      </c>
      <c r="CC149" s="49">
        <v>5</v>
      </c>
      <c r="CD149" s="49">
        <v>0</v>
      </c>
      <c r="CE149" s="49">
        <v>0</v>
      </c>
      <c r="CF149" s="49">
        <v>50</v>
      </c>
      <c r="CG149" s="49">
        <v>27</v>
      </c>
      <c r="CH149" s="49">
        <v>0</v>
      </c>
      <c r="CI149" s="49">
        <v>2</v>
      </c>
      <c r="CJ149" s="49">
        <v>4</v>
      </c>
      <c r="CK149" s="49">
        <v>146</v>
      </c>
      <c r="CL149" s="49">
        <v>70</v>
      </c>
      <c r="CM149" s="49">
        <v>0</v>
      </c>
    </row>
    <row r="150" spans="1:91" x14ac:dyDescent="0.25">
      <c r="A150" s="8">
        <v>17</v>
      </c>
      <c r="B150" s="8" t="s">
        <v>464</v>
      </c>
      <c r="C150" s="8" t="s">
        <v>125</v>
      </c>
      <c r="D150" s="8" t="s">
        <v>465</v>
      </c>
      <c r="E150" s="8" t="s">
        <v>432</v>
      </c>
      <c r="F150" s="8" t="s">
        <v>108</v>
      </c>
      <c r="G150" s="8">
        <v>17849763</v>
      </c>
      <c r="H150" s="8">
        <v>17873150</v>
      </c>
      <c r="I150" s="8">
        <v>17120069</v>
      </c>
      <c r="J150" s="8">
        <v>6624360</v>
      </c>
      <c r="K150" s="8">
        <v>414001</v>
      </c>
      <c r="L150" s="8">
        <v>3157606</v>
      </c>
      <c r="M150" s="8">
        <v>0</v>
      </c>
      <c r="N150" s="8">
        <v>0</v>
      </c>
      <c r="O150" s="8">
        <v>0</v>
      </c>
      <c r="P150" s="8">
        <v>34365</v>
      </c>
      <c r="Q150" s="8">
        <v>1177488</v>
      </c>
      <c r="R150" s="8">
        <v>0</v>
      </c>
      <c r="S150" s="8">
        <v>0</v>
      </c>
      <c r="T150" s="8">
        <v>0</v>
      </c>
      <c r="U150" s="8">
        <v>2888148</v>
      </c>
      <c r="V150" s="8">
        <v>943106</v>
      </c>
      <c r="W150" s="8">
        <v>15187</v>
      </c>
      <c r="X150" s="8">
        <v>0</v>
      </c>
      <c r="Y150" s="8">
        <v>17019016</v>
      </c>
      <c r="Z150" s="8">
        <v>105454</v>
      </c>
      <c r="AA150" s="8">
        <v>17124470</v>
      </c>
      <c r="AB150" s="7">
        <v>4.362836480140686E-2</v>
      </c>
      <c r="AC150" s="7">
        <v>9.5299999999999996E-2</v>
      </c>
      <c r="AD150" s="49">
        <v>1622086</v>
      </c>
      <c r="AE150" s="49">
        <v>0</v>
      </c>
      <c r="AF150" s="49">
        <v>0</v>
      </c>
      <c r="AG150" s="49">
        <v>23388</v>
      </c>
      <c r="AH150" s="49">
        <v>191</v>
      </c>
      <c r="AI150" s="25">
        <f t="shared" si="8"/>
        <v>23579</v>
      </c>
      <c r="AJ150" s="49">
        <v>768962</v>
      </c>
      <c r="AK150" s="49">
        <v>63182</v>
      </c>
      <c r="AL150" s="49">
        <v>141800</v>
      </c>
      <c r="AM150" s="49">
        <v>0</v>
      </c>
      <c r="AN150" s="49">
        <v>109512</v>
      </c>
      <c r="AO150" s="49">
        <v>2204</v>
      </c>
      <c r="AP150" s="49">
        <v>41127</v>
      </c>
      <c r="AQ150" s="49">
        <v>7950</v>
      </c>
      <c r="AR150" s="49">
        <v>3813</v>
      </c>
      <c r="AS150" s="49">
        <v>20100</v>
      </c>
      <c r="AT150" s="49">
        <v>51660</v>
      </c>
      <c r="AU150" s="49">
        <v>6799</v>
      </c>
      <c r="AV150" s="49">
        <v>7124</v>
      </c>
      <c r="AW150" s="49">
        <v>29977</v>
      </c>
      <c r="AX150" s="49">
        <v>7085</v>
      </c>
      <c r="AY150" s="49">
        <v>0</v>
      </c>
      <c r="AZ150" s="49">
        <v>1317074</v>
      </c>
      <c r="BA150" s="26">
        <f t="shared" si="10"/>
        <v>0</v>
      </c>
      <c r="BB150" s="49">
        <v>1158</v>
      </c>
      <c r="BC150" s="49">
        <v>177526</v>
      </c>
      <c r="BD150" s="49">
        <v>0</v>
      </c>
      <c r="BE150" s="49">
        <v>310638</v>
      </c>
      <c r="BF150" s="49">
        <v>0</v>
      </c>
      <c r="BG150" s="49">
        <v>0</v>
      </c>
      <c r="BH150" s="49">
        <v>0</v>
      </c>
      <c r="BI150" s="28">
        <f t="shared" si="9"/>
        <v>0</v>
      </c>
      <c r="BJ150" s="49">
        <v>0</v>
      </c>
      <c r="BK150" s="49">
        <v>1951</v>
      </c>
      <c r="BL150" s="49">
        <v>1575</v>
      </c>
      <c r="BM150" s="49">
        <v>0</v>
      </c>
      <c r="BN150" s="49">
        <v>0</v>
      </c>
      <c r="BO150" s="49">
        <v>-121</v>
      </c>
      <c r="BP150" s="49">
        <v>-54</v>
      </c>
      <c r="BQ150" s="49">
        <v>-651</v>
      </c>
      <c r="BR150" s="49">
        <v>-271</v>
      </c>
      <c r="BS150" s="49">
        <v>0</v>
      </c>
      <c r="BT150" s="49">
        <v>0</v>
      </c>
      <c r="BU150" s="49">
        <v>-327</v>
      </c>
      <c r="BV150" s="49">
        <v>-1</v>
      </c>
      <c r="BW150" s="49">
        <v>2101</v>
      </c>
      <c r="BX150" s="49">
        <v>6</v>
      </c>
      <c r="BY150" s="49">
        <v>87</v>
      </c>
      <c r="BZ150" s="49">
        <v>49</v>
      </c>
      <c r="CA150" s="49">
        <v>233</v>
      </c>
      <c r="CB150" s="49">
        <v>53</v>
      </c>
      <c r="CC150" s="49">
        <v>0</v>
      </c>
      <c r="CD150" s="49">
        <v>15</v>
      </c>
      <c r="CE150" s="49">
        <v>4</v>
      </c>
      <c r="CF150" s="49">
        <v>34</v>
      </c>
      <c r="CG150" s="49">
        <v>28</v>
      </c>
      <c r="CH150" s="49">
        <v>0</v>
      </c>
      <c r="CI150" s="49">
        <v>78</v>
      </c>
      <c r="CJ150" s="49">
        <v>6</v>
      </c>
      <c r="CK150" s="49">
        <v>78</v>
      </c>
      <c r="CL150" s="49">
        <v>184</v>
      </c>
      <c r="CM150" s="49">
        <v>2</v>
      </c>
    </row>
    <row r="151" spans="1:91" x14ac:dyDescent="0.25">
      <c r="A151" s="8">
        <v>17</v>
      </c>
      <c r="B151" s="8" t="s">
        <v>466</v>
      </c>
      <c r="C151" s="8" t="s">
        <v>419</v>
      </c>
      <c r="D151" s="8" t="s">
        <v>467</v>
      </c>
      <c r="E151" s="8" t="s">
        <v>468</v>
      </c>
      <c r="F151" s="9"/>
      <c r="G151" s="8">
        <v>15749641.75</v>
      </c>
      <c r="H151" s="8">
        <v>15773932.630000001</v>
      </c>
      <c r="I151" s="8">
        <v>15130651.07</v>
      </c>
      <c r="J151" s="8">
        <v>14910.18</v>
      </c>
      <c r="K151" s="8">
        <v>737287.52</v>
      </c>
      <c r="L151" s="8">
        <v>2109073.87</v>
      </c>
      <c r="M151" s="8">
        <v>0</v>
      </c>
      <c r="N151" s="8">
        <v>0</v>
      </c>
      <c r="O151" s="8">
        <v>0</v>
      </c>
      <c r="P151" s="8">
        <v>0</v>
      </c>
      <c r="Q151" s="8">
        <v>1930857.34</v>
      </c>
      <c r="R151" s="8">
        <v>0</v>
      </c>
      <c r="S151" s="8">
        <v>0</v>
      </c>
      <c r="T151" s="8">
        <v>0</v>
      </c>
      <c r="U151" s="8">
        <v>3755217.89</v>
      </c>
      <c r="V151" s="8">
        <v>3905598.21</v>
      </c>
      <c r="W151" s="8">
        <v>63162</v>
      </c>
      <c r="X151" s="8">
        <v>0</v>
      </c>
      <c r="Y151" s="8">
        <v>13861953.529999999</v>
      </c>
      <c r="Z151" s="8">
        <v>98333.48</v>
      </c>
      <c r="AA151" s="8">
        <v>13960287.01</v>
      </c>
      <c r="AB151" s="7">
        <v>0.19602818787097931</v>
      </c>
      <c r="AC151" s="7">
        <v>0.1</v>
      </c>
      <c r="AD151" s="49">
        <v>1402050.97</v>
      </c>
      <c r="AE151" s="49">
        <v>15858.88</v>
      </c>
      <c r="AF151" s="49">
        <v>142730.10999999999</v>
      </c>
      <c r="AG151" s="49">
        <v>8432</v>
      </c>
      <c r="AH151" s="49">
        <v>7603.8</v>
      </c>
      <c r="AI151" s="25">
        <f t="shared" si="8"/>
        <v>16035.8</v>
      </c>
      <c r="AJ151" s="49">
        <v>745034.15</v>
      </c>
      <c r="AK151" s="49">
        <v>70468.25</v>
      </c>
      <c r="AL151" s="49">
        <v>149964.74</v>
      </c>
      <c r="AM151" s="49">
        <v>5920.12</v>
      </c>
      <c r="AN151" s="49">
        <v>235506.12</v>
      </c>
      <c r="AO151" s="49">
        <v>2759.17</v>
      </c>
      <c r="AP151" s="49">
        <v>43052.71</v>
      </c>
      <c r="AQ151" s="49">
        <v>8350</v>
      </c>
      <c r="AR151" s="49">
        <v>21777</v>
      </c>
      <c r="AS151" s="49">
        <v>0</v>
      </c>
      <c r="AT151" s="49">
        <v>56109.53</v>
      </c>
      <c r="AU151" s="49">
        <v>17150.09</v>
      </c>
      <c r="AV151" s="49">
        <v>0</v>
      </c>
      <c r="AW151" s="49">
        <v>1578.19</v>
      </c>
      <c r="AX151" s="49">
        <v>9198.1</v>
      </c>
      <c r="AY151" s="49">
        <v>0</v>
      </c>
      <c r="AZ151" s="49">
        <v>1421097.99</v>
      </c>
      <c r="BA151" s="26">
        <f t="shared" si="10"/>
        <v>0</v>
      </c>
      <c r="BB151" s="49">
        <v>0</v>
      </c>
      <c r="BC151" s="49">
        <v>177526</v>
      </c>
      <c r="BD151" s="49">
        <v>0</v>
      </c>
      <c r="BE151" s="49">
        <v>381807.72</v>
      </c>
      <c r="BF151" s="49">
        <v>26533.22</v>
      </c>
      <c r="BG151" s="49">
        <v>0</v>
      </c>
      <c r="BH151" s="49">
        <v>0</v>
      </c>
      <c r="BI151" s="28">
        <f t="shared" si="9"/>
        <v>0</v>
      </c>
      <c r="BJ151" s="49">
        <v>0</v>
      </c>
      <c r="BK151" s="49">
        <v>3096</v>
      </c>
      <c r="BL151" s="49">
        <v>2484</v>
      </c>
      <c r="BM151" s="49">
        <v>27</v>
      </c>
      <c r="BN151" s="49">
        <v>-5</v>
      </c>
      <c r="BO151" s="49">
        <v>-76</v>
      </c>
      <c r="BP151" s="49">
        <v>-132</v>
      </c>
      <c r="BQ151" s="49">
        <v>-391</v>
      </c>
      <c r="BR151" s="49">
        <v>-507</v>
      </c>
      <c r="BS151" s="49">
        <v>26</v>
      </c>
      <c r="BT151" s="49">
        <v>-32</v>
      </c>
      <c r="BU151" s="49">
        <v>-394</v>
      </c>
      <c r="BV151" s="49">
        <v>-2</v>
      </c>
      <c r="BW151" s="49">
        <v>4094</v>
      </c>
      <c r="BX151" s="49">
        <v>13</v>
      </c>
      <c r="BY151" s="49">
        <v>115</v>
      </c>
      <c r="BZ151" s="49">
        <v>26</v>
      </c>
      <c r="CA151" s="49">
        <v>162</v>
      </c>
      <c r="CB151" s="49">
        <v>91</v>
      </c>
      <c r="CC151" s="49">
        <v>0</v>
      </c>
      <c r="CD151" s="49">
        <v>15</v>
      </c>
      <c r="CE151" s="49">
        <v>5</v>
      </c>
      <c r="CF151" s="49">
        <v>9</v>
      </c>
      <c r="CG151" s="49">
        <v>103</v>
      </c>
      <c r="CH151" s="49">
        <v>0</v>
      </c>
      <c r="CI151" s="49">
        <v>97</v>
      </c>
      <c r="CJ151" s="49">
        <v>10</v>
      </c>
      <c r="CK151" s="49">
        <v>27</v>
      </c>
      <c r="CL151" s="49">
        <v>373</v>
      </c>
      <c r="CM151" s="49">
        <v>0</v>
      </c>
    </row>
    <row r="152" spans="1:91" x14ac:dyDescent="0.25">
      <c r="A152" s="8">
        <v>17</v>
      </c>
      <c r="B152" s="8" t="s">
        <v>469</v>
      </c>
      <c r="C152" s="8" t="s">
        <v>97</v>
      </c>
      <c r="D152" s="8" t="s">
        <v>465</v>
      </c>
      <c r="E152" s="8" t="s">
        <v>432</v>
      </c>
      <c r="F152" s="8" t="s">
        <v>108</v>
      </c>
      <c r="G152" s="8">
        <v>16796941.609999999</v>
      </c>
      <c r="H152" s="8">
        <v>16801539.870000001</v>
      </c>
      <c r="I152" s="8">
        <v>15934555.539999999</v>
      </c>
      <c r="J152" s="8">
        <v>6257871.7800000003</v>
      </c>
      <c r="K152" s="8">
        <v>334370.92</v>
      </c>
      <c r="L152" s="8">
        <v>3247976.84</v>
      </c>
      <c r="M152" s="8">
        <v>0</v>
      </c>
      <c r="N152" s="8">
        <v>0</v>
      </c>
      <c r="O152" s="8">
        <v>0</v>
      </c>
      <c r="P152" s="8">
        <v>0</v>
      </c>
      <c r="Q152" s="8">
        <v>1076476.04</v>
      </c>
      <c r="R152" s="8">
        <v>0</v>
      </c>
      <c r="S152" s="8">
        <v>0</v>
      </c>
      <c r="T152" s="8">
        <v>0</v>
      </c>
      <c r="U152" s="8">
        <v>2117980.92</v>
      </c>
      <c r="V152" s="8">
        <v>1111165.31</v>
      </c>
      <c r="W152" s="8">
        <v>21666.03</v>
      </c>
      <c r="X152" s="8">
        <v>0</v>
      </c>
      <c r="Y152" s="8">
        <v>15753103.35</v>
      </c>
      <c r="Z152" s="8">
        <v>102806.04</v>
      </c>
      <c r="AA152" s="8">
        <v>15855909.390000001</v>
      </c>
      <c r="AB152" s="7">
        <v>4.0147926658391953E-2</v>
      </c>
      <c r="AC152" s="7">
        <v>9.6699999999999994E-2</v>
      </c>
      <c r="AD152" s="8">
        <v>1523306.32</v>
      </c>
      <c r="AE152" s="8">
        <v>0</v>
      </c>
      <c r="AF152" s="8">
        <v>0</v>
      </c>
      <c r="AG152" s="8">
        <v>4592.1899999999996</v>
      </c>
      <c r="AH152" s="8">
        <v>151.71</v>
      </c>
      <c r="AI152" s="25">
        <f t="shared" si="8"/>
        <v>4743.8999999999996</v>
      </c>
      <c r="AJ152" s="8">
        <v>800673.52</v>
      </c>
      <c r="AK152" s="8">
        <v>62788.66</v>
      </c>
      <c r="AL152" s="8">
        <v>91776.05</v>
      </c>
      <c r="AM152" s="8">
        <v>173</v>
      </c>
      <c r="AN152" s="8">
        <v>118916.38</v>
      </c>
      <c r="AO152" s="8">
        <v>3232.89</v>
      </c>
      <c r="AP152" s="8">
        <v>43526.42</v>
      </c>
      <c r="AQ152" s="8">
        <v>7950</v>
      </c>
      <c r="AR152" s="8">
        <v>1666.75</v>
      </c>
      <c r="AS152" s="8">
        <v>10579.66</v>
      </c>
      <c r="AT152" s="8">
        <v>78496.289999999994</v>
      </c>
      <c r="AU152" s="8">
        <v>6751.65</v>
      </c>
      <c r="AV152" s="8">
        <v>6931.8</v>
      </c>
      <c r="AW152" s="8">
        <v>13629.18</v>
      </c>
      <c r="AX152" s="8">
        <v>2450.7600000000002</v>
      </c>
      <c r="AY152" s="8">
        <v>0</v>
      </c>
      <c r="AZ152" s="8">
        <v>1300719.6000000001</v>
      </c>
      <c r="BA152" s="26">
        <f t="shared" si="10"/>
        <v>0</v>
      </c>
      <c r="BB152" s="8">
        <v>0</v>
      </c>
      <c r="BC152" s="8">
        <v>177526</v>
      </c>
      <c r="BD152" s="8">
        <v>0</v>
      </c>
      <c r="BE152" s="8">
        <v>263458.32</v>
      </c>
      <c r="BF152" s="8">
        <v>0</v>
      </c>
      <c r="BG152" s="8">
        <v>0</v>
      </c>
      <c r="BH152" s="8">
        <v>0</v>
      </c>
      <c r="BI152" s="28">
        <f t="shared" si="9"/>
        <v>0</v>
      </c>
      <c r="BJ152" s="49">
        <v>0</v>
      </c>
      <c r="BK152" s="49">
        <v>2197</v>
      </c>
      <c r="BL152" s="49">
        <v>1603</v>
      </c>
      <c r="BM152" s="49">
        <v>1</v>
      </c>
      <c r="BN152" s="49">
        <v>0</v>
      </c>
      <c r="BO152" s="49">
        <v>-141</v>
      </c>
      <c r="BP152" s="49">
        <v>-66</v>
      </c>
      <c r="BQ152" s="49">
        <v>-830</v>
      </c>
      <c r="BR152" s="49">
        <v>-378</v>
      </c>
      <c r="BS152" s="49">
        <v>0</v>
      </c>
      <c r="BT152" s="49">
        <v>1</v>
      </c>
      <c r="BU152" s="49">
        <v>-277</v>
      </c>
      <c r="BV152" s="49">
        <v>0</v>
      </c>
      <c r="BW152" s="49">
        <v>2110</v>
      </c>
      <c r="BX152" s="49">
        <v>0</v>
      </c>
      <c r="BY152" s="49">
        <v>47</v>
      </c>
      <c r="BZ152" s="49">
        <v>29</v>
      </c>
      <c r="CA152" s="49">
        <v>161</v>
      </c>
      <c r="CB152" s="49">
        <v>40</v>
      </c>
      <c r="CC152" s="49">
        <v>0</v>
      </c>
      <c r="CD152" s="49">
        <v>12</v>
      </c>
      <c r="CE152" s="49">
        <v>3</v>
      </c>
      <c r="CF152" s="49">
        <v>21</v>
      </c>
      <c r="CG152" s="49">
        <v>30</v>
      </c>
      <c r="CH152" s="49">
        <v>0</v>
      </c>
      <c r="CI152" s="49">
        <v>102</v>
      </c>
      <c r="CJ152" s="49">
        <v>13</v>
      </c>
      <c r="CK152" s="49">
        <v>71</v>
      </c>
      <c r="CL152" s="49">
        <v>192</v>
      </c>
      <c r="CM152" s="49">
        <v>0</v>
      </c>
    </row>
    <row r="153" spans="1:91" x14ac:dyDescent="0.25">
      <c r="A153" s="8">
        <v>17</v>
      </c>
      <c r="B153" s="9" t="s">
        <v>381</v>
      </c>
      <c r="C153" s="9" t="s">
        <v>111</v>
      </c>
      <c r="D153" s="9" t="s">
        <v>461</v>
      </c>
      <c r="E153" s="9" t="s">
        <v>432</v>
      </c>
      <c r="F153" s="9" t="s">
        <v>108</v>
      </c>
      <c r="G153" s="8">
        <v>9152507.4900000002</v>
      </c>
      <c r="H153" s="8">
        <v>9288226.7100000009</v>
      </c>
      <c r="I153" s="8">
        <v>8848040.7999999989</v>
      </c>
      <c r="J153" s="8">
        <v>3006125.58</v>
      </c>
      <c r="K153" s="8">
        <v>301012.31</v>
      </c>
      <c r="L153" s="8">
        <v>1843628.73</v>
      </c>
      <c r="M153" s="8">
        <v>0</v>
      </c>
      <c r="N153" s="8">
        <v>14353.85</v>
      </c>
      <c r="O153" s="8">
        <v>1870.31</v>
      </c>
      <c r="P153" s="8">
        <v>5826.38</v>
      </c>
      <c r="Q153" s="8">
        <v>524752.49</v>
      </c>
      <c r="R153" s="8">
        <v>0</v>
      </c>
      <c r="S153" s="8">
        <v>0</v>
      </c>
      <c r="T153" s="8">
        <v>-0.02</v>
      </c>
      <c r="U153" s="8">
        <v>1542813.3</v>
      </c>
      <c r="V153" s="8">
        <v>567697.76</v>
      </c>
      <c r="W153" s="8">
        <v>0</v>
      </c>
      <c r="X153" s="8">
        <v>0</v>
      </c>
      <c r="Y153" s="8">
        <v>8620973.8100000005</v>
      </c>
      <c r="Z153" s="8">
        <v>53401.61</v>
      </c>
      <c r="AA153" s="8">
        <v>8674375.4199999999</v>
      </c>
      <c r="AB153" s="7">
        <v>3.3803261816501617E-2</v>
      </c>
      <c r="AC153" s="7">
        <v>9.5000000000000001E-2</v>
      </c>
      <c r="AD153" s="49">
        <v>819362.74</v>
      </c>
      <c r="AE153" s="49">
        <v>0</v>
      </c>
      <c r="AF153" s="49">
        <v>0</v>
      </c>
      <c r="AG153" s="49">
        <v>5353.06</v>
      </c>
      <c r="AH153" s="49">
        <v>0</v>
      </c>
      <c r="AI153" s="25">
        <f t="shared" si="8"/>
        <v>5353.06</v>
      </c>
      <c r="AJ153" s="49">
        <v>264565.34000000003</v>
      </c>
      <c r="AK153" s="49">
        <v>26994.55</v>
      </c>
      <c r="AL153" s="49">
        <v>58433.69</v>
      </c>
      <c r="AM153" s="49">
        <v>12336.46</v>
      </c>
      <c r="AN153" s="49">
        <v>50057.52</v>
      </c>
      <c r="AO153" s="49">
        <v>9198.23</v>
      </c>
      <c r="AP153" s="49">
        <v>41093.629999999997</v>
      </c>
      <c r="AQ153" s="49">
        <v>0</v>
      </c>
      <c r="AR153" s="49">
        <v>12887.31</v>
      </c>
      <c r="AS153" s="49">
        <v>30632.52</v>
      </c>
      <c r="AT153" s="49">
        <v>48154.47</v>
      </c>
      <c r="AU153" s="49">
        <v>6022.27</v>
      </c>
      <c r="AV153" s="49">
        <v>21427.94</v>
      </c>
      <c r="AW153" s="49">
        <v>848.71</v>
      </c>
      <c r="AX153" s="49">
        <v>29620.55</v>
      </c>
      <c r="AY153" s="49">
        <v>0</v>
      </c>
      <c r="AZ153" s="49">
        <v>670986.63</v>
      </c>
      <c r="BA153" s="26">
        <f t="shared" si="10"/>
        <v>0</v>
      </c>
      <c r="BB153" s="56">
        <v>0</v>
      </c>
      <c r="BC153" s="56">
        <v>177525.98</v>
      </c>
      <c r="BD153" s="56">
        <v>0</v>
      </c>
      <c r="BE153" s="56">
        <v>132349.81</v>
      </c>
      <c r="BF153" s="56">
        <v>0</v>
      </c>
      <c r="BG153" s="56">
        <v>0</v>
      </c>
      <c r="BH153" s="56">
        <v>0</v>
      </c>
      <c r="BI153" s="28">
        <f t="shared" si="9"/>
        <v>0</v>
      </c>
      <c r="BJ153" s="49">
        <v>0</v>
      </c>
      <c r="BK153" s="49">
        <v>790</v>
      </c>
      <c r="BL153" s="49">
        <v>663</v>
      </c>
      <c r="BM153" s="49">
        <v>0</v>
      </c>
      <c r="BN153" s="49">
        <v>0</v>
      </c>
      <c r="BO153" s="49">
        <v>-25</v>
      </c>
      <c r="BP153" s="49">
        <v>-23</v>
      </c>
      <c r="BQ153" s="49">
        <v>-202</v>
      </c>
      <c r="BR153" s="49">
        <v>-114</v>
      </c>
      <c r="BS153" s="49">
        <v>11</v>
      </c>
      <c r="BT153" s="49">
        <v>8</v>
      </c>
      <c r="BU153" s="49">
        <v>-117</v>
      </c>
      <c r="BV153" s="49">
        <v>-1</v>
      </c>
      <c r="BW153" s="49">
        <v>990</v>
      </c>
      <c r="BX153" s="49">
        <v>4</v>
      </c>
      <c r="BY153" s="49">
        <v>29</v>
      </c>
      <c r="BZ153" s="49">
        <v>23</v>
      </c>
      <c r="CA153" s="49">
        <v>81</v>
      </c>
      <c r="CB153" s="49">
        <v>16</v>
      </c>
      <c r="CC153" s="49">
        <v>1</v>
      </c>
      <c r="CD153" s="49">
        <v>1</v>
      </c>
      <c r="CE153" s="49">
        <v>0</v>
      </c>
      <c r="CF153" s="49">
        <v>9</v>
      </c>
      <c r="CG153" s="49">
        <v>27</v>
      </c>
      <c r="CH153" s="49">
        <v>0</v>
      </c>
      <c r="CI153" s="49">
        <v>0</v>
      </c>
      <c r="CJ153" s="49">
        <v>6</v>
      </c>
      <c r="CK153" s="49">
        <v>14</v>
      </c>
      <c r="CL153" s="49">
        <v>124</v>
      </c>
      <c r="CM153" s="49">
        <v>1</v>
      </c>
    </row>
    <row r="154" spans="1:91" x14ac:dyDescent="0.25">
      <c r="A154" s="8">
        <v>17</v>
      </c>
      <c r="B154" s="8" t="s">
        <v>470</v>
      </c>
      <c r="C154" s="8" t="s">
        <v>150</v>
      </c>
      <c r="D154" s="8" t="s">
        <v>471</v>
      </c>
      <c r="E154" s="8" t="s">
        <v>468</v>
      </c>
      <c r="F154" s="9"/>
      <c r="G154" s="8">
        <v>4690091</v>
      </c>
      <c r="H154" s="8">
        <v>4693752.16</v>
      </c>
      <c r="I154" s="8">
        <v>4599637</v>
      </c>
      <c r="J154" s="8">
        <v>0</v>
      </c>
      <c r="K154" s="8">
        <v>211858.71</v>
      </c>
      <c r="L154" s="8">
        <v>442303.61</v>
      </c>
      <c r="M154" s="8">
        <v>0</v>
      </c>
      <c r="N154" s="8">
        <v>0</v>
      </c>
      <c r="O154" s="8">
        <v>0</v>
      </c>
      <c r="P154" s="8">
        <v>0</v>
      </c>
      <c r="Q154" s="8">
        <v>542588</v>
      </c>
      <c r="R154" s="8">
        <v>0</v>
      </c>
      <c r="S154" s="8">
        <v>0</v>
      </c>
      <c r="T154" s="8">
        <v>0</v>
      </c>
      <c r="U154" s="8">
        <v>2124793</v>
      </c>
      <c r="V154" s="8">
        <v>633590.77</v>
      </c>
      <c r="W154" s="8">
        <v>0</v>
      </c>
      <c r="X154" s="8">
        <v>0</v>
      </c>
      <c r="Y154" s="8">
        <v>4396332.09</v>
      </c>
      <c r="Z154" s="8">
        <v>3661</v>
      </c>
      <c r="AA154" s="8">
        <v>4399993.09</v>
      </c>
      <c r="AB154" s="7">
        <v>8.4067255258560181E-2</v>
      </c>
      <c r="AC154" s="7">
        <v>0.10009999999999999</v>
      </c>
      <c r="AD154" s="8">
        <v>440127</v>
      </c>
      <c r="AE154" s="8">
        <v>0</v>
      </c>
      <c r="AF154" s="8">
        <v>0</v>
      </c>
      <c r="AG154" s="8">
        <v>3661</v>
      </c>
      <c r="AH154" s="8">
        <v>0</v>
      </c>
      <c r="AI154" s="25">
        <f t="shared" si="8"/>
        <v>3661</v>
      </c>
      <c r="AJ154" s="8">
        <v>184309</v>
      </c>
      <c r="AK154" s="8">
        <v>14324</v>
      </c>
      <c r="AL154" s="8">
        <v>39045</v>
      </c>
      <c r="AM154" s="8">
        <v>0</v>
      </c>
      <c r="AN154" s="8">
        <v>36368</v>
      </c>
      <c r="AO154" s="8">
        <v>0</v>
      </c>
      <c r="AP154" s="8">
        <v>15109</v>
      </c>
      <c r="AQ154" s="8">
        <v>5850</v>
      </c>
      <c r="AR154" s="8">
        <v>1625</v>
      </c>
      <c r="AS154" s="8">
        <v>0</v>
      </c>
      <c r="AT154" s="8">
        <v>14816</v>
      </c>
      <c r="AU154" s="8">
        <v>4365.1000000000004</v>
      </c>
      <c r="AV154" s="8">
        <v>0</v>
      </c>
      <c r="AW154" s="8">
        <v>975</v>
      </c>
      <c r="AX154" s="8">
        <v>2589</v>
      </c>
      <c r="AY154" s="8">
        <v>0</v>
      </c>
      <c r="AZ154" s="8">
        <v>344033.86</v>
      </c>
      <c r="BA154" s="26">
        <f t="shared" si="10"/>
        <v>0</v>
      </c>
      <c r="BB154" s="8">
        <v>0</v>
      </c>
      <c r="BC154" s="8">
        <v>137058</v>
      </c>
      <c r="BD154" s="8">
        <v>0</v>
      </c>
      <c r="BE154" s="8">
        <v>25000.14</v>
      </c>
      <c r="BF154" s="8">
        <v>0</v>
      </c>
      <c r="BG154" s="8">
        <v>0</v>
      </c>
      <c r="BH154" s="8">
        <v>0</v>
      </c>
      <c r="BI154" s="28">
        <f t="shared" si="9"/>
        <v>0</v>
      </c>
      <c r="BJ154" s="49">
        <v>0</v>
      </c>
      <c r="BK154" s="49">
        <v>891</v>
      </c>
      <c r="BL154" s="49">
        <v>387</v>
      </c>
      <c r="BM154" s="49">
        <v>2</v>
      </c>
      <c r="BN154" s="49">
        <v>29</v>
      </c>
      <c r="BO154" s="49">
        <v>-24</v>
      </c>
      <c r="BP154" s="49">
        <v>-39</v>
      </c>
      <c r="BQ154" s="49">
        <v>-93</v>
      </c>
      <c r="BR154" s="49">
        <v>-101</v>
      </c>
      <c r="BS154" s="49">
        <v>0</v>
      </c>
      <c r="BT154" s="49">
        <v>-24</v>
      </c>
      <c r="BU154" s="49">
        <v>-178</v>
      </c>
      <c r="BV154" s="49">
        <v>0</v>
      </c>
      <c r="BW154" s="49">
        <v>850</v>
      </c>
      <c r="BX154" s="49">
        <v>2</v>
      </c>
      <c r="BY154" s="49">
        <v>68</v>
      </c>
      <c r="BZ154" s="49">
        <v>42</v>
      </c>
      <c r="CA154" s="49">
        <v>84</v>
      </c>
      <c r="CB154" s="49">
        <v>5</v>
      </c>
      <c r="CC154" s="49">
        <v>0</v>
      </c>
      <c r="CD154" s="49">
        <v>1</v>
      </c>
      <c r="CE154" s="49">
        <v>1</v>
      </c>
      <c r="CF154" s="49">
        <v>12</v>
      </c>
      <c r="CG154" s="49">
        <v>30</v>
      </c>
      <c r="CH154" s="49">
        <v>0</v>
      </c>
      <c r="CI154" s="49">
        <v>1</v>
      </c>
      <c r="CJ154" s="49">
        <v>1</v>
      </c>
      <c r="CK154" s="49">
        <v>19</v>
      </c>
      <c r="CL154" s="49">
        <v>66</v>
      </c>
      <c r="CM154" s="49">
        <v>1</v>
      </c>
    </row>
    <row r="155" spans="1:91" x14ac:dyDescent="0.25">
      <c r="A155" s="8">
        <v>17</v>
      </c>
      <c r="B155" s="8" t="s">
        <v>472</v>
      </c>
      <c r="C155" s="8" t="s">
        <v>473</v>
      </c>
      <c r="D155" s="8" t="s">
        <v>467</v>
      </c>
      <c r="E155" s="8" t="s">
        <v>468</v>
      </c>
      <c r="F155" s="9"/>
      <c r="G155" s="8">
        <v>15605887.550000001</v>
      </c>
      <c r="H155" s="8">
        <v>15624749.800000001</v>
      </c>
      <c r="I155" s="8">
        <v>14845904.93</v>
      </c>
      <c r="J155" s="8">
        <v>33703.379999999997</v>
      </c>
      <c r="K155" s="8">
        <v>1069246.8500000001</v>
      </c>
      <c r="L155" s="8">
        <v>2276747.16</v>
      </c>
      <c r="M155" s="8">
        <v>0</v>
      </c>
      <c r="N155" s="8">
        <v>0</v>
      </c>
      <c r="O155" s="8">
        <v>0</v>
      </c>
      <c r="P155" s="8">
        <v>0</v>
      </c>
      <c r="Q155" s="8">
        <v>1519610.63</v>
      </c>
      <c r="R155" s="8">
        <v>0</v>
      </c>
      <c r="S155" s="8">
        <v>0</v>
      </c>
      <c r="T155" s="8">
        <v>1450</v>
      </c>
      <c r="U155" s="8">
        <v>3630747.89</v>
      </c>
      <c r="V155" s="8">
        <v>4266404.58</v>
      </c>
      <c r="W155" s="8">
        <v>28700</v>
      </c>
      <c r="X155" s="8">
        <v>125</v>
      </c>
      <c r="Y155" s="8">
        <v>14221310.380000001</v>
      </c>
      <c r="Z155" s="8">
        <v>50520.83</v>
      </c>
      <c r="AA155" s="8">
        <v>14271831.210000001</v>
      </c>
      <c r="AB155" s="7">
        <v>0.17842164635658264</v>
      </c>
      <c r="AC155" s="7">
        <v>0.10009999999999999</v>
      </c>
      <c r="AD155" s="8">
        <v>1434038.91</v>
      </c>
      <c r="AE155" s="8">
        <v>12097.11</v>
      </c>
      <c r="AF155" s="8">
        <v>108874.19</v>
      </c>
      <c r="AG155" s="8">
        <v>6765.14</v>
      </c>
      <c r="AH155" s="8">
        <v>5507.99</v>
      </c>
      <c r="AI155" s="25">
        <f t="shared" si="8"/>
        <v>12273.130000000001</v>
      </c>
      <c r="AJ155" s="8">
        <v>735407.1</v>
      </c>
      <c r="AK155" s="8">
        <v>72810.86</v>
      </c>
      <c r="AL155" s="8">
        <v>140963.76999999999</v>
      </c>
      <c r="AM155" s="8">
        <v>0</v>
      </c>
      <c r="AN155" s="8">
        <v>88385</v>
      </c>
      <c r="AO155" s="8">
        <v>2513.9499999999998</v>
      </c>
      <c r="AP155" s="8">
        <v>50314.25</v>
      </c>
      <c r="AQ155" s="8">
        <v>8550</v>
      </c>
      <c r="AR155" s="8">
        <v>36765</v>
      </c>
      <c r="AS155" s="8">
        <v>0</v>
      </c>
      <c r="AT155" s="8">
        <v>62205.7</v>
      </c>
      <c r="AU155" s="8">
        <v>14003.04</v>
      </c>
      <c r="AV155" s="8">
        <v>0</v>
      </c>
      <c r="AW155" s="8">
        <v>1658.84</v>
      </c>
      <c r="AX155" s="8">
        <v>11119.65</v>
      </c>
      <c r="AY155" s="8">
        <v>0</v>
      </c>
      <c r="AZ155" s="8">
        <v>1295532.08</v>
      </c>
      <c r="BA155" s="26">
        <f t="shared" si="10"/>
        <v>0</v>
      </c>
      <c r="BB155" s="8">
        <v>0.11</v>
      </c>
      <c r="BC155" s="8">
        <v>177526</v>
      </c>
      <c r="BD155" s="8">
        <v>0</v>
      </c>
      <c r="BE155" s="8">
        <v>309192.23</v>
      </c>
      <c r="BF155" s="8">
        <v>0</v>
      </c>
      <c r="BG155" s="8">
        <v>0</v>
      </c>
      <c r="BH155" s="8">
        <v>0</v>
      </c>
      <c r="BI155" s="28">
        <f t="shared" si="9"/>
        <v>0</v>
      </c>
      <c r="BJ155" s="49">
        <v>0</v>
      </c>
      <c r="BK155" s="49">
        <v>3310</v>
      </c>
      <c r="BL155" s="49">
        <v>2276</v>
      </c>
      <c r="BM155" s="49">
        <v>37</v>
      </c>
      <c r="BN155" s="49">
        <v>-52</v>
      </c>
      <c r="BO155" s="49">
        <v>-78</v>
      </c>
      <c r="BP155" s="49">
        <v>-124</v>
      </c>
      <c r="BQ155" s="49">
        <v>-422</v>
      </c>
      <c r="BR155" s="49">
        <v>-622</v>
      </c>
      <c r="BS155" s="49">
        <v>2</v>
      </c>
      <c r="BT155" s="49">
        <v>212</v>
      </c>
      <c r="BU155" s="49">
        <v>-446</v>
      </c>
      <c r="BV155" s="49">
        <v>-2</v>
      </c>
      <c r="BW155" s="49">
        <v>4091</v>
      </c>
      <c r="BX155" s="49">
        <v>6</v>
      </c>
      <c r="BY155" s="49">
        <v>72</v>
      </c>
      <c r="BZ155" s="49">
        <v>31</v>
      </c>
      <c r="CA155" s="49">
        <v>310</v>
      </c>
      <c r="CB155" s="49">
        <v>32</v>
      </c>
      <c r="CC155" s="49">
        <v>1</v>
      </c>
      <c r="CD155" s="49">
        <v>24</v>
      </c>
      <c r="CE155" s="49">
        <v>3</v>
      </c>
      <c r="CF155" s="49">
        <v>43</v>
      </c>
      <c r="CG155" s="49">
        <v>54</v>
      </c>
      <c r="CH155" s="49">
        <v>0</v>
      </c>
      <c r="CI155" s="49">
        <v>167</v>
      </c>
      <c r="CJ155" s="49">
        <v>32</v>
      </c>
      <c r="CK155" s="49">
        <v>205</v>
      </c>
      <c r="CL155" s="49">
        <v>210</v>
      </c>
      <c r="CM155" s="49">
        <v>1</v>
      </c>
    </row>
    <row r="156" spans="1:91" x14ac:dyDescent="0.25">
      <c r="A156" s="8">
        <v>18</v>
      </c>
      <c r="B156" s="8" t="s">
        <v>474</v>
      </c>
      <c r="C156" s="8" t="s">
        <v>475</v>
      </c>
      <c r="D156" s="8" t="s">
        <v>476</v>
      </c>
      <c r="E156" s="8" t="s">
        <v>198</v>
      </c>
      <c r="F156" s="8" t="s">
        <v>108</v>
      </c>
      <c r="G156" s="8">
        <v>26713017</v>
      </c>
      <c r="H156" s="8">
        <v>26728475</v>
      </c>
      <c r="I156" s="8">
        <v>26110825</v>
      </c>
      <c r="J156" s="8">
        <v>6602394</v>
      </c>
      <c r="K156" s="8">
        <v>965804</v>
      </c>
      <c r="L156" s="8">
        <v>5813052</v>
      </c>
      <c r="M156" s="8">
        <v>0</v>
      </c>
      <c r="N156" s="8">
        <v>0</v>
      </c>
      <c r="O156" s="8">
        <v>0</v>
      </c>
      <c r="P156" s="8">
        <v>75101</v>
      </c>
      <c r="Q156" s="8">
        <v>1361484</v>
      </c>
      <c r="R156" s="8">
        <v>0</v>
      </c>
      <c r="S156" s="8">
        <v>0</v>
      </c>
      <c r="T156" s="8">
        <v>0</v>
      </c>
      <c r="U156" s="8">
        <v>7461147</v>
      </c>
      <c r="V156" s="8">
        <v>1565361</v>
      </c>
      <c r="W156" s="8">
        <v>0</v>
      </c>
      <c r="X156" s="8">
        <v>1745</v>
      </c>
      <c r="Y156" s="8">
        <v>25630846</v>
      </c>
      <c r="Z156" s="8">
        <v>17202</v>
      </c>
      <c r="AA156" s="8">
        <v>25648048</v>
      </c>
      <c r="AB156" s="7">
        <v>9.8931469023227692E-2</v>
      </c>
      <c r="AC156" s="7">
        <v>6.9699999999999998E-2</v>
      </c>
      <c r="AD156" s="49">
        <v>1786503</v>
      </c>
      <c r="AE156" s="49">
        <v>0</v>
      </c>
      <c r="AF156" s="49">
        <v>0</v>
      </c>
      <c r="AG156" s="49">
        <v>15458</v>
      </c>
      <c r="AH156" s="49">
        <v>0</v>
      </c>
      <c r="AI156" s="25">
        <f t="shared" si="8"/>
        <v>15458</v>
      </c>
      <c r="AJ156" s="49">
        <v>946395</v>
      </c>
      <c r="AK156" s="49">
        <v>75473</v>
      </c>
      <c r="AL156" s="49">
        <v>264864</v>
      </c>
      <c r="AM156" s="49">
        <v>622</v>
      </c>
      <c r="AN156" s="49">
        <v>104604</v>
      </c>
      <c r="AO156" s="49">
        <v>0</v>
      </c>
      <c r="AP156" s="49">
        <v>45714</v>
      </c>
      <c r="AQ156" s="49">
        <v>17210</v>
      </c>
      <c r="AR156" s="49">
        <v>0</v>
      </c>
      <c r="AS156" s="49">
        <v>23238</v>
      </c>
      <c r="AT156" s="49">
        <v>44305</v>
      </c>
      <c r="AU156" s="49">
        <v>25711</v>
      </c>
      <c r="AV156" s="49">
        <v>0</v>
      </c>
      <c r="AW156" s="49">
        <v>4768</v>
      </c>
      <c r="AX156" s="49">
        <v>10218</v>
      </c>
      <c r="AY156" s="49">
        <v>0</v>
      </c>
      <c r="AZ156" s="49">
        <v>1648737</v>
      </c>
      <c r="BA156" s="26">
        <f t="shared" si="10"/>
        <v>0</v>
      </c>
      <c r="BB156" s="49">
        <v>260</v>
      </c>
      <c r="BC156" s="49">
        <v>177526</v>
      </c>
      <c r="BD156" s="49">
        <v>0</v>
      </c>
      <c r="BE156" s="49">
        <v>350923</v>
      </c>
      <c r="BF156" s="49">
        <v>0</v>
      </c>
      <c r="BG156" s="49">
        <v>0</v>
      </c>
      <c r="BH156" s="49">
        <v>0</v>
      </c>
      <c r="BI156" s="28">
        <f t="shared" si="9"/>
        <v>0</v>
      </c>
      <c r="BJ156" s="49">
        <v>0</v>
      </c>
      <c r="BK156" s="49">
        <v>3591</v>
      </c>
      <c r="BL156" s="49">
        <v>1169</v>
      </c>
      <c r="BM156" s="49">
        <v>2</v>
      </c>
      <c r="BN156" s="49">
        <v>-1</v>
      </c>
      <c r="BO156" s="49">
        <v>-19</v>
      </c>
      <c r="BP156" s="49">
        <v>-79</v>
      </c>
      <c r="BQ156" s="49">
        <v>-74</v>
      </c>
      <c r="BR156" s="49">
        <v>-247</v>
      </c>
      <c r="BS156" s="49">
        <v>26</v>
      </c>
      <c r="BT156" s="49">
        <v>-2</v>
      </c>
      <c r="BU156" s="49">
        <v>-1030</v>
      </c>
      <c r="BV156" s="49">
        <v>-3</v>
      </c>
      <c r="BW156" s="49">
        <v>3333</v>
      </c>
      <c r="BX156" s="49">
        <v>0</v>
      </c>
      <c r="BY156" s="49">
        <v>203</v>
      </c>
      <c r="BZ156" s="49">
        <v>107</v>
      </c>
      <c r="CA156" s="49">
        <v>674</v>
      </c>
      <c r="CB156" s="49">
        <v>39</v>
      </c>
      <c r="CC156" s="49">
        <v>0</v>
      </c>
      <c r="CD156" s="49">
        <v>2</v>
      </c>
      <c r="CE156" s="49">
        <v>6</v>
      </c>
      <c r="CF156" s="49">
        <v>25</v>
      </c>
      <c r="CG156" s="49">
        <v>47</v>
      </c>
      <c r="CH156" s="49">
        <v>3</v>
      </c>
      <c r="CI156" s="49">
        <v>4</v>
      </c>
      <c r="CJ156" s="49">
        <v>6</v>
      </c>
      <c r="CK156" s="49">
        <v>68</v>
      </c>
      <c r="CL156" s="49">
        <v>171</v>
      </c>
      <c r="CM156" s="49">
        <v>0</v>
      </c>
    </row>
    <row r="157" spans="1:91" x14ac:dyDescent="0.25">
      <c r="A157" s="8">
        <v>18</v>
      </c>
      <c r="B157" s="8" t="s">
        <v>477</v>
      </c>
      <c r="C157" s="8" t="s">
        <v>478</v>
      </c>
      <c r="D157" s="8" t="s">
        <v>479</v>
      </c>
      <c r="E157" s="8" t="s">
        <v>480</v>
      </c>
      <c r="F157" s="9"/>
      <c r="G157" s="8">
        <v>3277349.24</v>
      </c>
      <c r="H157" s="8">
        <v>3280221.29</v>
      </c>
      <c r="I157" s="9">
        <v>3010084.02</v>
      </c>
      <c r="J157" s="8">
        <v>0</v>
      </c>
      <c r="K157" s="8">
        <v>267874.38</v>
      </c>
      <c r="L157" s="8">
        <v>719771.4</v>
      </c>
      <c r="M157" s="8">
        <v>0</v>
      </c>
      <c r="N157" s="8">
        <v>0</v>
      </c>
      <c r="O157" s="8">
        <v>18823.240000000002</v>
      </c>
      <c r="P157" s="8">
        <v>0</v>
      </c>
      <c r="Q157" s="8">
        <v>178496.28</v>
      </c>
      <c r="R157" s="8">
        <v>0</v>
      </c>
      <c r="S157" s="8">
        <v>0</v>
      </c>
      <c r="T157" s="8">
        <v>0</v>
      </c>
      <c r="U157" s="8">
        <v>1029046.63</v>
      </c>
      <c r="V157" s="8">
        <v>106834.28</v>
      </c>
      <c r="W157" s="8">
        <v>5721.12</v>
      </c>
      <c r="X157" s="8">
        <v>0</v>
      </c>
      <c r="Y157" s="8">
        <v>2557807.7599999998</v>
      </c>
      <c r="Z157" s="8">
        <v>28105.67</v>
      </c>
      <c r="AA157" s="8">
        <v>2585913.4300000002</v>
      </c>
      <c r="AB157" s="60">
        <v>0.20899999999999999</v>
      </c>
      <c r="AC157" s="7">
        <v>0.1</v>
      </c>
      <c r="AD157" s="49">
        <v>255784.79</v>
      </c>
      <c r="AE157" s="49">
        <v>0</v>
      </c>
      <c r="AF157" s="49">
        <v>0</v>
      </c>
      <c r="AG157" s="49">
        <v>3561.31</v>
      </c>
      <c r="AH157" s="49">
        <v>0</v>
      </c>
      <c r="AI157" s="25">
        <f t="shared" si="8"/>
        <v>3561.31</v>
      </c>
      <c r="AJ157" s="49">
        <v>87920.25</v>
      </c>
      <c r="AK157" s="49">
        <v>8679.16</v>
      </c>
      <c r="AL157" s="49">
        <v>15590.9</v>
      </c>
      <c r="AM157" s="49">
        <v>0</v>
      </c>
      <c r="AN157" s="49">
        <v>3692.22</v>
      </c>
      <c r="AO157" s="49">
        <v>1770.72</v>
      </c>
      <c r="AP157" s="49">
        <v>8016.12</v>
      </c>
      <c r="AQ157" s="49">
        <v>4900</v>
      </c>
      <c r="AR157" s="49">
        <v>0</v>
      </c>
      <c r="AS157" s="49">
        <v>0</v>
      </c>
      <c r="AT157" s="51">
        <v>9126.4599999999991</v>
      </c>
      <c r="AU157" s="49">
        <v>797</v>
      </c>
      <c r="AV157" s="49">
        <v>0</v>
      </c>
      <c r="AW157" s="49">
        <v>415.39</v>
      </c>
      <c r="AX157" s="49">
        <v>978</v>
      </c>
      <c r="AY157" s="49">
        <v>25112.51</v>
      </c>
      <c r="AZ157" s="49">
        <v>145143.93</v>
      </c>
      <c r="BA157" s="26">
        <f t="shared" si="10"/>
        <v>0.17301798290841375</v>
      </c>
      <c r="BB157" s="49">
        <v>0</v>
      </c>
      <c r="BC157" s="49">
        <v>127892.43</v>
      </c>
      <c r="BD157" s="49">
        <v>0</v>
      </c>
      <c r="BE157" s="49">
        <v>7542.86</v>
      </c>
      <c r="BF157" s="49">
        <v>0</v>
      </c>
      <c r="BG157" s="49">
        <v>0</v>
      </c>
      <c r="BH157" s="49">
        <v>0</v>
      </c>
      <c r="BI157" s="28">
        <f t="shared" si="9"/>
        <v>0</v>
      </c>
      <c r="BJ157" s="49">
        <v>0</v>
      </c>
      <c r="BK157" s="49">
        <v>300</v>
      </c>
      <c r="BL157" s="49">
        <v>126</v>
      </c>
      <c r="BM157" s="49">
        <v>1</v>
      </c>
      <c r="BN157" s="49">
        <v>0</v>
      </c>
      <c r="BO157" s="49">
        <v>-20</v>
      </c>
      <c r="BP157" s="49">
        <v>-11</v>
      </c>
      <c r="BQ157" s="49">
        <v>-25</v>
      </c>
      <c r="BR157" s="49">
        <v>-13</v>
      </c>
      <c r="BS157" s="49">
        <v>6</v>
      </c>
      <c r="BT157" s="49">
        <v>0</v>
      </c>
      <c r="BU157" s="49">
        <v>-72</v>
      </c>
      <c r="BV157" s="49">
        <v>0</v>
      </c>
      <c r="BW157" s="49">
        <v>292</v>
      </c>
      <c r="BX157" s="49">
        <v>0</v>
      </c>
      <c r="BY157" s="49">
        <v>14</v>
      </c>
      <c r="BZ157" s="49">
        <v>9</v>
      </c>
      <c r="CA157" s="49">
        <v>46</v>
      </c>
      <c r="CB157" s="49">
        <v>2</v>
      </c>
      <c r="CC157" s="49">
        <v>1</v>
      </c>
      <c r="CD157" s="49">
        <v>0</v>
      </c>
      <c r="CE157" s="49">
        <v>0</v>
      </c>
      <c r="CF157" s="49">
        <v>1</v>
      </c>
      <c r="CG157" s="49">
        <v>8</v>
      </c>
      <c r="CH157" s="49">
        <v>0</v>
      </c>
      <c r="CI157" s="49">
        <v>1</v>
      </c>
      <c r="CJ157" s="49">
        <v>0</v>
      </c>
      <c r="CK157" s="49">
        <v>2</v>
      </c>
      <c r="CL157" s="49">
        <v>12</v>
      </c>
      <c r="CM157" s="49">
        <v>0</v>
      </c>
    </row>
    <row r="158" spans="1:91" x14ac:dyDescent="0.25">
      <c r="A158" s="8">
        <v>18</v>
      </c>
      <c r="B158" s="8" t="s">
        <v>481</v>
      </c>
      <c r="C158" s="8" t="s">
        <v>188</v>
      </c>
      <c r="D158" s="8" t="s">
        <v>482</v>
      </c>
      <c r="E158" s="8" t="s">
        <v>483</v>
      </c>
      <c r="F158" s="9"/>
      <c r="G158" s="8">
        <v>4618948</v>
      </c>
      <c r="H158" s="8">
        <v>4622602</v>
      </c>
      <c r="I158" s="8">
        <v>4499446</v>
      </c>
      <c r="J158" s="8">
        <v>3552</v>
      </c>
      <c r="K158" s="8">
        <v>360228</v>
      </c>
      <c r="L158" s="8">
        <v>1150090</v>
      </c>
      <c r="M158" s="8">
        <v>0</v>
      </c>
      <c r="N158" s="8">
        <v>0</v>
      </c>
      <c r="O158" s="8">
        <v>0</v>
      </c>
      <c r="P158" s="8">
        <v>0</v>
      </c>
      <c r="Q158" s="8">
        <v>543653</v>
      </c>
      <c r="R158" s="8">
        <v>0</v>
      </c>
      <c r="S158" s="8">
        <v>0</v>
      </c>
      <c r="T158" s="8">
        <v>0</v>
      </c>
      <c r="U158" s="8">
        <v>1651194</v>
      </c>
      <c r="V158" s="8">
        <v>371522</v>
      </c>
      <c r="W158" s="8">
        <v>0</v>
      </c>
      <c r="X158" s="8">
        <v>0</v>
      </c>
      <c r="Y158" s="8">
        <v>4548410</v>
      </c>
      <c r="Z158" s="8">
        <v>7735</v>
      </c>
      <c r="AA158" s="8">
        <v>4556145</v>
      </c>
      <c r="AB158" s="7">
        <v>7.5032889842987061E-2</v>
      </c>
      <c r="AC158" s="7">
        <v>9.9400000000000002E-2</v>
      </c>
      <c r="AD158" s="49">
        <v>458319</v>
      </c>
      <c r="AE158" s="49">
        <v>0</v>
      </c>
      <c r="AF158" s="49">
        <v>29725</v>
      </c>
      <c r="AG158" s="49">
        <v>4559</v>
      </c>
      <c r="AH158" s="49">
        <v>0</v>
      </c>
      <c r="AI158" s="25">
        <f t="shared" si="8"/>
        <v>4559</v>
      </c>
      <c r="AJ158" s="49">
        <v>91871</v>
      </c>
      <c r="AK158" s="49">
        <v>7824</v>
      </c>
      <c r="AL158" s="49">
        <v>26379</v>
      </c>
      <c r="AM158" s="49">
        <v>0</v>
      </c>
      <c r="AN158" s="49">
        <v>30895</v>
      </c>
      <c r="AO158" s="49">
        <v>4676</v>
      </c>
      <c r="AP158" s="49">
        <v>25624</v>
      </c>
      <c r="AQ158" s="49">
        <v>4900</v>
      </c>
      <c r="AR158" s="49">
        <v>5067</v>
      </c>
      <c r="AS158" s="49">
        <v>0</v>
      </c>
      <c r="AT158" s="49">
        <v>30158</v>
      </c>
      <c r="AU158" s="49">
        <v>9703</v>
      </c>
      <c r="AV158" s="49">
        <v>0</v>
      </c>
      <c r="AW158" s="49">
        <v>2814</v>
      </c>
      <c r="AX158" s="49">
        <v>13926</v>
      </c>
      <c r="AY158" s="49">
        <v>0</v>
      </c>
      <c r="AZ158" s="49">
        <v>286389</v>
      </c>
      <c r="BA158" s="26">
        <f t="shared" si="10"/>
        <v>0</v>
      </c>
      <c r="BB158" s="49">
        <v>0</v>
      </c>
      <c r="BC158" s="49">
        <v>177526</v>
      </c>
      <c r="BD158" s="49">
        <v>0</v>
      </c>
      <c r="BE158" s="49">
        <v>68662</v>
      </c>
      <c r="BF158" s="49">
        <v>0</v>
      </c>
      <c r="BG158" s="49">
        <v>0</v>
      </c>
      <c r="BH158" s="49">
        <v>0</v>
      </c>
      <c r="BI158" s="28">
        <f t="shared" si="9"/>
        <v>0</v>
      </c>
      <c r="BJ158" s="49">
        <v>0</v>
      </c>
      <c r="BK158" s="49">
        <v>974</v>
      </c>
      <c r="BL158" s="49">
        <v>311</v>
      </c>
      <c r="BM158" s="49">
        <v>0</v>
      </c>
      <c r="BN158" s="49">
        <v>-13</v>
      </c>
      <c r="BO158" s="49">
        <v>-41</v>
      </c>
      <c r="BP158" s="49">
        <v>-32</v>
      </c>
      <c r="BQ158" s="49">
        <v>-58</v>
      </c>
      <c r="BR158" s="49">
        <v>-36</v>
      </c>
      <c r="BS158" s="49">
        <v>18</v>
      </c>
      <c r="BT158" s="49">
        <v>-13</v>
      </c>
      <c r="BU158" s="49">
        <v>-240</v>
      </c>
      <c r="BV158" s="49">
        <v>0</v>
      </c>
      <c r="BW158" s="49">
        <v>870</v>
      </c>
      <c r="BX158" s="49">
        <v>2</v>
      </c>
      <c r="BY158" s="49">
        <v>26</v>
      </c>
      <c r="BZ158" s="49">
        <v>21</v>
      </c>
      <c r="CA158" s="49">
        <v>186</v>
      </c>
      <c r="CB158" s="49">
        <v>7</v>
      </c>
      <c r="CC158" s="49">
        <v>0</v>
      </c>
      <c r="CD158" s="49">
        <v>0</v>
      </c>
      <c r="CE158" s="49">
        <v>0</v>
      </c>
      <c r="CF158" s="49">
        <v>10</v>
      </c>
      <c r="CG158" s="49">
        <v>22</v>
      </c>
      <c r="CH158" s="49">
        <v>0</v>
      </c>
      <c r="CI158" s="49">
        <v>0</v>
      </c>
      <c r="CJ158" s="49">
        <v>0</v>
      </c>
      <c r="CK158" s="49">
        <v>6</v>
      </c>
      <c r="CL158" s="49">
        <v>30</v>
      </c>
      <c r="CM158" s="49">
        <v>0</v>
      </c>
    </row>
    <row r="159" spans="1:91" x14ac:dyDescent="0.25">
      <c r="A159" s="8">
        <v>18</v>
      </c>
      <c r="B159" s="8" t="s">
        <v>484</v>
      </c>
      <c r="C159" s="8" t="s">
        <v>485</v>
      </c>
      <c r="D159" s="8" t="s">
        <v>486</v>
      </c>
      <c r="E159" s="8" t="s">
        <v>198</v>
      </c>
      <c r="F159" s="8" t="s">
        <v>116</v>
      </c>
      <c r="G159" s="8">
        <v>58857450.130000003</v>
      </c>
      <c r="H159" s="8">
        <v>58934511.049999997</v>
      </c>
      <c r="I159" s="8">
        <v>54296452.440000005</v>
      </c>
      <c r="J159" s="8">
        <v>18838652.82</v>
      </c>
      <c r="K159" s="8">
        <v>2909210.24</v>
      </c>
      <c r="L159" s="8">
        <v>11238242.75</v>
      </c>
      <c r="M159" s="8">
        <v>0</v>
      </c>
      <c r="N159" s="8">
        <v>0</v>
      </c>
      <c r="O159" s="8">
        <v>0</v>
      </c>
      <c r="P159" s="8">
        <v>108544.14</v>
      </c>
      <c r="Q159" s="8">
        <v>2636769.94</v>
      </c>
      <c r="R159" s="8">
        <v>0</v>
      </c>
      <c r="S159" s="8">
        <v>0</v>
      </c>
      <c r="T159" s="8">
        <v>0</v>
      </c>
      <c r="U159" s="8">
        <v>11660990.789999999</v>
      </c>
      <c r="V159" s="8">
        <v>3291460.6</v>
      </c>
      <c r="W159" s="8">
        <v>21588.01</v>
      </c>
      <c r="X159" s="8">
        <v>0</v>
      </c>
      <c r="Y159" s="8">
        <v>54294118.960000001</v>
      </c>
      <c r="Z159" s="8">
        <v>98648.93</v>
      </c>
      <c r="AA159" s="8">
        <v>54392767.890000001</v>
      </c>
      <c r="AB159" s="7">
        <v>9.74927619099617E-2</v>
      </c>
      <c r="AC159" s="7">
        <v>6.25E-2</v>
      </c>
      <c r="AD159" s="49">
        <v>3395251.02</v>
      </c>
      <c r="AE159" s="49">
        <v>0</v>
      </c>
      <c r="AF159" s="49">
        <v>0</v>
      </c>
      <c r="AG159" s="49">
        <v>77060.92</v>
      </c>
      <c r="AH159" s="49">
        <v>711.29</v>
      </c>
      <c r="AI159" s="25">
        <f t="shared" si="8"/>
        <v>77772.209999999992</v>
      </c>
      <c r="AJ159" s="49">
        <v>1972049.33</v>
      </c>
      <c r="AK159" s="49">
        <v>153332.20000000001</v>
      </c>
      <c r="AL159" s="49">
        <v>408473.1</v>
      </c>
      <c r="AM159" s="49">
        <v>0</v>
      </c>
      <c r="AN159" s="49">
        <v>408201.84</v>
      </c>
      <c r="AO159" s="49">
        <v>15860.33</v>
      </c>
      <c r="AP159" s="49">
        <v>43761.86</v>
      </c>
      <c r="AQ159" s="49">
        <v>27205</v>
      </c>
      <c r="AR159" s="49">
        <v>9047.5</v>
      </c>
      <c r="AS159" s="49">
        <v>0</v>
      </c>
      <c r="AT159" s="49">
        <v>110066.41</v>
      </c>
      <c r="AU159" s="49">
        <v>10281.200000000001</v>
      </c>
      <c r="AV159" s="49">
        <v>0</v>
      </c>
      <c r="AW159" s="49">
        <v>724.4</v>
      </c>
      <c r="AX159" s="49">
        <v>29218.79</v>
      </c>
      <c r="AY159" s="49">
        <v>0</v>
      </c>
      <c r="AZ159" s="49">
        <v>3360632.68</v>
      </c>
      <c r="BA159" s="26">
        <f t="shared" si="10"/>
        <v>0</v>
      </c>
      <c r="BB159" s="49">
        <v>2669.1</v>
      </c>
      <c r="BC159" s="49">
        <v>177525.8</v>
      </c>
      <c r="BD159" s="49">
        <v>0</v>
      </c>
      <c r="BE159" s="49">
        <v>459342.29</v>
      </c>
      <c r="BF159" s="49">
        <v>0</v>
      </c>
      <c r="BG159" s="49">
        <v>0</v>
      </c>
      <c r="BH159" s="49">
        <v>0</v>
      </c>
      <c r="BI159" s="28">
        <f t="shared" si="9"/>
        <v>0</v>
      </c>
      <c r="BJ159" s="49">
        <v>0</v>
      </c>
      <c r="BK159" s="49">
        <v>5820</v>
      </c>
      <c r="BL159" s="49">
        <v>2541</v>
      </c>
      <c r="BM159" s="49">
        <v>15</v>
      </c>
      <c r="BN159" s="49">
        <v>-23</v>
      </c>
      <c r="BO159" s="49">
        <v>-111</v>
      </c>
      <c r="BP159" s="49">
        <v>-70</v>
      </c>
      <c r="BQ159" s="49">
        <v>-493</v>
      </c>
      <c r="BR159" s="49">
        <v>-297</v>
      </c>
      <c r="BS159" s="49">
        <v>0</v>
      </c>
      <c r="BT159" s="49">
        <v>16</v>
      </c>
      <c r="BU159" s="49">
        <v>-1412</v>
      </c>
      <c r="BV159" s="49">
        <v>-14</v>
      </c>
      <c r="BW159" s="49">
        <v>5972</v>
      </c>
      <c r="BX159" s="49">
        <v>16</v>
      </c>
      <c r="BY159" s="49">
        <v>397</v>
      </c>
      <c r="BZ159" s="49">
        <v>121</v>
      </c>
      <c r="CA159" s="49">
        <v>643</v>
      </c>
      <c r="CB159" s="49">
        <v>263</v>
      </c>
      <c r="CC159" s="49">
        <v>1</v>
      </c>
      <c r="CD159" s="49">
        <v>14</v>
      </c>
      <c r="CE159" s="49">
        <v>3</v>
      </c>
      <c r="CF159" s="49">
        <v>6</v>
      </c>
      <c r="CG159" s="49">
        <v>48</v>
      </c>
      <c r="CH159" s="49">
        <v>0</v>
      </c>
      <c r="CI159" s="49">
        <v>74</v>
      </c>
      <c r="CJ159" s="49">
        <v>9</v>
      </c>
      <c r="CK159" s="49">
        <v>22</v>
      </c>
      <c r="CL159" s="49">
        <v>188</v>
      </c>
      <c r="CM159" s="49">
        <v>0</v>
      </c>
    </row>
    <row r="160" spans="1:91" x14ac:dyDescent="0.25">
      <c r="A160" s="8">
        <v>18</v>
      </c>
      <c r="B160" s="8" t="s">
        <v>487</v>
      </c>
      <c r="C160" s="8" t="s">
        <v>488</v>
      </c>
      <c r="D160" s="8" t="s">
        <v>489</v>
      </c>
      <c r="E160" s="8" t="s">
        <v>490</v>
      </c>
      <c r="F160" s="9"/>
      <c r="G160" s="8">
        <v>2540521.6800000002</v>
      </c>
      <c r="H160" s="8">
        <v>2542660.2799999998</v>
      </c>
      <c r="I160" s="8">
        <v>2474820.58</v>
      </c>
      <c r="J160" s="8">
        <v>0</v>
      </c>
      <c r="K160" s="8">
        <v>86715.35</v>
      </c>
      <c r="L160" s="8">
        <v>897786.5</v>
      </c>
      <c r="M160" s="8">
        <v>0</v>
      </c>
      <c r="N160" s="8">
        <v>0</v>
      </c>
      <c r="O160" s="8">
        <v>0</v>
      </c>
      <c r="P160" s="8">
        <v>0</v>
      </c>
      <c r="Q160" s="8">
        <v>212588.08</v>
      </c>
      <c r="R160" s="8">
        <v>0</v>
      </c>
      <c r="S160" s="8">
        <v>0</v>
      </c>
      <c r="T160" s="8">
        <v>0</v>
      </c>
      <c r="U160" s="8">
        <v>990986.35</v>
      </c>
      <c r="V160" s="8">
        <v>102666.52</v>
      </c>
      <c r="W160" s="8">
        <v>0</v>
      </c>
      <c r="X160" s="8">
        <v>0</v>
      </c>
      <c r="Y160" s="8">
        <v>2542987.1800000002</v>
      </c>
      <c r="Z160" s="8">
        <v>2139.87</v>
      </c>
      <c r="AA160" s="8">
        <v>2545127.0499999998</v>
      </c>
      <c r="AB160" s="7">
        <v>3.9514768868684769E-2</v>
      </c>
      <c r="AC160" s="7">
        <v>9.4899999999999998E-2</v>
      </c>
      <c r="AD160" s="49">
        <v>241215.5</v>
      </c>
      <c r="AE160" s="49">
        <v>0</v>
      </c>
      <c r="AF160" s="49">
        <v>0</v>
      </c>
      <c r="AG160" s="49">
        <v>2139.87</v>
      </c>
      <c r="AH160" s="49">
        <v>44.56</v>
      </c>
      <c r="AI160" s="25">
        <f t="shared" si="8"/>
        <v>2184.4299999999998</v>
      </c>
      <c r="AJ160" s="49">
        <v>53838.46</v>
      </c>
      <c r="AK160" s="49">
        <v>4614.47</v>
      </c>
      <c r="AL160" s="49">
        <v>10226.31</v>
      </c>
      <c r="AM160" s="49">
        <v>0</v>
      </c>
      <c r="AN160" s="49">
        <v>11740.75</v>
      </c>
      <c r="AO160" s="49">
        <v>2613</v>
      </c>
      <c r="AP160" s="49">
        <v>5651.3</v>
      </c>
      <c r="AQ160" s="49">
        <v>4900</v>
      </c>
      <c r="AR160" s="49">
        <v>0</v>
      </c>
      <c r="AS160" s="49">
        <v>0</v>
      </c>
      <c r="AT160" s="49">
        <v>11851.98</v>
      </c>
      <c r="AU160" s="49">
        <v>250</v>
      </c>
      <c r="AV160" s="49">
        <v>0</v>
      </c>
      <c r="AW160" s="49">
        <v>3444.32</v>
      </c>
      <c r="AX160" s="49">
        <v>0</v>
      </c>
      <c r="AY160" s="49">
        <v>0</v>
      </c>
      <c r="AZ160" s="49">
        <v>116515.91</v>
      </c>
      <c r="BA160" s="26">
        <f t="shared" si="10"/>
        <v>0</v>
      </c>
      <c r="BB160" s="49">
        <v>0</v>
      </c>
      <c r="BC160" s="49">
        <v>122500.85</v>
      </c>
      <c r="BD160" s="49">
        <v>0</v>
      </c>
      <c r="BE160" s="49">
        <v>33915.17</v>
      </c>
      <c r="BF160" s="49">
        <v>4786.1899999999996</v>
      </c>
      <c r="BG160" s="49">
        <v>4786.1899999999996</v>
      </c>
      <c r="BH160" s="49">
        <v>0</v>
      </c>
      <c r="BI160" s="28">
        <f t="shared" si="9"/>
        <v>4786.1899999999996</v>
      </c>
      <c r="BJ160" s="49">
        <v>0</v>
      </c>
      <c r="BK160" s="49">
        <v>507</v>
      </c>
      <c r="BL160" s="49">
        <v>0</v>
      </c>
      <c r="BM160" s="49">
        <v>5</v>
      </c>
      <c r="BN160" s="49">
        <v>0</v>
      </c>
      <c r="BO160" s="49">
        <v>0</v>
      </c>
      <c r="BP160" s="49">
        <v>-9</v>
      </c>
      <c r="BQ160" s="49">
        <v>0</v>
      </c>
      <c r="BR160" s="49">
        <v>-29</v>
      </c>
      <c r="BS160" s="49">
        <v>0</v>
      </c>
      <c r="BT160" s="49">
        <v>0</v>
      </c>
      <c r="BU160" s="49">
        <v>-211</v>
      </c>
      <c r="BV160" s="49">
        <v>0</v>
      </c>
      <c r="BW160" s="49">
        <v>263</v>
      </c>
      <c r="BX160" s="49">
        <v>0</v>
      </c>
      <c r="BY160" s="49">
        <v>37</v>
      </c>
      <c r="BZ160" s="49">
        <v>27</v>
      </c>
      <c r="CA160" s="49">
        <v>145</v>
      </c>
      <c r="CB160" s="49">
        <v>1</v>
      </c>
      <c r="CC160" s="49">
        <v>0</v>
      </c>
      <c r="CD160" s="49">
        <v>0</v>
      </c>
      <c r="CE160" s="49">
        <v>1</v>
      </c>
      <c r="CF160" s="49">
        <v>7</v>
      </c>
      <c r="CG160" s="49">
        <v>1</v>
      </c>
      <c r="CH160" s="49">
        <v>0</v>
      </c>
      <c r="CI160" s="49">
        <v>1</v>
      </c>
      <c r="CJ160" s="49">
        <v>4</v>
      </c>
      <c r="CK160" s="49">
        <v>20</v>
      </c>
      <c r="CL160" s="49">
        <v>1</v>
      </c>
      <c r="CM160" s="49">
        <v>2</v>
      </c>
    </row>
    <row r="161" spans="1:91" x14ac:dyDescent="0.25">
      <c r="A161" s="8">
        <v>18</v>
      </c>
      <c r="B161" s="8" t="s">
        <v>491</v>
      </c>
      <c r="C161" s="8" t="s">
        <v>492</v>
      </c>
      <c r="D161" s="8" t="s">
        <v>493</v>
      </c>
      <c r="E161" s="8" t="s">
        <v>198</v>
      </c>
      <c r="F161" s="8" t="s">
        <v>116</v>
      </c>
      <c r="G161" s="8">
        <v>7645244.4800000004</v>
      </c>
      <c r="H161" s="8">
        <v>7649655.8300000001</v>
      </c>
      <c r="I161" s="8">
        <v>7261752.790000001</v>
      </c>
      <c r="J161" s="8">
        <v>1996901.65</v>
      </c>
      <c r="K161" s="8">
        <v>303657.05</v>
      </c>
      <c r="L161" s="8">
        <v>1284699.28</v>
      </c>
      <c r="M161" s="8">
        <v>0</v>
      </c>
      <c r="N161" s="8">
        <v>0</v>
      </c>
      <c r="O161" s="8">
        <v>0</v>
      </c>
      <c r="P161" s="8">
        <v>20544.900000000001</v>
      </c>
      <c r="Q161" s="8">
        <v>396161.01</v>
      </c>
      <c r="R161" s="8">
        <v>0</v>
      </c>
      <c r="S161" s="8">
        <v>0</v>
      </c>
      <c r="T161" s="8">
        <v>0</v>
      </c>
      <c r="U161" s="8">
        <v>1749967.33</v>
      </c>
      <c r="V161" s="8">
        <v>755811.6</v>
      </c>
      <c r="W161" s="8">
        <v>1560</v>
      </c>
      <c r="X161" s="8">
        <v>0</v>
      </c>
      <c r="Y161" s="8">
        <v>7219810.1600000001</v>
      </c>
      <c r="Z161" s="8">
        <v>7090.68</v>
      </c>
      <c r="AA161" s="8">
        <v>7226900.8399999999</v>
      </c>
      <c r="AB161" s="7">
        <v>3.8695164024829865E-2</v>
      </c>
      <c r="AC161" s="7">
        <v>9.7900000000000001E-2</v>
      </c>
      <c r="AD161" s="49">
        <v>706648.4</v>
      </c>
      <c r="AE161" s="49">
        <v>0</v>
      </c>
      <c r="AF161" s="49">
        <v>0</v>
      </c>
      <c r="AG161" s="49">
        <v>5530.68</v>
      </c>
      <c r="AH161" s="49">
        <v>0</v>
      </c>
      <c r="AI161" s="25">
        <f t="shared" si="8"/>
        <v>5530.68</v>
      </c>
      <c r="AJ161" s="49">
        <v>311582.43</v>
      </c>
      <c r="AK161" s="49">
        <v>27857.91</v>
      </c>
      <c r="AL161" s="49">
        <v>36594.31</v>
      </c>
      <c r="AM161" s="49">
        <v>0</v>
      </c>
      <c r="AN161" s="49">
        <v>34212.550000000003</v>
      </c>
      <c r="AO161" s="49">
        <v>18644.73</v>
      </c>
      <c r="AP161" s="49">
        <v>35282.910000000003</v>
      </c>
      <c r="AQ161" s="49">
        <v>4900</v>
      </c>
      <c r="AR161" s="49">
        <v>852.5</v>
      </c>
      <c r="AS161" s="49">
        <v>0</v>
      </c>
      <c r="AT161" s="49">
        <v>21437.79</v>
      </c>
      <c r="AU161" s="49">
        <v>8510.2999999999993</v>
      </c>
      <c r="AV161" s="49">
        <v>0</v>
      </c>
      <c r="AW161" s="49">
        <v>2246.8000000000002</v>
      </c>
      <c r="AX161" s="49">
        <v>6578.36</v>
      </c>
      <c r="AY161" s="49">
        <v>0</v>
      </c>
      <c r="AZ161" s="49">
        <v>541392.04</v>
      </c>
      <c r="BA161" s="26">
        <f t="shared" si="10"/>
        <v>0</v>
      </c>
      <c r="BB161" s="49">
        <v>0</v>
      </c>
      <c r="BC161" s="49">
        <v>177544.08</v>
      </c>
      <c r="BD161" s="49">
        <v>18.079999999999998</v>
      </c>
      <c r="BE161" s="49">
        <v>125898.09</v>
      </c>
      <c r="BF161" s="49">
        <v>0</v>
      </c>
      <c r="BG161" s="49">
        <v>0</v>
      </c>
      <c r="BH161" s="49">
        <v>0</v>
      </c>
      <c r="BI161" s="28">
        <f t="shared" si="9"/>
        <v>0</v>
      </c>
      <c r="BJ161" s="49">
        <v>0</v>
      </c>
      <c r="BK161" s="49">
        <v>984</v>
      </c>
      <c r="BL161" s="49">
        <v>402</v>
      </c>
      <c r="BM161" s="49">
        <v>25</v>
      </c>
      <c r="BN161" s="49">
        <v>-15</v>
      </c>
      <c r="BO161" s="49">
        <v>-19</v>
      </c>
      <c r="BP161" s="49">
        <v>-21</v>
      </c>
      <c r="BQ161" s="49">
        <v>-85</v>
      </c>
      <c r="BR161" s="49">
        <v>-112</v>
      </c>
      <c r="BS161" s="49">
        <v>11</v>
      </c>
      <c r="BT161" s="49">
        <v>-22</v>
      </c>
      <c r="BU161" s="49">
        <v>-220</v>
      </c>
      <c r="BV161" s="49">
        <v>0</v>
      </c>
      <c r="BW161" s="49">
        <v>928</v>
      </c>
      <c r="BX161" s="49">
        <v>1</v>
      </c>
      <c r="BY161" s="49">
        <v>54</v>
      </c>
      <c r="BZ161" s="49">
        <v>22</v>
      </c>
      <c r="CA161" s="49">
        <v>57</v>
      </c>
      <c r="CB161" s="49">
        <v>83</v>
      </c>
      <c r="CC161" s="49">
        <v>4</v>
      </c>
      <c r="CD161" s="49">
        <v>1</v>
      </c>
      <c r="CE161" s="49">
        <v>0</v>
      </c>
      <c r="CF161" s="49">
        <v>2</v>
      </c>
      <c r="CG161" s="49">
        <v>17</v>
      </c>
      <c r="CH161" s="49">
        <v>1</v>
      </c>
      <c r="CI161" s="49">
        <v>1</v>
      </c>
      <c r="CJ161" s="49">
        <v>4</v>
      </c>
      <c r="CK161" s="49">
        <v>15</v>
      </c>
      <c r="CL161" s="49">
        <v>80</v>
      </c>
      <c r="CM161" s="49">
        <v>4</v>
      </c>
    </row>
    <row r="162" spans="1:91" x14ac:dyDescent="0.25">
      <c r="A162" s="8">
        <v>18</v>
      </c>
      <c r="B162" s="8" t="s">
        <v>494</v>
      </c>
      <c r="C162" s="8" t="s">
        <v>281</v>
      </c>
      <c r="D162" s="8" t="s">
        <v>495</v>
      </c>
      <c r="E162" s="8" t="s">
        <v>198</v>
      </c>
      <c r="F162" s="8" t="s">
        <v>116</v>
      </c>
      <c r="G162" s="8">
        <v>35308124.259999998</v>
      </c>
      <c r="H162" s="8">
        <v>35348748.490000002</v>
      </c>
      <c r="I162" s="8">
        <v>33624114.609999999</v>
      </c>
      <c r="J162" s="8">
        <v>16049242.73</v>
      </c>
      <c r="K162" s="8">
        <v>1915167.83</v>
      </c>
      <c r="L162" s="8">
        <v>5092795.17</v>
      </c>
      <c r="M162" s="8">
        <v>0</v>
      </c>
      <c r="N162" s="8">
        <v>0</v>
      </c>
      <c r="O162" s="8">
        <v>0</v>
      </c>
      <c r="P162" s="8">
        <v>88311.86</v>
      </c>
      <c r="Q162" s="8">
        <v>2060038.52</v>
      </c>
      <c r="R162" s="8">
        <v>0</v>
      </c>
      <c r="S162" s="8">
        <v>0</v>
      </c>
      <c r="T162" s="8">
        <v>0</v>
      </c>
      <c r="U162" s="8">
        <v>5574365.2000000002</v>
      </c>
      <c r="V162" s="8">
        <v>1879284.31</v>
      </c>
      <c r="W162" s="8">
        <v>9932.4599999999991</v>
      </c>
      <c r="X162" s="8">
        <v>0</v>
      </c>
      <c r="Y162" s="8">
        <v>34473908.630000003</v>
      </c>
      <c r="Z162" s="8">
        <v>53678.94</v>
      </c>
      <c r="AA162" s="8">
        <v>34527587.57</v>
      </c>
      <c r="AB162" s="7">
        <v>7.6151736080646515E-2</v>
      </c>
      <c r="AC162" s="7">
        <v>4.7500000000000001E-2</v>
      </c>
      <c r="AD162" s="49">
        <v>1637802.61</v>
      </c>
      <c r="AE162" s="49">
        <v>0</v>
      </c>
      <c r="AF162" s="49">
        <v>0</v>
      </c>
      <c r="AG162" s="49">
        <v>43746.48</v>
      </c>
      <c r="AH162" s="49">
        <v>5097.8900000000003</v>
      </c>
      <c r="AI162" s="25">
        <f t="shared" si="8"/>
        <v>48844.37</v>
      </c>
      <c r="AJ162" s="49">
        <v>921823.81</v>
      </c>
      <c r="AK162" s="49">
        <v>83043.399999999994</v>
      </c>
      <c r="AL162" s="49">
        <v>160321.20000000001</v>
      </c>
      <c r="AM162" s="49">
        <v>0</v>
      </c>
      <c r="AN162" s="49">
        <v>115884</v>
      </c>
      <c r="AO162" s="49">
        <v>18509.939999999999</v>
      </c>
      <c r="AP162" s="49">
        <v>42409.66</v>
      </c>
      <c r="AQ162" s="49">
        <v>14339</v>
      </c>
      <c r="AR162" s="49">
        <v>-65.59</v>
      </c>
      <c r="AS162" s="49">
        <v>0</v>
      </c>
      <c r="AT162" s="49">
        <v>51849.01</v>
      </c>
      <c r="AU162" s="49">
        <v>12774.94</v>
      </c>
      <c r="AV162" s="49">
        <v>0</v>
      </c>
      <c r="AW162" s="49">
        <v>1106.22</v>
      </c>
      <c r="AX162" s="49">
        <v>8782.49</v>
      </c>
      <c r="AY162" s="49">
        <v>0</v>
      </c>
      <c r="AZ162" s="49">
        <v>1531790.97</v>
      </c>
      <c r="BA162" s="26">
        <f t="shared" si="10"/>
        <v>0</v>
      </c>
      <c r="BB162" s="49">
        <v>0</v>
      </c>
      <c r="BC162" s="49">
        <v>177526.09</v>
      </c>
      <c r="BD162" s="49">
        <v>0.09</v>
      </c>
      <c r="BE162" s="49">
        <v>291198.52</v>
      </c>
      <c r="BF162" s="49">
        <v>0</v>
      </c>
      <c r="BG162" s="49">
        <v>0</v>
      </c>
      <c r="BH162" s="49">
        <v>0</v>
      </c>
      <c r="BI162" s="28">
        <f t="shared" si="9"/>
        <v>0</v>
      </c>
      <c r="BJ162" s="49">
        <v>0</v>
      </c>
      <c r="BK162" s="49">
        <v>2740</v>
      </c>
      <c r="BL162" s="49">
        <v>1439</v>
      </c>
      <c r="BM162" s="49">
        <v>14</v>
      </c>
      <c r="BN162" s="49">
        <v>0</v>
      </c>
      <c r="BO162" s="49">
        <v>-32</v>
      </c>
      <c r="BP162" s="49">
        <v>-46</v>
      </c>
      <c r="BQ162" s="49">
        <v>-220</v>
      </c>
      <c r="BR162" s="49">
        <v>-208</v>
      </c>
      <c r="BS162" s="49">
        <v>0</v>
      </c>
      <c r="BT162" s="49">
        <v>21</v>
      </c>
      <c r="BU162" s="49">
        <v>-608</v>
      </c>
      <c r="BV162" s="49">
        <v>-5</v>
      </c>
      <c r="BW162" s="49">
        <v>3095</v>
      </c>
      <c r="BX162" s="49">
        <v>4</v>
      </c>
      <c r="BY162" s="49">
        <v>178</v>
      </c>
      <c r="BZ162" s="49">
        <v>69</v>
      </c>
      <c r="CA162" s="49">
        <v>247</v>
      </c>
      <c r="CB162" s="49">
        <v>114</v>
      </c>
      <c r="CC162" s="49">
        <v>3</v>
      </c>
      <c r="CD162" s="49">
        <v>9</v>
      </c>
      <c r="CE162" s="49">
        <v>4</v>
      </c>
      <c r="CF162" s="49">
        <v>15</v>
      </c>
      <c r="CG162" s="49">
        <v>14</v>
      </c>
      <c r="CH162" s="49">
        <v>0</v>
      </c>
      <c r="CI162" s="49">
        <v>66</v>
      </c>
      <c r="CJ162" s="49">
        <v>12</v>
      </c>
      <c r="CK162" s="49">
        <v>49</v>
      </c>
      <c r="CL162" s="49">
        <v>76</v>
      </c>
      <c r="CM162" s="49">
        <v>0</v>
      </c>
    </row>
    <row r="163" spans="1:91" x14ac:dyDescent="0.25">
      <c r="A163" s="8">
        <v>18</v>
      </c>
      <c r="B163" s="8" t="s">
        <v>496</v>
      </c>
      <c r="C163" s="8" t="s">
        <v>86</v>
      </c>
      <c r="D163" s="8" t="s">
        <v>497</v>
      </c>
      <c r="E163" s="8" t="s">
        <v>490</v>
      </c>
      <c r="F163" s="9"/>
      <c r="G163" s="8">
        <v>3274433.15</v>
      </c>
      <c r="H163" s="8">
        <v>3275429.15</v>
      </c>
      <c r="I163" s="8">
        <v>3085269.15</v>
      </c>
      <c r="J163" s="8">
        <v>0</v>
      </c>
      <c r="K163" s="8">
        <v>152470</v>
      </c>
      <c r="L163" s="8">
        <v>635646</v>
      </c>
      <c r="M163" s="8">
        <v>0</v>
      </c>
      <c r="N163" s="8">
        <v>0</v>
      </c>
      <c r="O163" s="8">
        <v>0</v>
      </c>
      <c r="P163" s="8">
        <v>0</v>
      </c>
      <c r="Q163" s="8">
        <v>417529</v>
      </c>
      <c r="R163" s="8">
        <v>0</v>
      </c>
      <c r="S163" s="8">
        <v>0</v>
      </c>
      <c r="T163" s="8">
        <v>0</v>
      </c>
      <c r="U163" s="8">
        <v>1282972</v>
      </c>
      <c r="V163" s="8">
        <v>311567</v>
      </c>
      <c r="W163" s="8">
        <v>537</v>
      </c>
      <c r="X163" s="8">
        <v>0</v>
      </c>
      <c r="Y163" s="8">
        <v>3111587</v>
      </c>
      <c r="Z163" s="8">
        <v>1535.34</v>
      </c>
      <c r="AA163" s="8">
        <v>3113122.34</v>
      </c>
      <c r="AB163" s="7">
        <v>2.939719520509243E-2</v>
      </c>
      <c r="AC163" s="7">
        <v>0.1</v>
      </c>
      <c r="AD163" s="49">
        <v>311963</v>
      </c>
      <c r="AE163" s="49">
        <v>795</v>
      </c>
      <c r="AF163" s="49">
        <v>7943.96</v>
      </c>
      <c r="AG163" s="49">
        <v>201</v>
      </c>
      <c r="AH163" s="49">
        <v>9</v>
      </c>
      <c r="AI163" s="25">
        <f t="shared" si="8"/>
        <v>210</v>
      </c>
      <c r="AJ163" s="49">
        <v>103254</v>
      </c>
      <c r="AK163" s="49">
        <v>8962</v>
      </c>
      <c r="AL163" s="49">
        <v>11882</v>
      </c>
      <c r="AM163" s="49">
        <v>0</v>
      </c>
      <c r="AN163" s="49">
        <v>21499</v>
      </c>
      <c r="AO163" s="49">
        <v>1050</v>
      </c>
      <c r="AP163" s="49">
        <v>14040</v>
      </c>
      <c r="AQ163" s="49">
        <v>4900</v>
      </c>
      <c r="AR163" s="49">
        <v>392</v>
      </c>
      <c r="AS163" s="49">
        <v>0</v>
      </c>
      <c r="AT163" s="49">
        <v>8162</v>
      </c>
      <c r="AU163" s="49">
        <v>250</v>
      </c>
      <c r="AV163" s="49">
        <v>0</v>
      </c>
      <c r="AW163" s="49">
        <v>8501</v>
      </c>
      <c r="AX163" s="49">
        <v>0</v>
      </c>
      <c r="AY163" s="49">
        <v>0</v>
      </c>
      <c r="AZ163" s="49">
        <v>193168</v>
      </c>
      <c r="BA163" s="26">
        <f t="shared" si="10"/>
        <v>0</v>
      </c>
      <c r="BB163" s="49">
        <v>100</v>
      </c>
      <c r="BC163" s="49">
        <v>119498</v>
      </c>
      <c r="BD163" s="49">
        <v>0</v>
      </c>
      <c r="BE163" s="49">
        <v>50</v>
      </c>
      <c r="BF163" s="49">
        <v>0</v>
      </c>
      <c r="BG163" s="49">
        <v>0</v>
      </c>
      <c r="BH163" s="49">
        <v>0</v>
      </c>
      <c r="BI163" s="28">
        <f t="shared" si="9"/>
        <v>0</v>
      </c>
      <c r="BJ163" s="49">
        <v>0</v>
      </c>
      <c r="BK163" s="49">
        <v>604</v>
      </c>
      <c r="BL163" s="49">
        <v>162</v>
      </c>
      <c r="BM163" s="49">
        <v>0</v>
      </c>
      <c r="BN163" s="49">
        <v>0</v>
      </c>
      <c r="BO163" s="49">
        <v>-5</v>
      </c>
      <c r="BP163" s="49">
        <v>-5</v>
      </c>
      <c r="BQ163" s="49">
        <v>-20</v>
      </c>
      <c r="BR163" s="49">
        <v>-48</v>
      </c>
      <c r="BS163" s="49">
        <v>0</v>
      </c>
      <c r="BT163" s="49">
        <v>0</v>
      </c>
      <c r="BU163" s="49">
        <v>-177</v>
      </c>
      <c r="BV163" s="49">
        <v>0</v>
      </c>
      <c r="BW163" s="49">
        <v>511</v>
      </c>
      <c r="BX163" s="49">
        <v>0</v>
      </c>
      <c r="BY163" s="49">
        <v>29</v>
      </c>
      <c r="BZ163" s="49">
        <v>10</v>
      </c>
      <c r="CA163" s="49">
        <v>105</v>
      </c>
      <c r="CB163" s="49">
        <v>1</v>
      </c>
      <c r="CC163" s="49">
        <v>0</v>
      </c>
      <c r="CD163" s="49">
        <v>0</v>
      </c>
      <c r="CE163" s="49">
        <v>1</v>
      </c>
      <c r="CF163" s="49">
        <v>3</v>
      </c>
      <c r="CG163" s="49">
        <v>6</v>
      </c>
      <c r="CH163" s="49">
        <v>0</v>
      </c>
      <c r="CI163" s="49">
        <v>0</v>
      </c>
      <c r="CJ163" s="49">
        <v>0</v>
      </c>
      <c r="CK163" s="49">
        <v>14</v>
      </c>
      <c r="CL163" s="49">
        <v>40</v>
      </c>
      <c r="CM163" s="49">
        <v>0</v>
      </c>
    </row>
    <row r="164" spans="1:91" x14ac:dyDescent="0.25">
      <c r="A164" s="8">
        <v>18</v>
      </c>
      <c r="B164" s="8" t="s">
        <v>498</v>
      </c>
      <c r="C164" s="8" t="s">
        <v>499</v>
      </c>
      <c r="D164" s="8" t="s">
        <v>500</v>
      </c>
      <c r="E164" s="8" t="s">
        <v>501</v>
      </c>
      <c r="F164" s="9"/>
      <c r="G164" s="8">
        <v>20142879.760000002</v>
      </c>
      <c r="H164" s="8">
        <v>20153191.690000001</v>
      </c>
      <c r="I164" s="8">
        <v>19679341.260000002</v>
      </c>
      <c r="J164" s="8">
        <v>0</v>
      </c>
      <c r="K164" s="8">
        <v>1116727.3700000001</v>
      </c>
      <c r="L164" s="8">
        <v>4733638.1399999997</v>
      </c>
      <c r="M164" s="8">
        <v>0</v>
      </c>
      <c r="N164" s="8">
        <v>0</v>
      </c>
      <c r="O164" s="8">
        <v>0</v>
      </c>
      <c r="P164" s="8">
        <v>0</v>
      </c>
      <c r="Q164" s="8">
        <v>2781342.34</v>
      </c>
      <c r="R164" s="8">
        <v>0</v>
      </c>
      <c r="S164" s="8">
        <v>0</v>
      </c>
      <c r="T164" s="8">
        <v>0</v>
      </c>
      <c r="U164" s="8">
        <v>6839122.6399999997</v>
      </c>
      <c r="V164" s="8">
        <v>2724274.91</v>
      </c>
      <c r="W164" s="8">
        <v>0</v>
      </c>
      <c r="X164" s="8">
        <v>0</v>
      </c>
      <c r="Y164" s="8">
        <v>19560692.710000001</v>
      </c>
      <c r="Z164" s="8">
        <v>13202.57</v>
      </c>
      <c r="AA164" s="8">
        <v>19573895.280000001</v>
      </c>
      <c r="AB164" s="7">
        <v>7.7099651098251343E-2</v>
      </c>
      <c r="AC164" s="7">
        <v>6.8599999999999994E-2</v>
      </c>
      <c r="AD164" s="49">
        <v>1342210.77</v>
      </c>
      <c r="AE164" s="49">
        <v>0</v>
      </c>
      <c r="AF164" s="49">
        <v>0</v>
      </c>
      <c r="AG164" s="49">
        <v>13202.57</v>
      </c>
      <c r="AH164" s="49">
        <v>682.78</v>
      </c>
      <c r="AI164" s="25">
        <f t="shared" si="8"/>
        <v>13885.35</v>
      </c>
      <c r="AJ164" s="49">
        <v>697252.58</v>
      </c>
      <c r="AK164" s="49">
        <v>61687.32</v>
      </c>
      <c r="AL164" s="49">
        <v>177578.66</v>
      </c>
      <c r="AM164" s="49">
        <v>7184.61</v>
      </c>
      <c r="AN164" s="49">
        <v>72393.179999999993</v>
      </c>
      <c r="AO164" s="49">
        <v>40.82</v>
      </c>
      <c r="AP164" s="49">
        <v>38566.42</v>
      </c>
      <c r="AQ164" s="49">
        <v>14314</v>
      </c>
      <c r="AR164" s="49">
        <v>0</v>
      </c>
      <c r="AS164" s="49">
        <v>0</v>
      </c>
      <c r="AT164" s="49">
        <v>52698</v>
      </c>
      <c r="AU164" s="49">
        <v>14785.26</v>
      </c>
      <c r="AV164" s="49">
        <v>0</v>
      </c>
      <c r="AW164" s="49">
        <v>840</v>
      </c>
      <c r="AX164" s="49">
        <v>51708.82</v>
      </c>
      <c r="AY164" s="49">
        <v>0</v>
      </c>
      <c r="AZ164" s="49">
        <v>1223385.08</v>
      </c>
      <c r="BA164" s="26">
        <f t="shared" si="10"/>
        <v>0</v>
      </c>
      <c r="BB164" s="49">
        <v>0</v>
      </c>
      <c r="BC164" s="49">
        <v>177526</v>
      </c>
      <c r="BD164" s="49">
        <v>0</v>
      </c>
      <c r="BE164" s="49">
        <v>216156.32</v>
      </c>
      <c r="BF164" s="49">
        <v>0</v>
      </c>
      <c r="BG164" s="49">
        <v>0</v>
      </c>
      <c r="BH164" s="49">
        <v>0</v>
      </c>
      <c r="BI164" s="28">
        <f t="shared" si="9"/>
        <v>0</v>
      </c>
      <c r="BJ164" s="49">
        <v>0</v>
      </c>
      <c r="BK164" s="49">
        <v>3021</v>
      </c>
      <c r="BL164" s="49">
        <v>1248</v>
      </c>
      <c r="BM164" s="49">
        <v>34</v>
      </c>
      <c r="BN164" s="49">
        <v>-14</v>
      </c>
      <c r="BO164" s="49">
        <v>-29</v>
      </c>
      <c r="BP164" s="49">
        <v>-76</v>
      </c>
      <c r="BQ164" s="49">
        <v>-121</v>
      </c>
      <c r="BR164" s="49">
        <v>-270</v>
      </c>
      <c r="BS164" s="49">
        <v>52</v>
      </c>
      <c r="BT164" s="49">
        <v>11</v>
      </c>
      <c r="BU164" s="49">
        <v>-794</v>
      </c>
      <c r="BV164" s="49">
        <v>-6</v>
      </c>
      <c r="BW164" s="49">
        <v>3056</v>
      </c>
      <c r="BX164" s="49">
        <v>0</v>
      </c>
      <c r="BY164" s="49">
        <v>125</v>
      </c>
      <c r="BZ164" s="49">
        <v>96</v>
      </c>
      <c r="CA164" s="49">
        <v>406</v>
      </c>
      <c r="CB164" s="49">
        <v>171</v>
      </c>
      <c r="CC164" s="49">
        <v>1</v>
      </c>
      <c r="CD164" s="49">
        <v>0</v>
      </c>
      <c r="CE164" s="49">
        <v>1</v>
      </c>
      <c r="CF164" s="49">
        <v>7</v>
      </c>
      <c r="CG164" s="49">
        <v>68</v>
      </c>
      <c r="CH164" s="49">
        <v>0</v>
      </c>
      <c r="CI164" s="49">
        <v>3</v>
      </c>
      <c r="CJ164" s="49">
        <v>7</v>
      </c>
      <c r="CK164" s="49">
        <v>39</v>
      </c>
      <c r="CL164" s="49">
        <v>229</v>
      </c>
      <c r="CM164" s="49">
        <v>0</v>
      </c>
    </row>
    <row r="165" spans="1:91" x14ac:dyDescent="0.25">
      <c r="A165" s="8">
        <v>18</v>
      </c>
      <c r="B165" s="8" t="s">
        <v>502</v>
      </c>
      <c r="C165" s="8" t="s">
        <v>503</v>
      </c>
      <c r="D165" s="8" t="s">
        <v>504</v>
      </c>
      <c r="E165" s="8" t="s">
        <v>501</v>
      </c>
      <c r="F165" s="9"/>
      <c r="G165" s="8">
        <v>27795700.140000001</v>
      </c>
      <c r="H165" s="8">
        <v>27894670.5</v>
      </c>
      <c r="I165" s="8">
        <v>26454713.57</v>
      </c>
      <c r="J165" s="8">
        <v>22045.68</v>
      </c>
      <c r="K165" s="8">
        <v>1470605.03</v>
      </c>
      <c r="L165" s="8">
        <v>5289021.8600000003</v>
      </c>
      <c r="M165" s="8">
        <v>0</v>
      </c>
      <c r="N165" s="8">
        <v>0</v>
      </c>
      <c r="O165" s="8">
        <v>1007.31</v>
      </c>
      <c r="P165" s="8">
        <v>47621.85</v>
      </c>
      <c r="Q165" s="8">
        <v>4631960.8899999997</v>
      </c>
      <c r="R165" s="8">
        <v>0</v>
      </c>
      <c r="S165" s="8">
        <v>0</v>
      </c>
      <c r="T165" s="8">
        <v>2666.31</v>
      </c>
      <c r="U165" s="8">
        <v>9012508.9100000001</v>
      </c>
      <c r="V165" s="8">
        <v>4443472.28</v>
      </c>
      <c r="W165" s="8">
        <v>0</v>
      </c>
      <c r="X165" s="8">
        <v>7687.31</v>
      </c>
      <c r="Y165" s="8">
        <v>26724353.43</v>
      </c>
      <c r="Z165" s="8">
        <v>116178.51</v>
      </c>
      <c r="AA165" s="8">
        <v>26840531.940000001</v>
      </c>
      <c r="AB165" s="7">
        <v>6.8619780242443085E-2</v>
      </c>
      <c r="AC165" s="7">
        <v>6.7500000000000004E-2</v>
      </c>
      <c r="AD165" s="49">
        <v>1885747.78</v>
      </c>
      <c r="AE165" s="49">
        <v>81896.899999999994</v>
      </c>
      <c r="AF165" s="49">
        <v>1213297.18</v>
      </c>
      <c r="AG165" s="49">
        <v>22920.68</v>
      </c>
      <c r="AH165" s="49">
        <v>4911.8900000000003</v>
      </c>
      <c r="AI165" s="25">
        <f t="shared" si="8"/>
        <v>27832.57</v>
      </c>
      <c r="AJ165" s="49">
        <v>857426.84</v>
      </c>
      <c r="AK165" s="49">
        <v>80453.77</v>
      </c>
      <c r="AL165" s="49">
        <v>152507.93</v>
      </c>
      <c r="AM165" s="49">
        <v>26965</v>
      </c>
      <c r="AN165" s="49">
        <v>179042.37</v>
      </c>
      <c r="AO165" s="49">
        <v>43966.36</v>
      </c>
      <c r="AP165" s="49">
        <v>65905.149999999994</v>
      </c>
      <c r="AQ165" s="49">
        <v>21032.5</v>
      </c>
      <c r="AR165" s="49">
        <v>5225.5</v>
      </c>
      <c r="AS165" s="49">
        <v>0</v>
      </c>
      <c r="AT165" s="49">
        <v>45187.19</v>
      </c>
      <c r="AU165" s="49">
        <v>22110.720000000001</v>
      </c>
      <c r="AV165" s="49">
        <v>6643.03</v>
      </c>
      <c r="AW165" s="49">
        <v>1010.51</v>
      </c>
      <c r="AX165" s="49">
        <v>16903.61</v>
      </c>
      <c r="AY165" s="49">
        <v>0</v>
      </c>
      <c r="AZ165" s="49">
        <v>1675400.29</v>
      </c>
      <c r="BA165" s="26">
        <f t="shared" si="10"/>
        <v>0</v>
      </c>
      <c r="BB165" s="49">
        <v>0</v>
      </c>
      <c r="BC165" s="49">
        <v>177526</v>
      </c>
      <c r="BD165" s="49">
        <v>0</v>
      </c>
      <c r="BE165" s="49">
        <v>364089.44</v>
      </c>
      <c r="BF165" s="49">
        <v>0</v>
      </c>
      <c r="BG165" s="49">
        <v>0</v>
      </c>
      <c r="BH165" s="49">
        <v>0</v>
      </c>
      <c r="BI165" s="28">
        <f t="shared" si="9"/>
        <v>0</v>
      </c>
      <c r="BJ165" s="49">
        <v>0</v>
      </c>
      <c r="BK165" s="49">
        <v>4606</v>
      </c>
      <c r="BL165" s="49">
        <v>1537</v>
      </c>
      <c r="BM165" s="49">
        <v>80</v>
      </c>
      <c r="BN165" s="49">
        <v>-62</v>
      </c>
      <c r="BO165" s="49">
        <v>-46</v>
      </c>
      <c r="BP165" s="49">
        <v>-83</v>
      </c>
      <c r="BQ165" s="49">
        <v>-177</v>
      </c>
      <c r="BR165" s="49">
        <v>-320</v>
      </c>
      <c r="BS165" s="49">
        <v>36</v>
      </c>
      <c r="BT165" s="49">
        <v>42</v>
      </c>
      <c r="BU165" s="49">
        <v>-862</v>
      </c>
      <c r="BV165" s="49">
        <v>-7</v>
      </c>
      <c r="BW165" s="49">
        <v>4744</v>
      </c>
      <c r="BX165" s="49">
        <v>5</v>
      </c>
      <c r="BY165" s="49">
        <v>187</v>
      </c>
      <c r="BZ165" s="49">
        <v>69</v>
      </c>
      <c r="CA165" s="49">
        <v>344</v>
      </c>
      <c r="CB165" s="49">
        <v>256</v>
      </c>
      <c r="CC165" s="49">
        <v>13</v>
      </c>
      <c r="CD165" s="49">
        <v>0</v>
      </c>
      <c r="CE165" s="49">
        <v>3</v>
      </c>
      <c r="CF165" s="49">
        <v>16</v>
      </c>
      <c r="CG165" s="49">
        <v>50</v>
      </c>
      <c r="CH165" s="49">
        <v>14</v>
      </c>
      <c r="CI165" s="49">
        <v>2</v>
      </c>
      <c r="CJ165" s="49">
        <v>10</v>
      </c>
      <c r="CK165" s="49">
        <v>34</v>
      </c>
      <c r="CL165" s="49">
        <v>225</v>
      </c>
      <c r="CM165" s="49">
        <v>18</v>
      </c>
    </row>
    <row r="166" spans="1:91" x14ac:dyDescent="0.25">
      <c r="A166" s="8">
        <v>18</v>
      </c>
      <c r="B166" s="8" t="s">
        <v>611</v>
      </c>
      <c r="C166" s="8" t="s">
        <v>419</v>
      </c>
      <c r="D166" s="8" t="s">
        <v>497</v>
      </c>
      <c r="E166" s="9" t="s">
        <v>490</v>
      </c>
      <c r="F166" s="9"/>
      <c r="G166" s="8">
        <v>745623.55</v>
      </c>
      <c r="H166" s="8">
        <v>745624.56</v>
      </c>
      <c r="I166" s="8">
        <v>700481.4</v>
      </c>
      <c r="J166" s="8">
        <v>946.35</v>
      </c>
      <c r="K166" s="8">
        <v>47997.3</v>
      </c>
      <c r="L166" s="8">
        <v>148249</v>
      </c>
      <c r="M166" s="8">
        <v>0</v>
      </c>
      <c r="N166" s="8">
        <v>0</v>
      </c>
      <c r="O166" s="8">
        <v>0</v>
      </c>
      <c r="P166" s="8">
        <v>0</v>
      </c>
      <c r="Q166" s="8">
        <v>53375</v>
      </c>
      <c r="R166" s="8">
        <v>0</v>
      </c>
      <c r="S166" s="8">
        <v>0</v>
      </c>
      <c r="T166" s="8">
        <v>0</v>
      </c>
      <c r="U166" s="8">
        <v>164759.26</v>
      </c>
      <c r="V166" s="8">
        <v>120048.94</v>
      </c>
      <c r="W166" s="8">
        <v>604.54999999999995</v>
      </c>
      <c r="X166" s="8">
        <v>0</v>
      </c>
      <c r="Y166" s="8">
        <v>597063.98</v>
      </c>
      <c r="Z166" s="8">
        <v>604.54999999999995</v>
      </c>
      <c r="AA166" s="8">
        <v>597668.53</v>
      </c>
      <c r="AB166" s="7">
        <v>0.14220765233039856</v>
      </c>
      <c r="AC166" s="7">
        <v>0.10009999999999999</v>
      </c>
      <c r="AD166" s="49">
        <v>59706.13</v>
      </c>
      <c r="AE166" s="49">
        <v>0</v>
      </c>
      <c r="AF166" s="49">
        <v>0</v>
      </c>
      <c r="AG166" s="49">
        <v>0</v>
      </c>
      <c r="AH166" s="49">
        <v>0</v>
      </c>
      <c r="AI166" s="25">
        <f t="shared" si="8"/>
        <v>0</v>
      </c>
      <c r="AJ166" s="49">
        <v>1410</v>
      </c>
      <c r="AK166" s="49">
        <v>395.91</v>
      </c>
      <c r="AL166" s="49">
        <v>0</v>
      </c>
      <c r="AM166" s="49">
        <v>0</v>
      </c>
      <c r="AN166" s="49">
        <v>3342.6</v>
      </c>
      <c r="AO166" s="49">
        <v>0</v>
      </c>
      <c r="AP166" s="49">
        <v>7144.4</v>
      </c>
      <c r="AQ166" s="49">
        <v>0</v>
      </c>
      <c r="AR166" s="49">
        <v>165</v>
      </c>
      <c r="AS166" s="49">
        <v>0</v>
      </c>
      <c r="AT166" s="49">
        <v>5982.62</v>
      </c>
      <c r="AU166" s="49">
        <v>1592.08</v>
      </c>
      <c r="AV166" s="49">
        <v>0</v>
      </c>
      <c r="AW166" s="49">
        <v>0</v>
      </c>
      <c r="AX166" s="49">
        <v>261.64</v>
      </c>
      <c r="AY166" s="49">
        <v>0</v>
      </c>
      <c r="AZ166" s="49">
        <v>35293.07</v>
      </c>
      <c r="BA166" s="26">
        <f t="shared" si="10"/>
        <v>0</v>
      </c>
      <c r="BB166" s="49">
        <v>0</v>
      </c>
      <c r="BC166" s="49">
        <v>33683.78</v>
      </c>
      <c r="BD166" s="49">
        <v>0</v>
      </c>
      <c r="BE166" s="49">
        <v>0.53</v>
      </c>
      <c r="BF166" s="49">
        <v>0</v>
      </c>
      <c r="BG166" s="49">
        <v>0</v>
      </c>
      <c r="BH166" s="49">
        <v>0</v>
      </c>
      <c r="BI166" s="28">
        <f t="shared" si="9"/>
        <v>0</v>
      </c>
      <c r="BJ166" s="49">
        <v>0</v>
      </c>
      <c r="BK166" s="49">
        <v>57</v>
      </c>
      <c r="BL166" s="49">
        <v>337</v>
      </c>
      <c r="BM166" s="49">
        <v>0</v>
      </c>
      <c r="BN166" s="49">
        <v>0</v>
      </c>
      <c r="BO166" s="49">
        <v>-18</v>
      </c>
      <c r="BP166" s="49">
        <v>-2</v>
      </c>
      <c r="BQ166" s="49">
        <v>-83</v>
      </c>
      <c r="BR166" s="49">
        <v>-6</v>
      </c>
      <c r="BS166" s="49">
        <v>0</v>
      </c>
      <c r="BT166" s="49">
        <v>21</v>
      </c>
      <c r="BU166" s="49">
        <v>0</v>
      </c>
      <c r="BV166" s="49">
        <v>0</v>
      </c>
      <c r="BW166" s="49">
        <v>306</v>
      </c>
      <c r="BX166" s="49">
        <v>0</v>
      </c>
      <c r="BY166" s="49">
        <v>0</v>
      </c>
      <c r="BZ166" s="49">
        <v>0</v>
      </c>
      <c r="CA166" s="49">
        <v>0</v>
      </c>
      <c r="CB166" s="49">
        <v>0</v>
      </c>
      <c r="CC166" s="49">
        <v>0</v>
      </c>
      <c r="CD166" s="49">
        <v>0</v>
      </c>
      <c r="CE166" s="49">
        <v>0</v>
      </c>
      <c r="CF166" s="49">
        <v>0</v>
      </c>
      <c r="CG166" s="49">
        <v>2</v>
      </c>
      <c r="CH166" s="49">
        <v>0</v>
      </c>
      <c r="CI166" s="49">
        <v>0</v>
      </c>
      <c r="CJ166" s="49">
        <v>0</v>
      </c>
      <c r="CK166" s="49">
        <v>1</v>
      </c>
      <c r="CL166" s="49">
        <v>1</v>
      </c>
      <c r="CM166" s="49">
        <v>0</v>
      </c>
    </row>
    <row r="167" spans="1:91" x14ac:dyDescent="0.25">
      <c r="A167" s="8">
        <v>18</v>
      </c>
      <c r="B167" s="8" t="s">
        <v>505</v>
      </c>
      <c r="C167" s="8" t="s">
        <v>506</v>
      </c>
      <c r="D167" s="8" t="s">
        <v>497</v>
      </c>
      <c r="E167" s="8" t="s">
        <v>490</v>
      </c>
      <c r="F167" s="9"/>
      <c r="G167" s="8">
        <v>2554659</v>
      </c>
      <c r="H167" s="8">
        <v>2555684</v>
      </c>
      <c r="I167" s="8">
        <v>2433638</v>
      </c>
      <c r="J167" s="8">
        <v>0</v>
      </c>
      <c r="K167" s="8">
        <v>183764</v>
      </c>
      <c r="L167" s="8">
        <v>471109</v>
      </c>
      <c r="M167" s="8">
        <v>0</v>
      </c>
      <c r="N167" s="8">
        <v>0</v>
      </c>
      <c r="O167" s="8">
        <v>0</v>
      </c>
      <c r="P167" s="8">
        <v>18466</v>
      </c>
      <c r="Q167" s="8">
        <v>235883</v>
      </c>
      <c r="R167" s="8">
        <v>0</v>
      </c>
      <c r="S167" s="8">
        <v>0</v>
      </c>
      <c r="T167" s="8">
        <v>0</v>
      </c>
      <c r="U167" s="8">
        <v>1002253</v>
      </c>
      <c r="V167" s="8">
        <v>213747</v>
      </c>
      <c r="W167" s="8">
        <v>845</v>
      </c>
      <c r="X167" s="8">
        <v>0</v>
      </c>
      <c r="Y167" s="8">
        <v>2367767</v>
      </c>
      <c r="Z167" s="8">
        <v>6296</v>
      </c>
      <c r="AA167" s="8">
        <v>2374063</v>
      </c>
      <c r="AB167" s="7">
        <v>7.9191394150257111E-2</v>
      </c>
      <c r="AC167" s="7">
        <v>0.10009999999999999</v>
      </c>
      <c r="AD167" s="49">
        <v>237067</v>
      </c>
      <c r="AE167" s="49">
        <v>0</v>
      </c>
      <c r="AF167" s="49">
        <v>0</v>
      </c>
      <c r="AG167" s="49">
        <v>1054</v>
      </c>
      <c r="AH167" s="49">
        <v>45</v>
      </c>
      <c r="AI167" s="25">
        <f t="shared" si="8"/>
        <v>1099</v>
      </c>
      <c r="AJ167" s="49">
        <v>106607</v>
      </c>
      <c r="AK167" s="49">
        <v>8708</v>
      </c>
      <c r="AL167" s="49">
        <v>5484</v>
      </c>
      <c r="AM167" s="49">
        <v>0</v>
      </c>
      <c r="AN167" s="49">
        <v>15000</v>
      </c>
      <c r="AO167" s="49">
        <v>12600</v>
      </c>
      <c r="AP167" s="49">
        <v>8898</v>
      </c>
      <c r="AQ167" s="49">
        <v>4900</v>
      </c>
      <c r="AR167" s="49">
        <v>12000</v>
      </c>
      <c r="AS167" s="49">
        <v>0</v>
      </c>
      <c r="AT167" s="49">
        <v>8276</v>
      </c>
      <c r="AU167" s="49">
        <v>0</v>
      </c>
      <c r="AV167" s="49">
        <v>0</v>
      </c>
      <c r="AW167" s="49">
        <v>3329</v>
      </c>
      <c r="AX167" s="49">
        <v>0</v>
      </c>
      <c r="AY167" s="49">
        <v>0</v>
      </c>
      <c r="AZ167" s="49">
        <v>193237.77</v>
      </c>
      <c r="BA167" s="26">
        <f t="shared" si="10"/>
        <v>0</v>
      </c>
      <c r="BB167" s="49">
        <v>0</v>
      </c>
      <c r="BC167" s="49">
        <v>53000</v>
      </c>
      <c r="BD167" s="49">
        <v>0</v>
      </c>
      <c r="BE167" s="49">
        <v>2930.23</v>
      </c>
      <c r="BF167" s="49">
        <v>0</v>
      </c>
      <c r="BG167" s="49">
        <v>0</v>
      </c>
      <c r="BH167" s="49">
        <v>0</v>
      </c>
      <c r="BI167" s="28">
        <f t="shared" si="9"/>
        <v>0</v>
      </c>
      <c r="BJ167" s="49">
        <v>0</v>
      </c>
      <c r="BK167" s="49">
        <v>548</v>
      </c>
      <c r="BL167" s="49">
        <v>183</v>
      </c>
      <c r="BM167" s="49">
        <v>0</v>
      </c>
      <c r="BN167" s="49">
        <v>0</v>
      </c>
      <c r="BO167" s="49">
        <v>0</v>
      </c>
      <c r="BP167" s="49">
        <v>-15</v>
      </c>
      <c r="BQ167" s="49">
        <v>0</v>
      </c>
      <c r="BR167" s="49">
        <v>-84</v>
      </c>
      <c r="BS167" s="49">
        <v>0</v>
      </c>
      <c r="BT167" s="49">
        <v>-41</v>
      </c>
      <c r="BU167" s="49">
        <v>-122</v>
      </c>
      <c r="BV167" s="49">
        <v>0</v>
      </c>
      <c r="BW167" s="49">
        <v>469</v>
      </c>
      <c r="BX167" s="49">
        <v>0</v>
      </c>
      <c r="BY167" s="49">
        <v>20</v>
      </c>
      <c r="BZ167" s="49">
        <v>14</v>
      </c>
      <c r="CA167" s="49">
        <v>84</v>
      </c>
      <c r="CB167" s="49">
        <v>0</v>
      </c>
      <c r="CC167" s="49">
        <v>0</v>
      </c>
      <c r="CD167" s="49">
        <v>0</v>
      </c>
      <c r="CE167" s="49">
        <v>0</v>
      </c>
      <c r="CF167" s="49">
        <v>4</v>
      </c>
      <c r="CG167" s="49">
        <v>0</v>
      </c>
      <c r="CH167" s="49">
        <v>11</v>
      </c>
      <c r="CI167" s="49">
        <v>2</v>
      </c>
      <c r="CJ167" s="49">
        <v>1</v>
      </c>
      <c r="CK167" s="49">
        <v>32</v>
      </c>
      <c r="CL167" s="49">
        <v>0</v>
      </c>
      <c r="CM167" s="49">
        <v>47</v>
      </c>
    </row>
    <row r="168" spans="1:91" x14ac:dyDescent="0.25">
      <c r="A168" s="8">
        <v>18</v>
      </c>
      <c r="B168" s="8" t="s">
        <v>507</v>
      </c>
      <c r="C168" s="8" t="s">
        <v>188</v>
      </c>
      <c r="D168" s="8" t="s">
        <v>508</v>
      </c>
      <c r="E168" s="8" t="s">
        <v>501</v>
      </c>
      <c r="F168" s="9"/>
      <c r="G168" s="8">
        <v>1087012</v>
      </c>
      <c r="H168" s="8">
        <v>1087012</v>
      </c>
      <c r="I168" s="8">
        <v>1074842</v>
      </c>
      <c r="J168" s="8">
        <v>0</v>
      </c>
      <c r="K168" s="8">
        <v>108158</v>
      </c>
      <c r="L168" s="8">
        <v>172357</v>
      </c>
      <c r="M168" s="8">
        <v>0</v>
      </c>
      <c r="N168" s="8">
        <v>0</v>
      </c>
      <c r="O168" s="8">
        <v>0</v>
      </c>
      <c r="P168" s="8">
        <v>5558</v>
      </c>
      <c r="Q168" s="8">
        <v>104310</v>
      </c>
      <c r="R168" s="8">
        <v>0</v>
      </c>
      <c r="S168" s="8">
        <v>0</v>
      </c>
      <c r="T168" s="8">
        <v>0</v>
      </c>
      <c r="U168" s="8">
        <v>400011</v>
      </c>
      <c r="V168" s="8">
        <v>163425</v>
      </c>
      <c r="W168" s="8">
        <v>0</v>
      </c>
      <c r="X168" s="8">
        <v>0</v>
      </c>
      <c r="Y168" s="8">
        <v>1061629</v>
      </c>
      <c r="Z168" s="8">
        <v>0</v>
      </c>
      <c r="AA168" s="8">
        <v>1061629</v>
      </c>
      <c r="AB168" s="7">
        <v>5.2673753350973129E-2</v>
      </c>
      <c r="AC168" s="7">
        <v>0.1</v>
      </c>
      <c r="AD168" s="49">
        <v>107810</v>
      </c>
      <c r="AE168" s="49">
        <v>0</v>
      </c>
      <c r="AF168" s="49">
        <v>16530</v>
      </c>
      <c r="AG168" s="49">
        <v>0</v>
      </c>
      <c r="AH168" s="49">
        <v>0</v>
      </c>
      <c r="AI168" s="25">
        <f t="shared" si="8"/>
        <v>0</v>
      </c>
      <c r="AJ168" s="49">
        <v>29348</v>
      </c>
      <c r="AK168" s="49">
        <v>0</v>
      </c>
      <c r="AL168" s="49">
        <v>0</v>
      </c>
      <c r="AM168" s="49">
        <v>0</v>
      </c>
      <c r="AN168" s="49">
        <v>2088</v>
      </c>
      <c r="AO168" s="49">
        <v>0</v>
      </c>
      <c r="AP168" s="49">
        <v>2444</v>
      </c>
      <c r="AQ168" s="49">
        <v>0</v>
      </c>
      <c r="AR168" s="49">
        <v>0</v>
      </c>
      <c r="AS168" s="49">
        <v>0</v>
      </c>
      <c r="AT168" s="49">
        <v>2943</v>
      </c>
      <c r="AU168" s="49">
        <v>0</v>
      </c>
      <c r="AV168" s="49">
        <v>0</v>
      </c>
      <c r="AW168" s="49">
        <v>194</v>
      </c>
      <c r="AX168" s="49">
        <v>1867</v>
      </c>
      <c r="AY168" s="49">
        <v>39091</v>
      </c>
      <c r="AZ168" s="49">
        <v>44808</v>
      </c>
      <c r="BA168" s="26">
        <f t="shared" si="10"/>
        <v>0.87241117657561151</v>
      </c>
      <c r="BB168" s="49">
        <v>0</v>
      </c>
      <c r="BC168" s="49">
        <v>54508</v>
      </c>
      <c r="BD168" s="49">
        <v>0</v>
      </c>
      <c r="BE168" s="49">
        <v>9789</v>
      </c>
      <c r="BF168" s="49">
        <v>0</v>
      </c>
      <c r="BG168" s="49">
        <v>0</v>
      </c>
      <c r="BH168" s="49">
        <v>0</v>
      </c>
      <c r="BI168" s="28">
        <f t="shared" si="9"/>
        <v>0</v>
      </c>
      <c r="BJ168" s="49">
        <v>0</v>
      </c>
      <c r="BK168" s="49">
        <v>144</v>
      </c>
      <c r="BL168" s="49">
        <v>76</v>
      </c>
      <c r="BM168" s="49">
        <v>2</v>
      </c>
      <c r="BN168" s="49">
        <v>-1</v>
      </c>
      <c r="BO168" s="49">
        <v>-5</v>
      </c>
      <c r="BP168" s="49">
        <v>-4</v>
      </c>
      <c r="BQ168" s="49">
        <v>-9</v>
      </c>
      <c r="BR168" s="49">
        <v>-17</v>
      </c>
      <c r="BS168" s="49">
        <v>2</v>
      </c>
      <c r="BT168" s="49">
        <v>-2</v>
      </c>
      <c r="BU168" s="49">
        <v>-27</v>
      </c>
      <c r="BV168" s="49">
        <v>-1</v>
      </c>
      <c r="BW168" s="49">
        <v>158</v>
      </c>
      <c r="BX168" s="49">
        <v>0</v>
      </c>
      <c r="BY168" s="49">
        <v>12</v>
      </c>
      <c r="BZ168" s="49">
        <v>6</v>
      </c>
      <c r="CA168" s="49">
        <v>7</v>
      </c>
      <c r="CB168" s="49">
        <v>2</v>
      </c>
      <c r="CC168" s="49">
        <v>2</v>
      </c>
      <c r="CD168" s="49">
        <v>1</v>
      </c>
      <c r="CE168" s="49">
        <v>0</v>
      </c>
      <c r="CF168" s="49">
        <v>2</v>
      </c>
      <c r="CG168" s="49">
        <v>1</v>
      </c>
      <c r="CH168" s="49">
        <v>0</v>
      </c>
      <c r="CI168" s="49">
        <v>0</v>
      </c>
      <c r="CJ168" s="49">
        <v>0</v>
      </c>
      <c r="CK168" s="49">
        <v>3</v>
      </c>
      <c r="CL168" s="49">
        <v>10</v>
      </c>
      <c r="CM168" s="49">
        <v>2</v>
      </c>
    </row>
    <row r="169" spans="1:91" x14ac:dyDescent="0.25">
      <c r="A169" s="8">
        <v>18</v>
      </c>
      <c r="B169" s="8" t="s">
        <v>509</v>
      </c>
      <c r="C169" s="8" t="s">
        <v>510</v>
      </c>
      <c r="D169" s="8" t="s">
        <v>511</v>
      </c>
      <c r="E169" s="8" t="s">
        <v>490</v>
      </c>
      <c r="F169" s="9"/>
      <c r="G169" s="8">
        <v>2171274.58</v>
      </c>
      <c r="H169" s="8">
        <v>2171892.52</v>
      </c>
      <c r="I169" s="8">
        <v>2096219.36</v>
      </c>
      <c r="J169" s="8">
        <v>0</v>
      </c>
      <c r="K169" s="8">
        <v>153390.89000000001</v>
      </c>
      <c r="L169" s="8">
        <v>511370.05</v>
      </c>
      <c r="M169" s="8">
        <v>0</v>
      </c>
      <c r="N169" s="8">
        <v>0</v>
      </c>
      <c r="O169" s="8">
        <v>0</v>
      </c>
      <c r="P169" s="8">
        <v>0</v>
      </c>
      <c r="Q169" s="8">
        <v>193638.88</v>
      </c>
      <c r="R169" s="8">
        <v>0</v>
      </c>
      <c r="S169" s="8">
        <v>0</v>
      </c>
      <c r="T169" s="8">
        <v>10162.65</v>
      </c>
      <c r="U169" s="8">
        <v>802151.45</v>
      </c>
      <c r="V169" s="8">
        <v>278399.74</v>
      </c>
      <c r="W169" s="8">
        <v>1800</v>
      </c>
      <c r="X169" s="8">
        <v>0</v>
      </c>
      <c r="Y169" s="8">
        <v>2154392.7400000002</v>
      </c>
      <c r="Z169" s="8">
        <v>20269.169999999998</v>
      </c>
      <c r="AA169" s="8">
        <v>2174661.91</v>
      </c>
      <c r="AB169" s="7">
        <v>4.4035371392965317E-2</v>
      </c>
      <c r="AC169" s="7">
        <v>0.1</v>
      </c>
      <c r="AD169" s="49">
        <v>223130.31</v>
      </c>
      <c r="AE169" s="49">
        <v>0</v>
      </c>
      <c r="AF169" s="49">
        <v>76885.8</v>
      </c>
      <c r="AG169" s="49">
        <v>617.94000000000005</v>
      </c>
      <c r="AH169" s="49">
        <v>25.83</v>
      </c>
      <c r="AI169" s="25">
        <f t="shared" si="8"/>
        <v>643.7700000000001</v>
      </c>
      <c r="AJ169" s="49">
        <v>64316.45</v>
      </c>
      <c r="AK169" s="49">
        <v>5037.83</v>
      </c>
      <c r="AL169" s="49">
        <v>12436.41</v>
      </c>
      <c r="AM169" s="49">
        <v>0</v>
      </c>
      <c r="AN169" s="49">
        <v>17244</v>
      </c>
      <c r="AO169" s="49">
        <v>120</v>
      </c>
      <c r="AP169" s="49">
        <v>10154.700000000001</v>
      </c>
      <c r="AQ169" s="49">
        <v>4900</v>
      </c>
      <c r="AR169" s="49">
        <v>450</v>
      </c>
      <c r="AS169" s="49">
        <v>0</v>
      </c>
      <c r="AT169" s="49">
        <v>12795.82</v>
      </c>
      <c r="AU169" s="49">
        <v>308.63</v>
      </c>
      <c r="AV169" s="49">
        <v>0</v>
      </c>
      <c r="AW169" s="49">
        <v>4377.54</v>
      </c>
      <c r="AX169" s="49">
        <v>0</v>
      </c>
      <c r="AY169" s="49">
        <v>35491.07</v>
      </c>
      <c r="AZ169" s="49">
        <v>146952.13</v>
      </c>
      <c r="BA169" s="26">
        <f t="shared" si="10"/>
        <v>0.24151449863299021</v>
      </c>
      <c r="BB169" s="49">
        <v>0</v>
      </c>
      <c r="BC169" s="49">
        <v>78200</v>
      </c>
      <c r="BD169" s="49">
        <v>0</v>
      </c>
      <c r="BE169" s="49">
        <v>4124.25</v>
      </c>
      <c r="BF169" s="49">
        <v>0</v>
      </c>
      <c r="BG169" s="49">
        <v>0</v>
      </c>
      <c r="BH169" s="49">
        <v>0</v>
      </c>
      <c r="BI169" s="28">
        <f t="shared" si="9"/>
        <v>0</v>
      </c>
      <c r="BJ169" s="49">
        <v>0</v>
      </c>
      <c r="BK169" s="49">
        <v>511</v>
      </c>
      <c r="BL169" s="49">
        <v>88</v>
      </c>
      <c r="BM169" s="49">
        <v>9</v>
      </c>
      <c r="BN169" s="49">
        <v>-11</v>
      </c>
      <c r="BO169" s="49">
        <v>-20</v>
      </c>
      <c r="BP169" s="49">
        <v>-17</v>
      </c>
      <c r="BQ169" s="49">
        <v>-36</v>
      </c>
      <c r="BR169" s="49">
        <v>-20</v>
      </c>
      <c r="BS169" s="49">
        <v>0</v>
      </c>
      <c r="BT169" s="49">
        <v>-20</v>
      </c>
      <c r="BU169" s="49">
        <v>-89</v>
      </c>
      <c r="BV169" s="49">
        <v>-10</v>
      </c>
      <c r="BW169" s="49">
        <v>385</v>
      </c>
      <c r="BX169" s="49">
        <v>0</v>
      </c>
      <c r="BY169" s="49">
        <v>17</v>
      </c>
      <c r="BZ169" s="49">
        <v>12</v>
      </c>
      <c r="CA169" s="49">
        <v>60</v>
      </c>
      <c r="CB169" s="49">
        <v>8</v>
      </c>
      <c r="CC169" s="49">
        <v>0</v>
      </c>
      <c r="CD169" s="49">
        <v>0</v>
      </c>
      <c r="CE169" s="49">
        <v>0</v>
      </c>
      <c r="CF169" s="49">
        <v>3</v>
      </c>
      <c r="CG169" s="49">
        <v>11</v>
      </c>
      <c r="CH169" s="49">
        <v>0</v>
      </c>
      <c r="CI169" s="49">
        <v>1</v>
      </c>
      <c r="CJ169" s="49">
        <v>1</v>
      </c>
      <c r="CK169" s="49">
        <v>3</v>
      </c>
      <c r="CL169" s="49">
        <v>17</v>
      </c>
      <c r="CM169" s="49">
        <v>1</v>
      </c>
    </row>
    <row r="170" spans="1:91" x14ac:dyDescent="0.25">
      <c r="A170" s="8">
        <v>19</v>
      </c>
      <c r="B170" s="8" t="s">
        <v>512</v>
      </c>
      <c r="C170" s="8" t="s">
        <v>513</v>
      </c>
      <c r="D170" s="8" t="s">
        <v>514</v>
      </c>
      <c r="E170" s="8" t="s">
        <v>515</v>
      </c>
      <c r="F170" s="9"/>
      <c r="G170" s="8">
        <v>19496091</v>
      </c>
      <c r="H170" s="8">
        <v>19554420</v>
      </c>
      <c r="I170" s="8">
        <v>18332722</v>
      </c>
      <c r="J170" s="8">
        <v>0</v>
      </c>
      <c r="K170" s="8">
        <v>1190014</v>
      </c>
      <c r="L170" s="8">
        <v>5002523</v>
      </c>
      <c r="M170" s="8">
        <v>0</v>
      </c>
      <c r="N170" s="8">
        <v>0</v>
      </c>
      <c r="O170" s="8">
        <v>0</v>
      </c>
      <c r="P170" s="8">
        <v>0</v>
      </c>
      <c r="Q170" s="8">
        <v>1787730</v>
      </c>
      <c r="R170" s="8">
        <v>0</v>
      </c>
      <c r="S170" s="8">
        <v>0</v>
      </c>
      <c r="T170" s="8">
        <v>0</v>
      </c>
      <c r="U170" s="8">
        <v>6997205</v>
      </c>
      <c r="V170" s="8">
        <v>2512440</v>
      </c>
      <c r="W170" s="8">
        <v>47051</v>
      </c>
      <c r="X170" s="8">
        <v>0</v>
      </c>
      <c r="Y170" s="8">
        <v>19214081</v>
      </c>
      <c r="Z170" s="8">
        <v>105379</v>
      </c>
      <c r="AA170" s="8">
        <v>19319460</v>
      </c>
      <c r="AB170" s="7">
        <v>0.1219840943813324</v>
      </c>
      <c r="AC170" s="7">
        <v>8.9800000000000005E-2</v>
      </c>
      <c r="AD170" s="49">
        <v>1757579</v>
      </c>
      <c r="AE170" s="49">
        <v>33410</v>
      </c>
      <c r="AF170" s="49">
        <v>365087</v>
      </c>
      <c r="AG170" s="49">
        <v>24918</v>
      </c>
      <c r="AH170" s="49">
        <v>3602</v>
      </c>
      <c r="AI170" s="25">
        <f t="shared" si="8"/>
        <v>28520</v>
      </c>
      <c r="AJ170" s="49">
        <v>1029030</v>
      </c>
      <c r="AK170" s="49">
        <v>80556</v>
      </c>
      <c r="AL170" s="49">
        <v>250091</v>
      </c>
      <c r="AM170" s="49">
        <v>0</v>
      </c>
      <c r="AN170" s="49">
        <v>140746</v>
      </c>
      <c r="AO170" s="49">
        <v>4010</v>
      </c>
      <c r="AP170" s="49">
        <v>70134</v>
      </c>
      <c r="AQ170" s="49">
        <v>12500</v>
      </c>
      <c r="AR170" s="49">
        <v>7554</v>
      </c>
      <c r="AS170" s="49">
        <v>0</v>
      </c>
      <c r="AT170" s="49">
        <v>87054</v>
      </c>
      <c r="AU170" s="49">
        <v>20336</v>
      </c>
      <c r="AV170" s="49">
        <v>635</v>
      </c>
      <c r="AW170" s="49">
        <v>1918</v>
      </c>
      <c r="AX170" s="49">
        <v>12502</v>
      </c>
      <c r="AY170" s="49">
        <v>0</v>
      </c>
      <c r="AZ170" s="49">
        <v>1790576</v>
      </c>
      <c r="BA170" s="26">
        <f t="shared" si="10"/>
        <v>0</v>
      </c>
      <c r="BB170" s="49">
        <v>0</v>
      </c>
      <c r="BC170" s="49">
        <v>177526</v>
      </c>
      <c r="BD170" s="49">
        <v>0</v>
      </c>
      <c r="BE170" s="49">
        <v>139719</v>
      </c>
      <c r="BF170" s="49">
        <v>0</v>
      </c>
      <c r="BG170" s="49">
        <v>0</v>
      </c>
      <c r="BH170" s="49">
        <v>0</v>
      </c>
      <c r="BI170" s="28">
        <f t="shared" si="9"/>
        <v>0</v>
      </c>
      <c r="BJ170" s="49">
        <v>0</v>
      </c>
      <c r="BK170" s="49">
        <v>4256</v>
      </c>
      <c r="BL170" s="49">
        <v>1732</v>
      </c>
      <c r="BM170" s="49">
        <v>0</v>
      </c>
      <c r="BN170" s="49">
        <v>0</v>
      </c>
      <c r="BO170" s="49">
        <v>-31</v>
      </c>
      <c r="BP170" s="49">
        <v>-77</v>
      </c>
      <c r="BQ170" s="49">
        <v>-268</v>
      </c>
      <c r="BR170" s="49">
        <v>-697</v>
      </c>
      <c r="BS170" s="49">
        <v>0</v>
      </c>
      <c r="BT170" s="49">
        <v>-3</v>
      </c>
      <c r="BU170" s="49">
        <v>-1040</v>
      </c>
      <c r="BV170" s="49">
        <v>0</v>
      </c>
      <c r="BW170" s="49">
        <v>3872</v>
      </c>
      <c r="BX170" s="49">
        <v>0</v>
      </c>
      <c r="BY170" s="49">
        <v>155</v>
      </c>
      <c r="BZ170" s="49">
        <v>90</v>
      </c>
      <c r="CA170" s="49">
        <v>791</v>
      </c>
      <c r="CB170" s="49">
        <v>3</v>
      </c>
      <c r="CC170" s="49">
        <v>1</v>
      </c>
      <c r="CD170" s="49">
        <v>4</v>
      </c>
      <c r="CE170" s="49">
        <v>1</v>
      </c>
      <c r="CF170" s="49">
        <v>19</v>
      </c>
      <c r="CG170" s="49">
        <v>48</v>
      </c>
      <c r="CH170" s="49">
        <v>0</v>
      </c>
      <c r="CI170" s="49">
        <v>7</v>
      </c>
      <c r="CJ170" s="49">
        <v>14</v>
      </c>
      <c r="CK170" s="49">
        <v>116</v>
      </c>
      <c r="CL170" s="49">
        <v>525</v>
      </c>
      <c r="CM170" s="49">
        <v>0</v>
      </c>
    </row>
    <row r="171" spans="1:91" x14ac:dyDescent="0.25">
      <c r="A171" s="8">
        <v>19</v>
      </c>
      <c r="B171" s="8" t="s">
        <v>516</v>
      </c>
      <c r="C171" s="8" t="s">
        <v>517</v>
      </c>
      <c r="D171" s="8" t="s">
        <v>514</v>
      </c>
      <c r="E171" s="8" t="s">
        <v>515</v>
      </c>
      <c r="F171" s="9"/>
      <c r="G171" s="8">
        <v>19124354</v>
      </c>
      <c r="H171" s="8">
        <v>19165597</v>
      </c>
      <c r="I171" s="8">
        <v>18301681</v>
      </c>
      <c r="J171" s="8">
        <v>0</v>
      </c>
      <c r="K171" s="8">
        <v>1101079</v>
      </c>
      <c r="L171" s="8">
        <v>5091516</v>
      </c>
      <c r="M171" s="8">
        <v>0</v>
      </c>
      <c r="N171" s="8">
        <v>0</v>
      </c>
      <c r="O171" s="8">
        <v>0</v>
      </c>
      <c r="P171" s="8">
        <v>0</v>
      </c>
      <c r="Q171" s="8">
        <v>1474442</v>
      </c>
      <c r="R171" s="8">
        <v>0</v>
      </c>
      <c r="S171" s="8">
        <v>0</v>
      </c>
      <c r="T171" s="8">
        <v>0</v>
      </c>
      <c r="U171" s="8">
        <v>6112262</v>
      </c>
      <c r="V171" s="8">
        <v>2575048</v>
      </c>
      <c r="W171" s="8">
        <v>25519</v>
      </c>
      <c r="X171" s="8">
        <v>0</v>
      </c>
      <c r="Y171" s="8">
        <v>17897119</v>
      </c>
      <c r="Z171" s="8">
        <v>66765</v>
      </c>
      <c r="AA171" s="8">
        <v>17963884</v>
      </c>
      <c r="AB171" s="7">
        <v>0.17488183081150055</v>
      </c>
      <c r="AC171" s="7">
        <v>8.5800000000000001E-2</v>
      </c>
      <c r="AD171" s="49">
        <v>1569467</v>
      </c>
      <c r="AE171" s="49">
        <v>26695</v>
      </c>
      <c r="AF171" s="49">
        <v>389405</v>
      </c>
      <c r="AG171" s="49">
        <v>14548</v>
      </c>
      <c r="AH171" s="49">
        <v>2388</v>
      </c>
      <c r="AI171" s="25">
        <f t="shared" si="8"/>
        <v>16936</v>
      </c>
      <c r="AJ171" s="49">
        <v>814850</v>
      </c>
      <c r="AK171" s="49">
        <v>66805</v>
      </c>
      <c r="AL171" s="49">
        <v>185749</v>
      </c>
      <c r="AM171" s="49">
        <v>2788</v>
      </c>
      <c r="AN171" s="49">
        <v>73994</v>
      </c>
      <c r="AO171" s="49">
        <v>3742</v>
      </c>
      <c r="AP171" s="49">
        <v>50029</v>
      </c>
      <c r="AQ171" s="49">
        <v>12500</v>
      </c>
      <c r="AR171" s="49">
        <v>7554</v>
      </c>
      <c r="AS171" s="49">
        <v>0</v>
      </c>
      <c r="AT171" s="49">
        <v>91785</v>
      </c>
      <c r="AU171" s="49">
        <v>15146</v>
      </c>
      <c r="AV171" s="49">
        <v>2870</v>
      </c>
      <c r="AW171" s="49">
        <v>959</v>
      </c>
      <c r="AX171" s="49">
        <v>32423</v>
      </c>
      <c r="AY171" s="49">
        <v>0</v>
      </c>
      <c r="AZ171" s="49">
        <v>1434231</v>
      </c>
      <c r="BA171" s="26">
        <f t="shared" si="10"/>
        <v>0</v>
      </c>
      <c r="BB171" s="49">
        <v>1000</v>
      </c>
      <c r="BC171" s="49">
        <v>177526</v>
      </c>
      <c r="BD171" s="49">
        <v>0</v>
      </c>
      <c r="BE171" s="49">
        <v>191816</v>
      </c>
      <c r="BF171" s="49">
        <v>0</v>
      </c>
      <c r="BG171" s="49">
        <v>0</v>
      </c>
      <c r="BH171" s="49">
        <v>0</v>
      </c>
      <c r="BI171" s="28">
        <f t="shared" si="9"/>
        <v>0</v>
      </c>
      <c r="BJ171" s="49">
        <v>0</v>
      </c>
      <c r="BK171" s="49">
        <v>3782</v>
      </c>
      <c r="BL171" s="49">
        <v>1778</v>
      </c>
      <c r="BM171" s="49">
        <v>0</v>
      </c>
      <c r="BN171" s="49">
        <v>0</v>
      </c>
      <c r="BO171" s="49">
        <v>-28</v>
      </c>
      <c r="BP171" s="49">
        <v>-74</v>
      </c>
      <c r="BQ171" s="49">
        <v>-293</v>
      </c>
      <c r="BR171" s="49">
        <v>-581</v>
      </c>
      <c r="BS171" s="49">
        <v>391</v>
      </c>
      <c r="BT171" s="49">
        <v>0</v>
      </c>
      <c r="BU171" s="49">
        <v>-699</v>
      </c>
      <c r="BV171" s="49">
        <v>0</v>
      </c>
      <c r="BW171" s="49">
        <v>4276</v>
      </c>
      <c r="BX171" s="49">
        <v>8</v>
      </c>
      <c r="BY171" s="49">
        <v>156</v>
      </c>
      <c r="BZ171" s="49">
        <v>75</v>
      </c>
      <c r="CA171" s="49">
        <v>464</v>
      </c>
      <c r="CB171" s="49">
        <v>1</v>
      </c>
      <c r="CC171" s="49">
        <v>6</v>
      </c>
      <c r="CD171" s="49">
        <v>0</v>
      </c>
      <c r="CE171" s="49">
        <v>0</v>
      </c>
      <c r="CF171" s="49">
        <v>11</v>
      </c>
      <c r="CG171" s="49">
        <v>63</v>
      </c>
      <c r="CH171" s="49">
        <v>0</v>
      </c>
      <c r="CI171" s="49">
        <v>5</v>
      </c>
      <c r="CJ171" s="49">
        <v>7</v>
      </c>
      <c r="CK171" s="49">
        <v>81</v>
      </c>
      <c r="CL171" s="49">
        <v>486</v>
      </c>
      <c r="CM171" s="49">
        <v>2</v>
      </c>
    </row>
    <row r="172" spans="1:91" x14ac:dyDescent="0.25">
      <c r="A172" s="8">
        <v>19</v>
      </c>
      <c r="B172" s="8" t="s">
        <v>518</v>
      </c>
      <c r="C172" s="8" t="s">
        <v>519</v>
      </c>
      <c r="D172" s="8" t="s">
        <v>514</v>
      </c>
      <c r="E172" s="8" t="s">
        <v>515</v>
      </c>
      <c r="F172" s="9"/>
      <c r="G172" s="8">
        <v>827454.87</v>
      </c>
      <c r="H172" s="8">
        <v>827454.87</v>
      </c>
      <c r="I172" s="8">
        <v>719357.21</v>
      </c>
      <c r="J172" s="8">
        <v>0</v>
      </c>
      <c r="K172" s="8">
        <v>13050.58</v>
      </c>
      <c r="L172" s="8">
        <v>40420.03</v>
      </c>
      <c r="M172" s="8">
        <v>0</v>
      </c>
      <c r="N172" s="8">
        <v>0</v>
      </c>
      <c r="O172" s="8">
        <v>0</v>
      </c>
      <c r="P172" s="8">
        <v>0</v>
      </c>
      <c r="Q172" s="8">
        <v>122095.18</v>
      </c>
      <c r="R172" s="8">
        <v>0</v>
      </c>
      <c r="S172" s="8">
        <v>0</v>
      </c>
      <c r="T172" s="8">
        <v>0</v>
      </c>
      <c r="U172" s="8">
        <v>505324.29</v>
      </c>
      <c r="V172" s="8">
        <v>7890.52</v>
      </c>
      <c r="W172" s="8">
        <v>430.57</v>
      </c>
      <c r="X172" s="8">
        <v>0</v>
      </c>
      <c r="Y172" s="8">
        <v>765137.79</v>
      </c>
      <c r="Z172" s="8">
        <v>13117.84</v>
      </c>
      <c r="AA172" s="8">
        <v>778255.63</v>
      </c>
      <c r="AB172" s="7">
        <v>0</v>
      </c>
      <c r="AC172" s="7">
        <v>9.98E-2</v>
      </c>
      <c r="AD172" s="49">
        <v>76357.19</v>
      </c>
      <c r="AE172" s="49">
        <v>0</v>
      </c>
      <c r="AF172" s="49">
        <v>0</v>
      </c>
      <c r="AG172" s="49">
        <v>0</v>
      </c>
      <c r="AH172" s="49">
        <v>11.18</v>
      </c>
      <c r="AI172" s="25">
        <f t="shared" si="8"/>
        <v>11.18</v>
      </c>
      <c r="AJ172" s="49">
        <v>30800.74</v>
      </c>
      <c r="AK172" s="49">
        <v>3179.85</v>
      </c>
      <c r="AL172" s="49">
        <v>330</v>
      </c>
      <c r="AM172" s="49">
        <v>0</v>
      </c>
      <c r="AN172" s="49">
        <v>9924.07</v>
      </c>
      <c r="AO172" s="49">
        <v>2410.35</v>
      </c>
      <c r="AP172" s="49">
        <v>5519.2</v>
      </c>
      <c r="AQ172" s="49">
        <v>4000</v>
      </c>
      <c r="AR172" s="49">
        <v>0</v>
      </c>
      <c r="AS172" s="49">
        <v>0</v>
      </c>
      <c r="AT172" s="49">
        <v>4801.1899999999996</v>
      </c>
      <c r="AU172" s="49">
        <v>0</v>
      </c>
      <c r="AV172" s="49">
        <v>0</v>
      </c>
      <c r="AW172" s="49">
        <v>1058.8499999999999</v>
      </c>
      <c r="AX172" s="49">
        <v>0</v>
      </c>
      <c r="AY172" s="49">
        <v>0</v>
      </c>
      <c r="AZ172" s="49">
        <v>75990.02</v>
      </c>
      <c r="BA172" s="26">
        <f t="shared" si="10"/>
        <v>0</v>
      </c>
      <c r="BB172" s="49">
        <v>0</v>
      </c>
      <c r="BC172" s="49">
        <v>14271.93</v>
      </c>
      <c r="BD172" s="49">
        <v>0</v>
      </c>
      <c r="BE172" s="49">
        <v>0</v>
      </c>
      <c r="BF172" s="49">
        <v>0</v>
      </c>
      <c r="BG172" s="49">
        <v>0</v>
      </c>
      <c r="BH172" s="49">
        <v>0</v>
      </c>
      <c r="BI172" s="28">
        <f t="shared" si="9"/>
        <v>0</v>
      </c>
      <c r="BJ172" s="49">
        <v>0</v>
      </c>
      <c r="BK172" s="49">
        <v>516</v>
      </c>
      <c r="BL172" s="49">
        <v>0</v>
      </c>
      <c r="BM172" s="49">
        <v>0</v>
      </c>
      <c r="BN172" s="49">
        <v>-393</v>
      </c>
      <c r="BO172" s="49">
        <v>0</v>
      </c>
      <c r="BP172" s="49">
        <v>0</v>
      </c>
      <c r="BQ172" s="49">
        <v>0</v>
      </c>
      <c r="BR172" s="49">
        <v>0</v>
      </c>
      <c r="BS172" s="49">
        <v>0</v>
      </c>
      <c r="BT172" s="49">
        <v>0</v>
      </c>
      <c r="BU172" s="49">
        <v>-122</v>
      </c>
      <c r="BV172" s="49">
        <v>-1</v>
      </c>
      <c r="BW172" s="49">
        <v>0</v>
      </c>
      <c r="BX172" s="49">
        <v>0</v>
      </c>
      <c r="BY172" s="49">
        <v>13</v>
      </c>
      <c r="BZ172" s="49">
        <v>13</v>
      </c>
      <c r="CA172" s="49">
        <v>92</v>
      </c>
      <c r="CB172" s="49">
        <v>0</v>
      </c>
      <c r="CC172" s="49">
        <v>1</v>
      </c>
      <c r="CD172" s="49">
        <v>0</v>
      </c>
      <c r="CE172" s="49">
        <v>0</v>
      </c>
      <c r="CF172" s="49">
        <v>0</v>
      </c>
      <c r="CG172" s="49">
        <v>0</v>
      </c>
      <c r="CH172" s="49">
        <v>0</v>
      </c>
      <c r="CI172" s="49">
        <v>0</v>
      </c>
      <c r="CJ172" s="49">
        <v>0</v>
      </c>
      <c r="CK172" s="49">
        <v>0</v>
      </c>
      <c r="CL172" s="49">
        <v>0</v>
      </c>
      <c r="CM172" s="49">
        <v>0</v>
      </c>
    </row>
    <row r="173" spans="1:91" x14ac:dyDescent="0.25">
      <c r="A173" s="8">
        <v>19</v>
      </c>
      <c r="B173" s="8" t="s">
        <v>520</v>
      </c>
      <c r="C173" s="8" t="s">
        <v>129</v>
      </c>
      <c r="D173" s="8" t="s">
        <v>521</v>
      </c>
      <c r="E173" s="8" t="s">
        <v>522</v>
      </c>
      <c r="F173" s="9"/>
      <c r="G173" s="8">
        <v>2581010.59</v>
      </c>
      <c r="H173" s="8">
        <v>2590147.83</v>
      </c>
      <c r="I173" s="8">
        <v>2527910.85</v>
      </c>
      <c r="J173" s="8">
        <v>0</v>
      </c>
      <c r="K173" s="8">
        <v>184590.34</v>
      </c>
      <c r="L173" s="8">
        <v>296703.8</v>
      </c>
      <c r="M173" s="8">
        <v>0</v>
      </c>
      <c r="N173" s="8">
        <v>0</v>
      </c>
      <c r="O173" s="8">
        <v>0</v>
      </c>
      <c r="P173" s="8">
        <v>0</v>
      </c>
      <c r="Q173" s="8">
        <v>176876.58</v>
      </c>
      <c r="R173" s="8">
        <v>0</v>
      </c>
      <c r="S173" s="8">
        <v>0</v>
      </c>
      <c r="T173" s="8">
        <v>0</v>
      </c>
      <c r="U173" s="8">
        <v>1366916.11</v>
      </c>
      <c r="V173" s="8">
        <v>183001.68</v>
      </c>
      <c r="W173" s="8">
        <v>535.70000000000005</v>
      </c>
      <c r="X173" s="8">
        <v>0</v>
      </c>
      <c r="Y173" s="8">
        <v>2453997.2599999998</v>
      </c>
      <c r="Z173" s="8">
        <v>11837.19</v>
      </c>
      <c r="AA173" s="8">
        <v>2465834.4500000002</v>
      </c>
      <c r="AB173" s="7">
        <v>0.15392893552780151</v>
      </c>
      <c r="AC173" s="7">
        <v>9.74E-2</v>
      </c>
      <c r="AD173" s="49">
        <v>244174.95</v>
      </c>
      <c r="AE173" s="49">
        <v>0</v>
      </c>
      <c r="AF173" s="49">
        <v>51611.17</v>
      </c>
      <c r="AG173" s="49">
        <v>3976.26</v>
      </c>
      <c r="AH173" s="49">
        <v>368.01</v>
      </c>
      <c r="AI173" s="25">
        <f t="shared" si="8"/>
        <v>4344.2700000000004</v>
      </c>
      <c r="AJ173" s="49">
        <v>54186.32</v>
      </c>
      <c r="AK173" s="49">
        <v>4381.87</v>
      </c>
      <c r="AL173" s="49">
        <v>0</v>
      </c>
      <c r="AM173" s="49">
        <v>0</v>
      </c>
      <c r="AN173" s="49">
        <v>12240</v>
      </c>
      <c r="AO173" s="49">
        <v>10530</v>
      </c>
      <c r="AP173" s="49">
        <v>10850.7</v>
      </c>
      <c r="AQ173" s="49">
        <v>7250</v>
      </c>
      <c r="AR173" s="49">
        <v>0</v>
      </c>
      <c r="AS173" s="49">
        <v>0</v>
      </c>
      <c r="AT173" s="49">
        <v>9541.42</v>
      </c>
      <c r="AU173" s="49">
        <v>2924.26</v>
      </c>
      <c r="AV173" s="49">
        <v>0</v>
      </c>
      <c r="AW173" s="49">
        <v>0</v>
      </c>
      <c r="AX173" s="49">
        <v>4917.9799999999996</v>
      </c>
      <c r="AY173" s="49">
        <v>0</v>
      </c>
      <c r="AZ173" s="49">
        <v>128674.77</v>
      </c>
      <c r="BA173" s="26">
        <f t="shared" si="10"/>
        <v>0</v>
      </c>
      <c r="BB173" s="49">
        <v>0</v>
      </c>
      <c r="BC173" s="49">
        <v>126814</v>
      </c>
      <c r="BD173" s="49">
        <v>0</v>
      </c>
      <c r="BE173" s="49">
        <v>25406.93</v>
      </c>
      <c r="BF173" s="49">
        <v>0</v>
      </c>
      <c r="BG173" s="49">
        <v>0</v>
      </c>
      <c r="BH173" s="49">
        <v>0</v>
      </c>
      <c r="BI173" s="28">
        <f t="shared" si="9"/>
        <v>0</v>
      </c>
      <c r="BJ173" s="49">
        <v>0</v>
      </c>
      <c r="BK173" s="49">
        <v>346</v>
      </c>
      <c r="BL173" s="49">
        <v>117</v>
      </c>
      <c r="BM173" s="49">
        <v>0</v>
      </c>
      <c r="BN173" s="49">
        <v>0</v>
      </c>
      <c r="BO173" s="49">
        <v>-6</v>
      </c>
      <c r="BP173" s="49">
        <v>-2</v>
      </c>
      <c r="BQ173" s="49">
        <v>-21</v>
      </c>
      <c r="BR173" s="49">
        <v>-28</v>
      </c>
      <c r="BS173" s="49">
        <v>3</v>
      </c>
      <c r="BT173" s="49">
        <v>0</v>
      </c>
      <c r="BU173" s="49">
        <v>-75</v>
      </c>
      <c r="BV173" s="49">
        <v>0</v>
      </c>
      <c r="BW173" s="49">
        <v>334</v>
      </c>
      <c r="BX173" s="49">
        <v>0</v>
      </c>
      <c r="BY173" s="49">
        <v>24</v>
      </c>
      <c r="BZ173" s="49">
        <v>9</v>
      </c>
      <c r="CA173" s="49">
        <v>41</v>
      </c>
      <c r="CB173" s="49">
        <v>0</v>
      </c>
      <c r="CC173" s="49">
        <v>1</v>
      </c>
      <c r="CD173" s="49">
        <v>0</v>
      </c>
      <c r="CE173" s="49">
        <v>1</v>
      </c>
      <c r="CF173" s="49">
        <v>4</v>
      </c>
      <c r="CG173" s="49">
        <v>1</v>
      </c>
      <c r="CH173" s="49">
        <v>0</v>
      </c>
      <c r="CI173" s="49">
        <v>2</v>
      </c>
      <c r="CJ173" s="49">
        <v>0</v>
      </c>
      <c r="CK173" s="49">
        <v>20</v>
      </c>
      <c r="CL173" s="49">
        <v>5</v>
      </c>
      <c r="CM173" s="49">
        <v>1</v>
      </c>
    </row>
    <row r="174" spans="1:91" x14ac:dyDescent="0.25">
      <c r="A174" s="8">
        <v>19</v>
      </c>
      <c r="B174" s="8" t="s">
        <v>523</v>
      </c>
      <c r="C174" s="8" t="s">
        <v>524</v>
      </c>
      <c r="D174" s="8" t="s">
        <v>525</v>
      </c>
      <c r="E174" s="8" t="s">
        <v>526</v>
      </c>
      <c r="F174" s="9"/>
      <c r="G174" s="8">
        <v>28683497</v>
      </c>
      <c r="H174" s="8">
        <v>28715535</v>
      </c>
      <c r="I174" s="8">
        <v>28353986</v>
      </c>
      <c r="J174" s="8">
        <v>0</v>
      </c>
      <c r="K174" s="8">
        <v>2380369</v>
      </c>
      <c r="L174" s="8">
        <v>5558866</v>
      </c>
      <c r="M174" s="8">
        <v>0</v>
      </c>
      <c r="N174" s="8">
        <v>0</v>
      </c>
      <c r="O174" s="8">
        <v>0</v>
      </c>
      <c r="P174" s="8">
        <v>155372</v>
      </c>
      <c r="Q174" s="8">
        <v>3737934</v>
      </c>
      <c r="R174" s="8">
        <v>0</v>
      </c>
      <c r="S174" s="8">
        <v>0</v>
      </c>
      <c r="T174" s="8">
        <v>0</v>
      </c>
      <c r="U174" s="8">
        <v>10303845</v>
      </c>
      <c r="V174" s="8">
        <v>3923000</v>
      </c>
      <c r="W174" s="8">
        <v>0</v>
      </c>
      <c r="X174" s="8">
        <v>0</v>
      </c>
      <c r="Y174" s="8">
        <v>26059386</v>
      </c>
      <c r="Z174" s="8">
        <v>1716920</v>
      </c>
      <c r="AA174" s="8">
        <v>27776306</v>
      </c>
      <c r="AB174" s="7">
        <v>9.6539899706840515E-2</v>
      </c>
      <c r="AC174" s="7">
        <v>6.2799999999999995E-2</v>
      </c>
      <c r="AD174" s="49">
        <v>1635821</v>
      </c>
      <c r="AE174" s="49">
        <v>0</v>
      </c>
      <c r="AF174" s="49">
        <v>0</v>
      </c>
      <c r="AG174" s="49">
        <v>32038</v>
      </c>
      <c r="AH174" s="49">
        <v>0</v>
      </c>
      <c r="AI174" s="25">
        <f t="shared" si="8"/>
        <v>32038</v>
      </c>
      <c r="AJ174" s="49">
        <v>844578</v>
      </c>
      <c r="AK174" s="49">
        <v>67064</v>
      </c>
      <c r="AL174" s="49">
        <v>223852</v>
      </c>
      <c r="AM174" s="49">
        <v>0</v>
      </c>
      <c r="AN174" s="49">
        <v>96179</v>
      </c>
      <c r="AO174" s="49">
        <v>3041</v>
      </c>
      <c r="AP174" s="49">
        <v>70202</v>
      </c>
      <c r="AQ174" s="49">
        <v>10250</v>
      </c>
      <c r="AR174" s="49">
        <v>17677</v>
      </c>
      <c r="AS174" s="49">
        <v>0</v>
      </c>
      <c r="AT174" s="49">
        <v>57326</v>
      </c>
      <c r="AU174" s="49">
        <v>3475</v>
      </c>
      <c r="AV174" s="49">
        <v>0</v>
      </c>
      <c r="AW174" s="49">
        <v>0</v>
      </c>
      <c r="AX174" s="49">
        <v>14024</v>
      </c>
      <c r="AY174" s="49">
        <v>0</v>
      </c>
      <c r="AZ174" s="49">
        <v>1473892</v>
      </c>
      <c r="BA174" s="26">
        <f t="shared" si="10"/>
        <v>0</v>
      </c>
      <c r="BB174" s="49">
        <v>0</v>
      </c>
      <c r="BC174" s="49">
        <v>177526</v>
      </c>
      <c r="BD174" s="49">
        <v>0</v>
      </c>
      <c r="BE174" s="49">
        <v>190382</v>
      </c>
      <c r="BF174" s="49">
        <v>0</v>
      </c>
      <c r="BG174" s="49">
        <v>0</v>
      </c>
      <c r="BH174" s="49">
        <v>0</v>
      </c>
      <c r="BI174" s="28">
        <f t="shared" si="9"/>
        <v>0</v>
      </c>
      <c r="BJ174" s="49">
        <v>0</v>
      </c>
      <c r="BK174" s="49">
        <v>5052</v>
      </c>
      <c r="BL174" s="49">
        <v>2908</v>
      </c>
      <c r="BM174" s="49">
        <v>0</v>
      </c>
      <c r="BN174" s="49">
        <v>-4</v>
      </c>
      <c r="BO174" s="49">
        <v>-116</v>
      </c>
      <c r="BP174" s="49">
        <v>-210</v>
      </c>
      <c r="BQ174" s="49">
        <v>-314</v>
      </c>
      <c r="BR174" s="49">
        <v>-494</v>
      </c>
      <c r="BS174" s="49">
        <v>0</v>
      </c>
      <c r="BT174" s="49">
        <v>0</v>
      </c>
      <c r="BU174" s="49">
        <v>-955</v>
      </c>
      <c r="BV174" s="49">
        <v>-3</v>
      </c>
      <c r="BW174" s="49">
        <v>5864</v>
      </c>
      <c r="BX174" s="49">
        <v>2</v>
      </c>
      <c r="BY174" s="49">
        <v>131</v>
      </c>
      <c r="BZ174" s="49">
        <v>92</v>
      </c>
      <c r="CA174" s="49">
        <v>719</v>
      </c>
      <c r="CB174" s="49">
        <v>1</v>
      </c>
      <c r="CC174" s="49">
        <v>12</v>
      </c>
      <c r="CD174" s="49">
        <v>0</v>
      </c>
      <c r="CE174" s="49">
        <v>0</v>
      </c>
      <c r="CF174" s="49">
        <v>48</v>
      </c>
      <c r="CG174" s="49">
        <v>150</v>
      </c>
      <c r="CH174" s="49">
        <v>12</v>
      </c>
      <c r="CI174" s="49">
        <v>1</v>
      </c>
      <c r="CJ174" s="49">
        <v>5</v>
      </c>
      <c r="CK174" s="49">
        <v>79</v>
      </c>
      <c r="CL174" s="49">
        <v>391</v>
      </c>
      <c r="CM174" s="49">
        <v>18</v>
      </c>
    </row>
    <row r="175" spans="1:91" x14ac:dyDescent="0.25">
      <c r="A175" s="8">
        <v>20</v>
      </c>
      <c r="B175" s="8" t="s">
        <v>527</v>
      </c>
      <c r="C175" s="8" t="s">
        <v>150</v>
      </c>
      <c r="D175" s="8" t="s">
        <v>528</v>
      </c>
      <c r="E175" s="8" t="s">
        <v>529</v>
      </c>
      <c r="F175" s="8" t="s">
        <v>108</v>
      </c>
      <c r="G175" s="8">
        <v>10734286.300000001</v>
      </c>
      <c r="H175" s="8">
        <v>10750151.34</v>
      </c>
      <c r="I175" s="8">
        <v>10559215.359999999</v>
      </c>
      <c r="J175" s="8">
        <v>2687100.68</v>
      </c>
      <c r="K175" s="8">
        <v>565609.07999999996</v>
      </c>
      <c r="L175" s="8">
        <v>3080413.22</v>
      </c>
      <c r="M175" s="8">
        <v>0</v>
      </c>
      <c r="N175" s="8">
        <v>0</v>
      </c>
      <c r="O175" s="8">
        <v>0</v>
      </c>
      <c r="P175" s="8">
        <v>5891.4</v>
      </c>
      <c r="Q175" s="8">
        <v>559731.92000000004</v>
      </c>
      <c r="R175" s="8">
        <v>0</v>
      </c>
      <c r="S175" s="8">
        <v>0</v>
      </c>
      <c r="T175" s="8">
        <v>0</v>
      </c>
      <c r="U175" s="8">
        <v>2114457.0699999998</v>
      </c>
      <c r="V175" s="8">
        <v>478121.71</v>
      </c>
      <c r="W175" s="8">
        <v>0</v>
      </c>
      <c r="X175" s="8">
        <v>0</v>
      </c>
      <c r="Y175" s="8">
        <v>10256041.67</v>
      </c>
      <c r="Z175" s="8">
        <v>15784.29</v>
      </c>
      <c r="AA175" s="8">
        <v>10271825.960000001</v>
      </c>
      <c r="AB175" s="7">
        <v>0.11668793857097626</v>
      </c>
      <c r="AC175" s="7">
        <v>7.3999999999999996E-2</v>
      </c>
      <c r="AD175" s="49">
        <v>758947.48</v>
      </c>
      <c r="AE175" s="49">
        <v>0</v>
      </c>
      <c r="AF175" s="49">
        <v>0</v>
      </c>
      <c r="AG175" s="49">
        <v>15784.29</v>
      </c>
      <c r="AH175" s="49">
        <v>1895.11</v>
      </c>
      <c r="AI175" s="25">
        <f t="shared" si="8"/>
        <v>17679.400000000001</v>
      </c>
      <c r="AJ175" s="49">
        <v>303339.52000000002</v>
      </c>
      <c r="AK175" s="49">
        <v>23132.9</v>
      </c>
      <c r="AL175" s="49">
        <v>60615.99</v>
      </c>
      <c r="AM175" s="49">
        <v>0</v>
      </c>
      <c r="AN175" s="49">
        <v>37685.449999999997</v>
      </c>
      <c r="AO175" s="49">
        <v>28293.49</v>
      </c>
      <c r="AP175" s="49">
        <v>38368.949999999997</v>
      </c>
      <c r="AQ175" s="49">
        <v>10550</v>
      </c>
      <c r="AR175" s="49">
        <v>0</v>
      </c>
      <c r="AS175" s="49">
        <v>0</v>
      </c>
      <c r="AT175" s="49">
        <v>38987.58</v>
      </c>
      <c r="AU175" s="49">
        <v>18200.23</v>
      </c>
      <c r="AV175" s="49">
        <v>0</v>
      </c>
      <c r="AW175" s="49">
        <v>0</v>
      </c>
      <c r="AX175" s="49">
        <v>28611.88</v>
      </c>
      <c r="AY175" s="49">
        <v>0</v>
      </c>
      <c r="AZ175" s="49">
        <v>618641.05000000005</v>
      </c>
      <c r="BA175" s="26">
        <f t="shared" si="10"/>
        <v>0</v>
      </c>
      <c r="BB175" s="49">
        <v>0</v>
      </c>
      <c r="BC175" s="49">
        <v>177526</v>
      </c>
      <c r="BD175" s="49">
        <v>0</v>
      </c>
      <c r="BE175" s="49">
        <v>48790.68</v>
      </c>
      <c r="BF175" s="49">
        <v>0</v>
      </c>
      <c r="BG175" s="49">
        <v>0</v>
      </c>
      <c r="BH175" s="49">
        <v>0</v>
      </c>
      <c r="BI175" s="28">
        <f t="shared" si="9"/>
        <v>0</v>
      </c>
      <c r="BJ175" s="49">
        <v>0</v>
      </c>
      <c r="BK175" s="49">
        <v>992</v>
      </c>
      <c r="BL175" s="49">
        <v>244</v>
      </c>
      <c r="BM175" s="49">
        <v>1</v>
      </c>
      <c r="BN175" s="49">
        <v>-1</v>
      </c>
      <c r="BO175" s="49">
        <v>-7</v>
      </c>
      <c r="BP175" s="49">
        <v>-17</v>
      </c>
      <c r="BQ175" s="49">
        <v>-41</v>
      </c>
      <c r="BR175" s="49">
        <v>-57</v>
      </c>
      <c r="BS175" s="49">
        <v>1</v>
      </c>
      <c r="BT175" s="49">
        <v>10</v>
      </c>
      <c r="BU175" s="49">
        <v>-140</v>
      </c>
      <c r="BV175" s="49">
        <v>-1</v>
      </c>
      <c r="BW175" s="49">
        <v>984</v>
      </c>
      <c r="BX175" s="49">
        <v>8</v>
      </c>
      <c r="BY175" s="49">
        <v>44</v>
      </c>
      <c r="BZ175" s="49">
        <v>25</v>
      </c>
      <c r="CA175" s="49">
        <v>50</v>
      </c>
      <c r="CB175" s="49">
        <v>14</v>
      </c>
      <c r="CC175" s="49">
        <v>7</v>
      </c>
      <c r="CD175" s="49">
        <v>1</v>
      </c>
      <c r="CE175" s="49">
        <v>0</v>
      </c>
      <c r="CF175" s="49">
        <v>3</v>
      </c>
      <c r="CG175" s="49">
        <v>9</v>
      </c>
      <c r="CH175" s="49">
        <v>4</v>
      </c>
      <c r="CI175" s="49">
        <v>3</v>
      </c>
      <c r="CJ175" s="49">
        <v>4</v>
      </c>
      <c r="CK175" s="49">
        <v>9</v>
      </c>
      <c r="CL175" s="49">
        <v>32</v>
      </c>
      <c r="CM175" s="49">
        <v>9</v>
      </c>
    </row>
    <row r="176" spans="1:91" x14ac:dyDescent="0.25">
      <c r="A176" s="8">
        <v>20</v>
      </c>
      <c r="B176" s="8" t="s">
        <v>530</v>
      </c>
      <c r="C176" s="8" t="s">
        <v>531</v>
      </c>
      <c r="D176" s="8" t="s">
        <v>532</v>
      </c>
      <c r="E176" s="8" t="s">
        <v>529</v>
      </c>
      <c r="F176" s="8" t="s">
        <v>104</v>
      </c>
      <c r="G176" s="8">
        <v>11326239.15</v>
      </c>
      <c r="H176" s="8">
        <v>11345501.789999999</v>
      </c>
      <c r="I176" s="8">
        <v>11084449.710000001</v>
      </c>
      <c r="J176" s="8">
        <v>1501480.55</v>
      </c>
      <c r="K176" s="8">
        <v>821334.49</v>
      </c>
      <c r="L176" s="8">
        <v>3546429.42</v>
      </c>
      <c r="M176" s="8">
        <v>0</v>
      </c>
      <c r="N176" s="8">
        <v>0</v>
      </c>
      <c r="O176" s="8">
        <v>0</v>
      </c>
      <c r="P176" s="8">
        <v>0</v>
      </c>
      <c r="Q176" s="8">
        <v>851148.85</v>
      </c>
      <c r="R176" s="8">
        <v>0</v>
      </c>
      <c r="S176" s="8">
        <v>0</v>
      </c>
      <c r="T176" s="8">
        <v>0</v>
      </c>
      <c r="U176" s="8">
        <v>2888189.86</v>
      </c>
      <c r="V176" s="8">
        <v>516351.24</v>
      </c>
      <c r="W176" s="8">
        <v>0</v>
      </c>
      <c r="X176" s="8">
        <v>0</v>
      </c>
      <c r="Y176" s="8">
        <v>10934516.48</v>
      </c>
      <c r="Z176" s="8">
        <v>18933.71</v>
      </c>
      <c r="AA176" s="8">
        <v>10953450.189999999</v>
      </c>
      <c r="AB176" s="7">
        <v>0.16306428611278534</v>
      </c>
      <c r="AC176" s="7">
        <v>7.3999999999999996E-2</v>
      </c>
      <c r="AD176" s="49">
        <v>809582.07</v>
      </c>
      <c r="AE176" s="49">
        <v>0</v>
      </c>
      <c r="AF176" s="49">
        <v>0</v>
      </c>
      <c r="AG176" s="49">
        <v>19262.759999999998</v>
      </c>
      <c r="AH176" s="49">
        <v>452.39</v>
      </c>
      <c r="AI176" s="25">
        <f t="shared" si="8"/>
        <v>19715.149999999998</v>
      </c>
      <c r="AJ176" s="49">
        <v>324675.95</v>
      </c>
      <c r="AK176" s="49">
        <v>27874.32</v>
      </c>
      <c r="AL176" s="49">
        <v>58494.71</v>
      </c>
      <c r="AM176" s="49">
        <v>9878.4</v>
      </c>
      <c r="AN176" s="49">
        <v>55531.74</v>
      </c>
      <c r="AO176" s="49">
        <v>11599.97</v>
      </c>
      <c r="AP176" s="49">
        <v>22226.26</v>
      </c>
      <c r="AQ176" s="49">
        <v>10550</v>
      </c>
      <c r="AR176" s="49">
        <v>804.7</v>
      </c>
      <c r="AS176" s="49">
        <v>0</v>
      </c>
      <c r="AT176" s="49">
        <v>33631.39</v>
      </c>
      <c r="AU176" s="49">
        <v>6010.83</v>
      </c>
      <c r="AV176" s="49">
        <v>0</v>
      </c>
      <c r="AW176" s="49">
        <v>898.03</v>
      </c>
      <c r="AX176" s="49">
        <v>19834.48</v>
      </c>
      <c r="AY176" s="49">
        <v>86815.69</v>
      </c>
      <c r="AZ176" s="49">
        <v>614697.53</v>
      </c>
      <c r="BA176" s="26">
        <f t="shared" si="10"/>
        <v>0.14123318504305687</v>
      </c>
      <c r="BB176" s="49">
        <v>0</v>
      </c>
      <c r="BC176" s="49">
        <v>177526</v>
      </c>
      <c r="BD176" s="49">
        <v>0</v>
      </c>
      <c r="BE176" s="49">
        <v>137726.69</v>
      </c>
      <c r="BF176" s="49">
        <v>0</v>
      </c>
      <c r="BG176" s="49">
        <v>0</v>
      </c>
      <c r="BH176" s="49">
        <v>0</v>
      </c>
      <c r="BI176" s="28">
        <f t="shared" si="9"/>
        <v>0</v>
      </c>
      <c r="BJ176" s="49">
        <v>0</v>
      </c>
      <c r="BK176" s="49">
        <v>1135</v>
      </c>
      <c r="BL176" s="49">
        <v>371</v>
      </c>
      <c r="BM176" s="49">
        <v>0</v>
      </c>
      <c r="BN176" s="49">
        <v>0</v>
      </c>
      <c r="BO176" s="49">
        <v>-18</v>
      </c>
      <c r="BP176" s="49">
        <v>-33</v>
      </c>
      <c r="BQ176" s="49">
        <v>-65</v>
      </c>
      <c r="BR176" s="49">
        <v>-80</v>
      </c>
      <c r="BS176" s="49">
        <v>0</v>
      </c>
      <c r="BT176" s="49">
        <v>0</v>
      </c>
      <c r="BU176" s="49">
        <v>-228</v>
      </c>
      <c r="BV176" s="49">
        <v>0</v>
      </c>
      <c r="BW176" s="49">
        <v>1082</v>
      </c>
      <c r="BX176" s="49">
        <v>0</v>
      </c>
      <c r="BY176" s="49">
        <v>83</v>
      </c>
      <c r="BZ176" s="49">
        <v>37</v>
      </c>
      <c r="CA176" s="49">
        <v>106</v>
      </c>
      <c r="CB176" s="49">
        <v>0</v>
      </c>
      <c r="CC176" s="49">
        <v>3</v>
      </c>
      <c r="CD176" s="49">
        <v>0</v>
      </c>
      <c r="CE176" s="49">
        <v>5</v>
      </c>
      <c r="CF176" s="49">
        <v>28</v>
      </c>
      <c r="CG176" s="49">
        <v>0</v>
      </c>
      <c r="CH176" s="49">
        <v>0</v>
      </c>
      <c r="CI176" s="49">
        <v>7</v>
      </c>
      <c r="CJ176" s="49">
        <v>6</v>
      </c>
      <c r="CK176" s="49">
        <v>67</v>
      </c>
      <c r="CL176" s="49">
        <v>0</v>
      </c>
      <c r="CM176" s="49">
        <v>0</v>
      </c>
    </row>
    <row r="177" spans="1:91" x14ac:dyDescent="0.25">
      <c r="A177" s="8">
        <v>20</v>
      </c>
      <c r="B177" s="8" t="s">
        <v>533</v>
      </c>
      <c r="C177" s="8" t="s">
        <v>150</v>
      </c>
      <c r="D177" s="8" t="s">
        <v>534</v>
      </c>
      <c r="E177" s="8" t="s">
        <v>535</v>
      </c>
      <c r="F177" s="9"/>
      <c r="G177" s="8">
        <v>21264910</v>
      </c>
      <c r="H177" s="8">
        <v>21280596</v>
      </c>
      <c r="I177" s="8">
        <v>20663566</v>
      </c>
      <c r="J177" s="8">
        <v>2155043</v>
      </c>
      <c r="K177" s="8">
        <v>1466319</v>
      </c>
      <c r="L177" s="8">
        <v>8317885</v>
      </c>
      <c r="M177" s="8">
        <v>0</v>
      </c>
      <c r="N177" s="8">
        <v>0</v>
      </c>
      <c r="O177" s="8">
        <v>5323</v>
      </c>
      <c r="P177" s="8">
        <v>4996</v>
      </c>
      <c r="Q177" s="8">
        <v>2208331</v>
      </c>
      <c r="R177" s="8">
        <v>0</v>
      </c>
      <c r="S177" s="8">
        <v>0</v>
      </c>
      <c r="T177" s="8">
        <v>6000</v>
      </c>
      <c r="U177" s="8">
        <v>3013365</v>
      </c>
      <c r="V177" s="8">
        <v>1996547</v>
      </c>
      <c r="W177" s="8">
        <v>2243</v>
      </c>
      <c r="X177" s="8">
        <v>0</v>
      </c>
      <c r="Y177" s="8">
        <v>20593740.93</v>
      </c>
      <c r="Z177" s="8">
        <v>42492.5</v>
      </c>
      <c r="AA177" s="8">
        <v>20636233.43</v>
      </c>
      <c r="AB177" s="7">
        <v>4.1445676237344742E-2</v>
      </c>
      <c r="AC177" s="7">
        <v>6.5100000000000005E-2</v>
      </c>
      <c r="AD177" s="49">
        <v>1340328</v>
      </c>
      <c r="AE177" s="49">
        <v>0</v>
      </c>
      <c r="AF177" s="49">
        <v>0</v>
      </c>
      <c r="AG177" s="49">
        <v>17298</v>
      </c>
      <c r="AH177" s="49">
        <v>671</v>
      </c>
      <c r="AI177" s="25">
        <f t="shared" si="8"/>
        <v>17969</v>
      </c>
      <c r="AJ177" s="49">
        <v>727954</v>
      </c>
      <c r="AK177" s="49">
        <v>59533</v>
      </c>
      <c r="AL177" s="49">
        <v>138582</v>
      </c>
      <c r="AM177" s="49">
        <v>0</v>
      </c>
      <c r="AN177" s="49">
        <v>84945</v>
      </c>
      <c r="AO177" s="49">
        <v>19692</v>
      </c>
      <c r="AP177" s="49">
        <v>51982</v>
      </c>
      <c r="AQ177" s="49">
        <v>9450</v>
      </c>
      <c r="AR177" s="49">
        <v>3907</v>
      </c>
      <c r="AS177" s="49">
        <v>0</v>
      </c>
      <c r="AT177" s="49">
        <v>67611</v>
      </c>
      <c r="AU177" s="49">
        <v>20582.47</v>
      </c>
      <c r="AV177" s="49">
        <v>9050</v>
      </c>
      <c r="AW177" s="49">
        <v>0</v>
      </c>
      <c r="AX177" s="49">
        <v>26223</v>
      </c>
      <c r="AY177" s="49">
        <v>0</v>
      </c>
      <c r="AZ177" s="49">
        <v>1255809.1200000001</v>
      </c>
      <c r="BA177" s="26">
        <f t="shared" si="10"/>
        <v>0</v>
      </c>
      <c r="BB177" s="49">
        <v>0</v>
      </c>
      <c r="BC177" s="49">
        <v>177526</v>
      </c>
      <c r="BD177" s="49">
        <v>0</v>
      </c>
      <c r="BE177" s="49">
        <v>93199.31</v>
      </c>
      <c r="BF177" s="49">
        <v>0</v>
      </c>
      <c r="BG177" s="49">
        <v>0</v>
      </c>
      <c r="BH177" s="49">
        <v>0</v>
      </c>
      <c r="BI177" s="28">
        <f t="shared" si="9"/>
        <v>0</v>
      </c>
      <c r="BJ177" s="49">
        <v>0</v>
      </c>
      <c r="BK177" s="49">
        <v>3304</v>
      </c>
      <c r="BL177" s="49">
        <v>1055</v>
      </c>
      <c r="BM177" s="49">
        <v>0</v>
      </c>
      <c r="BN177" s="49">
        <v>0</v>
      </c>
      <c r="BO177" s="49">
        <v>-10</v>
      </c>
      <c r="BP177" s="49">
        <v>-72</v>
      </c>
      <c r="BQ177" s="49">
        <v>-45</v>
      </c>
      <c r="BR177" s="49">
        <v>-199</v>
      </c>
      <c r="BS177" s="49">
        <v>0</v>
      </c>
      <c r="BT177" s="49">
        <v>-9</v>
      </c>
      <c r="BU177" s="49">
        <v>-707</v>
      </c>
      <c r="BV177" s="49">
        <v>-7</v>
      </c>
      <c r="BW177" s="49">
        <v>3310</v>
      </c>
      <c r="BX177" s="49">
        <v>8</v>
      </c>
      <c r="BY177" s="49">
        <v>72</v>
      </c>
      <c r="BZ177" s="49">
        <v>40</v>
      </c>
      <c r="CA177" s="49">
        <v>309</v>
      </c>
      <c r="CB177" s="49">
        <v>281</v>
      </c>
      <c r="CC177" s="49">
        <v>5</v>
      </c>
      <c r="CD177" s="49">
        <v>0</v>
      </c>
      <c r="CE177" s="49">
        <v>1</v>
      </c>
      <c r="CF177" s="49">
        <v>15</v>
      </c>
      <c r="CG177" s="49">
        <v>55</v>
      </c>
      <c r="CH177" s="49">
        <v>1</v>
      </c>
      <c r="CI177" s="49">
        <v>1</v>
      </c>
      <c r="CJ177" s="49">
        <v>2</v>
      </c>
      <c r="CK177" s="49">
        <v>24</v>
      </c>
      <c r="CL177" s="49">
        <v>165</v>
      </c>
      <c r="CM177" s="49">
        <v>7</v>
      </c>
    </row>
    <row r="178" spans="1:91" x14ac:dyDescent="0.25">
      <c r="A178" s="8">
        <v>20</v>
      </c>
      <c r="B178" s="8" t="s">
        <v>536</v>
      </c>
      <c r="C178" s="8" t="s">
        <v>125</v>
      </c>
      <c r="D178" s="8" t="s">
        <v>537</v>
      </c>
      <c r="E178" s="8" t="s">
        <v>535</v>
      </c>
      <c r="F178" s="9"/>
      <c r="G178" s="8">
        <v>15292842</v>
      </c>
      <c r="H178" s="8">
        <v>15327954</v>
      </c>
      <c r="I178" s="8">
        <v>14263131</v>
      </c>
      <c r="J178" s="8">
        <v>0</v>
      </c>
      <c r="K178" s="8">
        <v>573973</v>
      </c>
      <c r="L178" s="8">
        <v>6993055</v>
      </c>
      <c r="M178" s="8">
        <v>0</v>
      </c>
      <c r="N178" s="8">
        <v>0</v>
      </c>
      <c r="O178" s="8">
        <v>12678</v>
      </c>
      <c r="P178" s="8">
        <v>22430</v>
      </c>
      <c r="Q178" s="8">
        <v>1446387</v>
      </c>
      <c r="R178" s="8">
        <v>0</v>
      </c>
      <c r="S178" s="8">
        <v>0</v>
      </c>
      <c r="T178" s="8">
        <v>12295</v>
      </c>
      <c r="U178" s="8">
        <v>2075585</v>
      </c>
      <c r="V178" s="8">
        <v>1686687</v>
      </c>
      <c r="W178" s="8">
        <v>985</v>
      </c>
      <c r="X178" s="8">
        <v>0</v>
      </c>
      <c r="Y178" s="8">
        <v>14157072</v>
      </c>
      <c r="Z178" s="8">
        <v>61312</v>
      </c>
      <c r="AA178" s="8">
        <v>14218384</v>
      </c>
      <c r="AB178" s="7">
        <v>0.12770235538482666</v>
      </c>
      <c r="AC178" s="7">
        <v>8.4599999999999995E-2</v>
      </c>
      <c r="AD178" s="49">
        <v>1198018</v>
      </c>
      <c r="AE178" s="49">
        <v>0</v>
      </c>
      <c r="AF178" s="49">
        <v>0</v>
      </c>
      <c r="AG178" s="49">
        <v>35354</v>
      </c>
      <c r="AH178" s="49">
        <v>5002</v>
      </c>
      <c r="AI178" s="25">
        <f t="shared" si="8"/>
        <v>40356</v>
      </c>
      <c r="AJ178" s="49">
        <v>602153</v>
      </c>
      <c r="AK178" s="49">
        <v>47278</v>
      </c>
      <c r="AL178" s="49">
        <v>160594</v>
      </c>
      <c r="AM178" s="49">
        <v>1099</v>
      </c>
      <c r="AN178" s="49">
        <v>66103</v>
      </c>
      <c r="AO178" s="49">
        <v>3619</v>
      </c>
      <c r="AP178" s="49">
        <v>44962</v>
      </c>
      <c r="AQ178" s="49">
        <v>10550</v>
      </c>
      <c r="AR178" s="49">
        <v>120</v>
      </c>
      <c r="AS178" s="49">
        <v>0</v>
      </c>
      <c r="AT178" s="49">
        <v>57703</v>
      </c>
      <c r="AU178" s="49">
        <v>11358</v>
      </c>
      <c r="AV178" s="49">
        <v>0</v>
      </c>
      <c r="AW178" s="49">
        <v>2200</v>
      </c>
      <c r="AX178" s="49">
        <v>4690</v>
      </c>
      <c r="AY178" s="49">
        <v>0</v>
      </c>
      <c r="AZ178" s="49">
        <v>1078900</v>
      </c>
      <c r="BA178" s="26">
        <f t="shared" si="10"/>
        <v>0</v>
      </c>
      <c r="BB178" s="49">
        <v>0</v>
      </c>
      <c r="BC178" s="49">
        <v>177526</v>
      </c>
      <c r="BD178" s="49">
        <v>0</v>
      </c>
      <c r="BE178" s="49">
        <v>203580.25</v>
      </c>
      <c r="BF178" s="49">
        <v>0</v>
      </c>
      <c r="BG178" s="49">
        <v>0</v>
      </c>
      <c r="BH178" s="49">
        <v>0</v>
      </c>
      <c r="BI178" s="28">
        <f t="shared" si="9"/>
        <v>0</v>
      </c>
      <c r="BJ178" s="49">
        <v>0</v>
      </c>
      <c r="BK178" s="49">
        <v>3253</v>
      </c>
      <c r="BL178" s="49">
        <v>1046</v>
      </c>
      <c r="BM178" s="49">
        <v>0</v>
      </c>
      <c r="BN178" s="49">
        <v>0</v>
      </c>
      <c r="BO178" s="49">
        <v>-7</v>
      </c>
      <c r="BP178" s="49">
        <v>-46</v>
      </c>
      <c r="BQ178" s="49">
        <v>-35</v>
      </c>
      <c r="BR178" s="49">
        <v>-226</v>
      </c>
      <c r="BS178" s="49">
        <v>0</v>
      </c>
      <c r="BT178" s="49">
        <v>0</v>
      </c>
      <c r="BU178" s="49">
        <v>-733</v>
      </c>
      <c r="BV178" s="49">
        <v>-17</v>
      </c>
      <c r="BW178" s="49">
        <v>3235</v>
      </c>
      <c r="BX178" s="49">
        <v>2</v>
      </c>
      <c r="BY178" s="49">
        <v>37</v>
      </c>
      <c r="BZ178" s="49">
        <v>30</v>
      </c>
      <c r="CA178" s="49">
        <v>314</v>
      </c>
      <c r="CB178" s="49">
        <v>341</v>
      </c>
      <c r="CC178" s="49">
        <v>3</v>
      </c>
      <c r="CD178" s="49">
        <v>0</v>
      </c>
      <c r="CE178" s="49">
        <v>0</v>
      </c>
      <c r="CF178" s="49">
        <v>8</v>
      </c>
      <c r="CG178" s="49">
        <v>36</v>
      </c>
      <c r="CH178" s="49">
        <v>2</v>
      </c>
      <c r="CI178" s="49">
        <v>1</v>
      </c>
      <c r="CJ178" s="49">
        <v>2</v>
      </c>
      <c r="CK178" s="49">
        <v>40</v>
      </c>
      <c r="CL178" s="49">
        <v>172</v>
      </c>
      <c r="CM178" s="49">
        <v>11</v>
      </c>
    </row>
    <row r="179" spans="1:91" x14ac:dyDescent="0.25">
      <c r="A179" s="8">
        <v>20</v>
      </c>
      <c r="B179" s="8" t="s">
        <v>538</v>
      </c>
      <c r="C179" s="8" t="s">
        <v>86</v>
      </c>
      <c r="D179" s="8" t="s">
        <v>539</v>
      </c>
      <c r="E179" s="8" t="s">
        <v>529</v>
      </c>
      <c r="F179" s="8" t="s">
        <v>116</v>
      </c>
      <c r="G179" s="8">
        <v>38093616</v>
      </c>
      <c r="H179" s="8">
        <v>38147312.259999998</v>
      </c>
      <c r="I179" s="8">
        <v>37254316</v>
      </c>
      <c r="J179" s="8">
        <v>11785694</v>
      </c>
      <c r="K179" s="8">
        <v>2382234</v>
      </c>
      <c r="L179" s="8">
        <v>10754030</v>
      </c>
      <c r="M179" s="8">
        <v>0</v>
      </c>
      <c r="N179" s="8">
        <v>0</v>
      </c>
      <c r="O179" s="8">
        <v>60979</v>
      </c>
      <c r="P179" s="8">
        <v>17345</v>
      </c>
      <c r="Q179" s="8">
        <v>2438062</v>
      </c>
      <c r="R179" s="8">
        <v>0</v>
      </c>
      <c r="S179" s="8">
        <v>0</v>
      </c>
      <c r="T179" s="8">
        <v>2058</v>
      </c>
      <c r="U179" s="8">
        <v>5965390</v>
      </c>
      <c r="V179" s="8">
        <v>1976097</v>
      </c>
      <c r="W179" s="8">
        <v>0</v>
      </c>
      <c r="X179" s="8">
        <v>0</v>
      </c>
      <c r="Y179" s="8">
        <v>36830002</v>
      </c>
      <c r="Z179" s="8">
        <v>183878</v>
      </c>
      <c r="AA179" s="8">
        <v>37013880</v>
      </c>
      <c r="AB179" s="7">
        <v>0.11677374690771103</v>
      </c>
      <c r="AC179" s="7">
        <v>4.1000000000000002E-2</v>
      </c>
      <c r="AD179" s="49">
        <v>1511150</v>
      </c>
      <c r="AE179" s="49">
        <v>0</v>
      </c>
      <c r="AF179" s="49">
        <v>0</v>
      </c>
      <c r="AG179" s="49">
        <v>53696</v>
      </c>
      <c r="AH179" s="49">
        <v>649</v>
      </c>
      <c r="AI179" s="25">
        <f t="shared" si="8"/>
        <v>54345</v>
      </c>
      <c r="AJ179" s="49">
        <v>771957</v>
      </c>
      <c r="AK179" s="49">
        <v>57215</v>
      </c>
      <c r="AL179" s="49">
        <v>245730</v>
      </c>
      <c r="AM179" s="49">
        <v>0</v>
      </c>
      <c r="AN179" s="49">
        <v>81332</v>
      </c>
      <c r="AO179" s="49">
        <v>2964</v>
      </c>
      <c r="AP179" s="49">
        <v>38048</v>
      </c>
      <c r="AQ179" s="49">
        <v>10550</v>
      </c>
      <c r="AR179" s="49">
        <v>396</v>
      </c>
      <c r="AS179" s="49">
        <v>0</v>
      </c>
      <c r="AT179" s="49">
        <v>93298</v>
      </c>
      <c r="AU179" s="49">
        <v>20928</v>
      </c>
      <c r="AV179" s="49">
        <v>0</v>
      </c>
      <c r="AW179" s="49">
        <v>948</v>
      </c>
      <c r="AX179" s="49">
        <v>5874</v>
      </c>
      <c r="AY179" s="49">
        <v>0</v>
      </c>
      <c r="AZ179" s="49">
        <v>1371599</v>
      </c>
      <c r="BA179" s="26">
        <f t="shared" si="10"/>
        <v>0</v>
      </c>
      <c r="BB179" s="49">
        <v>0</v>
      </c>
      <c r="BC179" s="49">
        <v>177526</v>
      </c>
      <c r="BD179" s="49">
        <v>0</v>
      </c>
      <c r="BE179" s="49">
        <v>201760.63</v>
      </c>
      <c r="BF179" s="49">
        <v>0</v>
      </c>
      <c r="BG179" s="49">
        <v>0</v>
      </c>
      <c r="BH179" s="49">
        <v>0</v>
      </c>
      <c r="BI179" s="28">
        <f t="shared" si="9"/>
        <v>0</v>
      </c>
      <c r="BJ179" s="49">
        <v>0</v>
      </c>
      <c r="BK179" s="49">
        <v>4241</v>
      </c>
      <c r="BL179" s="49">
        <v>1512</v>
      </c>
      <c r="BM179" s="49">
        <v>34</v>
      </c>
      <c r="BN179" s="49">
        <v>-42</v>
      </c>
      <c r="BO179" s="49">
        <v>-65</v>
      </c>
      <c r="BP179" s="49">
        <v>-124</v>
      </c>
      <c r="BQ179" s="49">
        <v>-247</v>
      </c>
      <c r="BR179" s="49">
        <v>-371</v>
      </c>
      <c r="BS179" s="49">
        <v>0</v>
      </c>
      <c r="BT179" s="49">
        <v>39</v>
      </c>
      <c r="BU179" s="49">
        <v>-631</v>
      </c>
      <c r="BV179" s="49">
        <v>-1</v>
      </c>
      <c r="BW179" s="49">
        <v>4345</v>
      </c>
      <c r="BX179" s="49">
        <v>1</v>
      </c>
      <c r="BY179" s="49">
        <v>171</v>
      </c>
      <c r="BZ179" s="49">
        <v>110</v>
      </c>
      <c r="CA179" s="49">
        <v>346</v>
      </c>
      <c r="CB179" s="49">
        <v>12</v>
      </c>
      <c r="CC179" s="49">
        <v>3</v>
      </c>
      <c r="CD179" s="49">
        <v>1</v>
      </c>
      <c r="CE179" s="49">
        <v>1</v>
      </c>
      <c r="CF179" s="49">
        <v>32</v>
      </c>
      <c r="CG179" s="49">
        <v>91</v>
      </c>
      <c r="CH179" s="49">
        <v>0</v>
      </c>
      <c r="CI179" s="49">
        <v>2</v>
      </c>
      <c r="CJ179" s="49">
        <v>8</v>
      </c>
      <c r="CK179" s="49">
        <v>108</v>
      </c>
      <c r="CL179" s="49">
        <v>252</v>
      </c>
      <c r="CM179" s="49">
        <v>2</v>
      </c>
    </row>
    <row r="180" spans="1:91" x14ac:dyDescent="0.25">
      <c r="A180" s="8">
        <v>20</v>
      </c>
      <c r="B180" s="8" t="s">
        <v>540</v>
      </c>
      <c r="C180" s="8" t="s">
        <v>541</v>
      </c>
      <c r="D180" s="8" t="s">
        <v>542</v>
      </c>
      <c r="E180" s="8" t="s">
        <v>543</v>
      </c>
      <c r="F180" s="9"/>
      <c r="G180" s="8">
        <v>8408987.9600000009</v>
      </c>
      <c r="H180" s="8">
        <v>8435807.9000000004</v>
      </c>
      <c r="I180" s="8">
        <v>8037183.04</v>
      </c>
      <c r="J180" s="8">
        <v>64259.61</v>
      </c>
      <c r="K180" s="8">
        <v>830414.29</v>
      </c>
      <c r="L180" s="8">
        <v>2099386.7999999998</v>
      </c>
      <c r="M180" s="8">
        <v>0</v>
      </c>
      <c r="N180" s="8">
        <v>0</v>
      </c>
      <c r="O180" s="8">
        <v>0</v>
      </c>
      <c r="P180" s="8">
        <v>10929.31</v>
      </c>
      <c r="Q180" s="8">
        <v>688682.93</v>
      </c>
      <c r="R180" s="8">
        <v>0</v>
      </c>
      <c r="S180" s="8">
        <v>0</v>
      </c>
      <c r="T180" s="8">
        <v>0</v>
      </c>
      <c r="U180" s="8">
        <v>3175419.78</v>
      </c>
      <c r="V180" s="8">
        <v>871771.91</v>
      </c>
      <c r="W180" s="8">
        <v>0</v>
      </c>
      <c r="X180" s="8">
        <v>0</v>
      </c>
      <c r="Y180" s="8">
        <v>8418587.5600000005</v>
      </c>
      <c r="Z180" s="8">
        <v>24014.25</v>
      </c>
      <c r="AA180" s="8">
        <v>8442601.8100000005</v>
      </c>
      <c r="AB180" s="7">
        <v>8.3640828728675842E-2</v>
      </c>
      <c r="AC180" s="7">
        <v>7.9899999999999999E-2</v>
      </c>
      <c r="AD180" s="49">
        <v>685271.7</v>
      </c>
      <c r="AE180" s="49">
        <v>12490.42</v>
      </c>
      <c r="AF180" s="49">
        <v>156405.39000000001</v>
      </c>
      <c r="AG180" s="49">
        <v>11523.83</v>
      </c>
      <c r="AH180" s="49">
        <v>0</v>
      </c>
      <c r="AI180" s="25">
        <f t="shared" si="8"/>
        <v>11523.83</v>
      </c>
      <c r="AJ180" s="49">
        <v>239789.47</v>
      </c>
      <c r="AK180" s="49">
        <v>18710.02</v>
      </c>
      <c r="AL180" s="49">
        <v>50597.88</v>
      </c>
      <c r="AM180" s="49">
        <v>17514.54</v>
      </c>
      <c r="AN180" s="49">
        <v>59040</v>
      </c>
      <c r="AO180" s="49">
        <v>5243.26</v>
      </c>
      <c r="AP180" s="49">
        <v>38289.79</v>
      </c>
      <c r="AQ180" s="49">
        <v>10550</v>
      </c>
      <c r="AR180" s="49">
        <v>10762.57</v>
      </c>
      <c r="AS180" s="49">
        <v>0</v>
      </c>
      <c r="AT180" s="49">
        <v>34182.720000000001</v>
      </c>
      <c r="AU180" s="49">
        <v>10580.9</v>
      </c>
      <c r="AV180" s="49">
        <v>0</v>
      </c>
      <c r="AW180" s="49">
        <v>1334.12</v>
      </c>
      <c r="AX180" s="49">
        <v>5882.68</v>
      </c>
      <c r="AY180" s="49">
        <v>0</v>
      </c>
      <c r="AZ180" s="49">
        <v>546595.79</v>
      </c>
      <c r="BA180" s="26">
        <f t="shared" si="10"/>
        <v>0</v>
      </c>
      <c r="BB180" s="49">
        <v>0</v>
      </c>
      <c r="BC180" s="49">
        <v>177526</v>
      </c>
      <c r="BD180" s="49">
        <v>0</v>
      </c>
      <c r="BE180" s="49">
        <v>95066.54</v>
      </c>
      <c r="BF180" s="49">
        <v>0</v>
      </c>
      <c r="BG180" s="49">
        <v>0</v>
      </c>
      <c r="BH180" s="49">
        <v>0</v>
      </c>
      <c r="BI180" s="28">
        <f t="shared" si="9"/>
        <v>0</v>
      </c>
      <c r="BJ180" s="49">
        <v>0</v>
      </c>
      <c r="BK180" s="49">
        <v>1162</v>
      </c>
      <c r="BL180" s="49">
        <v>427</v>
      </c>
      <c r="BM180" s="49">
        <v>0</v>
      </c>
      <c r="BN180" s="49">
        <v>0</v>
      </c>
      <c r="BO180" s="49">
        <v>-38</v>
      </c>
      <c r="BP180" s="49">
        <v>-72</v>
      </c>
      <c r="BQ180" s="49">
        <v>-62</v>
      </c>
      <c r="BR180" s="49">
        <v>-121</v>
      </c>
      <c r="BS180" s="49">
        <v>0</v>
      </c>
      <c r="BT180" s="49">
        <v>-2</v>
      </c>
      <c r="BU180" s="49">
        <v>-221</v>
      </c>
      <c r="BV180" s="49">
        <v>0</v>
      </c>
      <c r="BW180" s="49">
        <v>1073</v>
      </c>
      <c r="BX180" s="49">
        <v>15</v>
      </c>
      <c r="BY180" s="49">
        <v>61</v>
      </c>
      <c r="BZ180" s="49">
        <v>39</v>
      </c>
      <c r="CA180" s="49">
        <v>106</v>
      </c>
      <c r="CB180" s="49">
        <v>13</v>
      </c>
      <c r="CC180" s="49">
        <v>2</v>
      </c>
      <c r="CD180" s="49">
        <v>0</v>
      </c>
      <c r="CE180" s="49">
        <v>2</v>
      </c>
      <c r="CF180" s="49">
        <v>23</v>
      </c>
      <c r="CG180" s="49">
        <v>44</v>
      </c>
      <c r="CH180" s="49">
        <v>3</v>
      </c>
      <c r="CI180" s="49">
        <v>4</v>
      </c>
      <c r="CJ180" s="49">
        <v>6</v>
      </c>
      <c r="CK180" s="49">
        <v>39</v>
      </c>
      <c r="CL180" s="49">
        <v>72</v>
      </c>
      <c r="CM180" s="49">
        <v>0</v>
      </c>
    </row>
    <row r="181" spans="1:91" x14ac:dyDescent="0.25">
      <c r="A181" s="8">
        <v>20</v>
      </c>
      <c r="B181" s="8" t="s">
        <v>544</v>
      </c>
      <c r="C181" s="8" t="s">
        <v>545</v>
      </c>
      <c r="D181" s="8" t="s">
        <v>546</v>
      </c>
      <c r="E181" s="8" t="s">
        <v>535</v>
      </c>
      <c r="F181" s="9"/>
      <c r="G181" s="8">
        <v>12577732.390000001</v>
      </c>
      <c r="H181" s="8">
        <v>12649327.210000001</v>
      </c>
      <c r="I181" s="8">
        <v>12343889.32</v>
      </c>
      <c r="J181" s="8">
        <v>78436.929999999993</v>
      </c>
      <c r="K181" s="8">
        <v>718712.16</v>
      </c>
      <c r="L181" s="8">
        <v>5281309.22</v>
      </c>
      <c r="M181" s="8">
        <v>0</v>
      </c>
      <c r="N181" s="8">
        <v>0</v>
      </c>
      <c r="O181" s="8">
        <v>-49.63</v>
      </c>
      <c r="P181" s="8">
        <v>36936.9</v>
      </c>
      <c r="Q181" s="8">
        <v>1098986.06</v>
      </c>
      <c r="R181" s="8">
        <v>0</v>
      </c>
      <c r="S181" s="8">
        <v>0</v>
      </c>
      <c r="T181" s="8">
        <v>-3487.69</v>
      </c>
      <c r="U181" s="8">
        <v>3564820.84</v>
      </c>
      <c r="V181" s="8">
        <v>1104843.77</v>
      </c>
      <c r="W181" s="8">
        <v>0</v>
      </c>
      <c r="X181" s="8">
        <v>0</v>
      </c>
      <c r="Y181" s="8">
        <v>12847710.93</v>
      </c>
      <c r="Z181" s="8">
        <v>118310.03</v>
      </c>
      <c r="AA181" s="8">
        <v>12966020.960000001</v>
      </c>
      <c r="AB181" s="7">
        <v>0.12345297634601593</v>
      </c>
      <c r="AC181" s="7">
        <v>7.2999999999999995E-2</v>
      </c>
      <c r="AD181" s="49">
        <v>937884.27</v>
      </c>
      <c r="AE181" s="49">
        <v>0</v>
      </c>
      <c r="AF181" s="49">
        <v>0</v>
      </c>
      <c r="AG181" s="49">
        <v>71594.820000000007</v>
      </c>
      <c r="AH181" s="49">
        <v>254.32</v>
      </c>
      <c r="AI181" s="25">
        <f t="shared" si="8"/>
        <v>71849.140000000014</v>
      </c>
      <c r="AJ181" s="49">
        <v>386573.45</v>
      </c>
      <c r="AK181" s="49">
        <v>31175.3</v>
      </c>
      <c r="AL181" s="49">
        <v>80946.63</v>
      </c>
      <c r="AM181" s="49">
        <v>0</v>
      </c>
      <c r="AN181" s="49">
        <v>26564.81</v>
      </c>
      <c r="AO181" s="49">
        <v>24126.2</v>
      </c>
      <c r="AP181" s="49">
        <v>46540.46</v>
      </c>
      <c r="AQ181" s="49">
        <v>10550</v>
      </c>
      <c r="AR181" s="49">
        <v>933.73</v>
      </c>
      <c r="AS181" s="49">
        <v>0</v>
      </c>
      <c r="AT181" s="49">
        <v>42665.81</v>
      </c>
      <c r="AU181" s="49">
        <v>16711.330000000002</v>
      </c>
      <c r="AV181" s="49">
        <v>0</v>
      </c>
      <c r="AW181" s="49">
        <v>33730.629999999997</v>
      </c>
      <c r="AX181" s="49">
        <v>15538.9</v>
      </c>
      <c r="AY181" s="49">
        <v>0</v>
      </c>
      <c r="AZ181" s="49">
        <v>759650.85</v>
      </c>
      <c r="BA181" s="26">
        <f t="shared" si="10"/>
        <v>0</v>
      </c>
      <c r="BB181" s="49">
        <v>0</v>
      </c>
      <c r="BC181" s="49">
        <v>177526</v>
      </c>
      <c r="BD181" s="49">
        <v>0</v>
      </c>
      <c r="BE181" s="49">
        <v>177450.88</v>
      </c>
      <c r="BF181" s="49">
        <v>0</v>
      </c>
      <c r="BG181" s="49">
        <v>0</v>
      </c>
      <c r="BH181" s="49">
        <v>0</v>
      </c>
      <c r="BI181" s="28">
        <f t="shared" si="9"/>
        <v>0</v>
      </c>
      <c r="BJ181" s="49">
        <v>0</v>
      </c>
      <c r="BK181" s="49">
        <v>1858</v>
      </c>
      <c r="BL181" s="49">
        <v>629</v>
      </c>
      <c r="BM181" s="49">
        <v>41</v>
      </c>
      <c r="BN181" s="49">
        <v>0</v>
      </c>
      <c r="BO181" s="49">
        <v>-25</v>
      </c>
      <c r="BP181" s="49">
        <v>-84</v>
      </c>
      <c r="BQ181" s="49">
        <v>-57</v>
      </c>
      <c r="BR181" s="49">
        <v>-118</v>
      </c>
      <c r="BS181" s="49">
        <v>0</v>
      </c>
      <c r="BT181" s="49">
        <v>20</v>
      </c>
      <c r="BU181" s="49">
        <v>-366</v>
      </c>
      <c r="BV181" s="49">
        <v>0</v>
      </c>
      <c r="BW181" s="49">
        <v>1898</v>
      </c>
      <c r="BX181" s="49">
        <v>4</v>
      </c>
      <c r="BY181" s="49">
        <v>41</v>
      </c>
      <c r="BZ181" s="49">
        <v>37</v>
      </c>
      <c r="CA181" s="49">
        <v>256</v>
      </c>
      <c r="CB181" s="49">
        <v>18</v>
      </c>
      <c r="CC181" s="49">
        <v>0</v>
      </c>
      <c r="CD181" s="49">
        <v>1</v>
      </c>
      <c r="CE181" s="49">
        <v>2</v>
      </c>
      <c r="CF181" s="49">
        <v>16</v>
      </c>
      <c r="CG181" s="49">
        <v>57</v>
      </c>
      <c r="CH181" s="49">
        <v>2</v>
      </c>
      <c r="CI181" s="49">
        <v>3</v>
      </c>
      <c r="CJ181" s="49">
        <v>0</v>
      </c>
      <c r="CK181" s="49">
        <v>36</v>
      </c>
      <c r="CL181" s="49">
        <v>81</v>
      </c>
      <c r="CM181" s="49">
        <v>1</v>
      </c>
    </row>
    <row r="182" spans="1:91" x14ac:dyDescent="0.25">
      <c r="A182" s="8">
        <v>21</v>
      </c>
      <c r="B182" s="8" t="s">
        <v>547</v>
      </c>
      <c r="C182" s="8" t="s">
        <v>548</v>
      </c>
      <c r="D182" s="8" t="s">
        <v>549</v>
      </c>
      <c r="E182" s="8" t="s">
        <v>550</v>
      </c>
      <c r="F182" s="8" t="s">
        <v>123</v>
      </c>
      <c r="G182" s="8">
        <v>43393760.539999999</v>
      </c>
      <c r="H182" s="8">
        <v>43543932.119999997</v>
      </c>
      <c r="I182" s="8">
        <v>41315044.740000002</v>
      </c>
      <c r="J182" s="8">
        <v>0</v>
      </c>
      <c r="K182" s="8">
        <v>1368848.54</v>
      </c>
      <c r="L182" s="8">
        <v>19433213.260000002</v>
      </c>
      <c r="M182" s="8">
        <v>0</v>
      </c>
      <c r="N182" s="8">
        <v>0</v>
      </c>
      <c r="O182" s="8">
        <v>0</v>
      </c>
      <c r="P182" s="8">
        <v>0</v>
      </c>
      <c r="Q182" s="8">
        <v>1426812.8</v>
      </c>
      <c r="R182" s="8">
        <v>0</v>
      </c>
      <c r="S182" s="8">
        <v>0</v>
      </c>
      <c r="T182" s="8">
        <v>0</v>
      </c>
      <c r="U182" s="8">
        <v>9455642.7100000009</v>
      </c>
      <c r="V182" s="8">
        <v>5961317.0099999998</v>
      </c>
      <c r="W182" s="8">
        <v>0</v>
      </c>
      <c r="X182" s="8">
        <v>0</v>
      </c>
      <c r="Y182" s="8">
        <v>41550270.270000003</v>
      </c>
      <c r="Z182" s="8">
        <v>148655.57999999999</v>
      </c>
      <c r="AA182" s="8">
        <v>41698925.850000001</v>
      </c>
      <c r="AB182" s="7">
        <v>0.10103745758533478</v>
      </c>
      <c r="AC182" s="7">
        <v>7.0000000000000007E-2</v>
      </c>
      <c r="AD182" s="49">
        <v>2909273.84</v>
      </c>
      <c r="AE182" s="49">
        <v>0</v>
      </c>
      <c r="AF182" s="49">
        <v>0</v>
      </c>
      <c r="AG182" s="49">
        <v>100495.03</v>
      </c>
      <c r="AH182" s="49">
        <v>0</v>
      </c>
      <c r="AI182" s="25">
        <f t="shared" si="8"/>
        <v>100495.03</v>
      </c>
      <c r="AJ182" s="49">
        <v>1486231.62</v>
      </c>
      <c r="AK182" s="49">
        <v>117626.6</v>
      </c>
      <c r="AL182" s="49">
        <v>391809.09</v>
      </c>
      <c r="AM182" s="49">
        <v>0</v>
      </c>
      <c r="AN182" s="49">
        <v>186990.84</v>
      </c>
      <c r="AO182" s="49">
        <v>14867.7</v>
      </c>
      <c r="AP182" s="49">
        <v>69988.179999999993</v>
      </c>
      <c r="AQ182" s="49">
        <v>12600</v>
      </c>
      <c r="AR182" s="49">
        <v>13230</v>
      </c>
      <c r="AS182" s="49">
        <v>0</v>
      </c>
      <c r="AT182" s="49">
        <v>136208.85999999999</v>
      </c>
      <c r="AU182" s="49">
        <v>31978.42</v>
      </c>
      <c r="AV182" s="49">
        <v>0</v>
      </c>
      <c r="AW182" s="49">
        <v>1129.92</v>
      </c>
      <c r="AX182" s="49">
        <v>25037.5</v>
      </c>
      <c r="AY182" s="49">
        <v>0</v>
      </c>
      <c r="AZ182" s="49">
        <v>2819535.61</v>
      </c>
      <c r="BA182" s="26">
        <f t="shared" si="10"/>
        <v>0</v>
      </c>
      <c r="BB182" s="49">
        <v>1283.1199999999999</v>
      </c>
      <c r="BC182" s="49">
        <v>177526</v>
      </c>
      <c r="BD182" s="49">
        <v>0</v>
      </c>
      <c r="BE182" s="49">
        <v>349702.01</v>
      </c>
      <c r="BF182" s="49">
        <v>0</v>
      </c>
      <c r="BG182" s="49">
        <v>0</v>
      </c>
      <c r="BH182" s="49">
        <v>0</v>
      </c>
      <c r="BI182" s="28">
        <f t="shared" si="9"/>
        <v>0</v>
      </c>
      <c r="BJ182" s="49">
        <v>0</v>
      </c>
      <c r="BK182" s="49">
        <v>10611</v>
      </c>
      <c r="BL182" s="49">
        <v>3321</v>
      </c>
      <c r="BM182" s="49">
        <v>34</v>
      </c>
      <c r="BN182" s="49">
        <v>-7</v>
      </c>
      <c r="BO182" s="49">
        <v>-17</v>
      </c>
      <c r="BP182" s="49">
        <v>-188</v>
      </c>
      <c r="BQ182" s="49">
        <v>-306</v>
      </c>
      <c r="BR182" s="49">
        <v>-1192</v>
      </c>
      <c r="BS182" s="49">
        <v>5</v>
      </c>
      <c r="BT182" s="49">
        <v>-3</v>
      </c>
      <c r="BU182" s="49">
        <v>-2246</v>
      </c>
      <c r="BV182" s="49">
        <v>-1</v>
      </c>
      <c r="BW182" s="49">
        <v>10011</v>
      </c>
      <c r="BX182" s="49">
        <v>14</v>
      </c>
      <c r="BY182" s="49">
        <v>438</v>
      </c>
      <c r="BZ182" s="49">
        <v>219</v>
      </c>
      <c r="CA182" s="49">
        <v>1547</v>
      </c>
      <c r="CB182" s="49">
        <v>6</v>
      </c>
      <c r="CC182" s="49">
        <v>36</v>
      </c>
      <c r="CD182" s="49">
        <v>39</v>
      </c>
      <c r="CE182" s="49">
        <v>11</v>
      </c>
      <c r="CF182" s="49">
        <v>114</v>
      </c>
      <c r="CG182" s="49">
        <v>23</v>
      </c>
      <c r="CH182" s="49">
        <v>1</v>
      </c>
      <c r="CI182" s="49">
        <v>276</v>
      </c>
      <c r="CJ182" s="49">
        <v>89</v>
      </c>
      <c r="CK182" s="49">
        <v>697</v>
      </c>
      <c r="CL182" s="49">
        <v>115</v>
      </c>
      <c r="CM182" s="49">
        <v>15</v>
      </c>
    </row>
    <row r="183" spans="1:91" x14ac:dyDescent="0.25">
      <c r="A183" s="8">
        <v>21</v>
      </c>
      <c r="B183" s="8" t="s">
        <v>552</v>
      </c>
      <c r="C183" s="8" t="s">
        <v>553</v>
      </c>
      <c r="D183" s="8" t="s">
        <v>554</v>
      </c>
      <c r="E183" s="8" t="s">
        <v>589</v>
      </c>
      <c r="F183" s="9"/>
      <c r="G183" s="8">
        <v>30184861.149999999</v>
      </c>
      <c r="H183" s="8">
        <v>30237521.59</v>
      </c>
      <c r="I183" s="8">
        <v>28944118.899999999</v>
      </c>
      <c r="J183" s="8">
        <v>0</v>
      </c>
      <c r="K183" s="8">
        <v>444717.14</v>
      </c>
      <c r="L183" s="8">
        <v>8440607.0099999998</v>
      </c>
      <c r="M183" s="8">
        <v>0</v>
      </c>
      <c r="N183" s="8">
        <v>0</v>
      </c>
      <c r="O183" s="8">
        <v>0</v>
      </c>
      <c r="P183" s="8">
        <v>361604.46</v>
      </c>
      <c r="Q183" s="8">
        <v>2152514.73</v>
      </c>
      <c r="R183" s="8">
        <v>0</v>
      </c>
      <c r="S183" s="8">
        <v>0</v>
      </c>
      <c r="T183" s="8">
        <v>0</v>
      </c>
      <c r="U183" s="8">
        <v>8696271.5700000003</v>
      </c>
      <c r="V183" s="8">
        <v>6365283.4699999997</v>
      </c>
      <c r="W183" s="8">
        <v>30366.67</v>
      </c>
      <c r="X183" s="8">
        <v>0</v>
      </c>
      <c r="Y183" s="8">
        <v>28872058.670000002</v>
      </c>
      <c r="Z183" s="8">
        <v>218609.19</v>
      </c>
      <c r="AA183" s="8">
        <v>29090667.859999999</v>
      </c>
      <c r="AB183" s="7">
        <v>0.13736876845359802</v>
      </c>
      <c r="AC183" s="7">
        <v>8.3500000000000005E-2</v>
      </c>
      <c r="AD183" s="49">
        <v>2411060.29</v>
      </c>
      <c r="AE183" s="49">
        <v>0</v>
      </c>
      <c r="AF183" s="49">
        <v>0</v>
      </c>
      <c r="AG183" s="49">
        <v>58205.56</v>
      </c>
      <c r="AH183" s="49">
        <v>10260.66</v>
      </c>
      <c r="AI183" s="25">
        <f t="shared" si="8"/>
        <v>68466.22</v>
      </c>
      <c r="AJ183" s="49">
        <v>1322578.74</v>
      </c>
      <c r="AK183" s="49">
        <v>120406.76</v>
      </c>
      <c r="AL183" s="49">
        <v>326812.79999999999</v>
      </c>
      <c r="AM183" s="49">
        <v>24610.12</v>
      </c>
      <c r="AN183" s="49">
        <v>237857.01</v>
      </c>
      <c r="AO183" s="49">
        <v>10111.65</v>
      </c>
      <c r="AP183" s="49">
        <v>52227.14</v>
      </c>
      <c r="AQ183" s="49">
        <v>12600</v>
      </c>
      <c r="AR183" s="49">
        <v>13865.48</v>
      </c>
      <c r="AS183" s="49">
        <v>29568.71</v>
      </c>
      <c r="AT183" s="49">
        <v>88127.57</v>
      </c>
      <c r="AU183" s="49">
        <v>20806.47</v>
      </c>
      <c r="AV183" s="49">
        <v>0</v>
      </c>
      <c r="AW183" s="49">
        <v>28009.71</v>
      </c>
      <c r="AX183" s="49">
        <v>15697.7</v>
      </c>
      <c r="AY183" s="49">
        <v>0</v>
      </c>
      <c r="AZ183" s="49">
        <v>2567591.13</v>
      </c>
      <c r="BA183" s="26">
        <f t="shared" si="10"/>
        <v>0</v>
      </c>
      <c r="BB183" s="49">
        <v>4064</v>
      </c>
      <c r="BC183" s="49">
        <v>177526</v>
      </c>
      <c r="BD183" s="49">
        <v>0</v>
      </c>
      <c r="BE183" s="49">
        <v>287248.11</v>
      </c>
      <c r="BF183" s="49">
        <v>0</v>
      </c>
      <c r="BG183" s="49">
        <v>0</v>
      </c>
      <c r="BH183" s="49">
        <v>0</v>
      </c>
      <c r="BI183" s="28">
        <f t="shared" si="9"/>
        <v>0</v>
      </c>
      <c r="BJ183" s="49">
        <v>0</v>
      </c>
      <c r="BK183" s="49">
        <v>9008</v>
      </c>
      <c r="BL183" s="49">
        <v>3262</v>
      </c>
      <c r="BM183" s="49">
        <v>0</v>
      </c>
      <c r="BN183" s="49">
        <v>-11</v>
      </c>
      <c r="BO183" s="49">
        <v>-67</v>
      </c>
      <c r="BP183" s="49">
        <v>-120</v>
      </c>
      <c r="BQ183" s="49">
        <v>-373</v>
      </c>
      <c r="BR183" s="49">
        <v>-1293</v>
      </c>
      <c r="BS183" s="49">
        <v>0</v>
      </c>
      <c r="BT183" s="49">
        <v>-12</v>
      </c>
      <c r="BU183" s="49">
        <v>-1800</v>
      </c>
      <c r="BV183" s="49">
        <v>-22</v>
      </c>
      <c r="BW183" s="49">
        <v>8572</v>
      </c>
      <c r="BX183" s="49">
        <v>77</v>
      </c>
      <c r="BY183" s="49">
        <v>224</v>
      </c>
      <c r="BZ183" s="49">
        <v>206</v>
      </c>
      <c r="CA183" s="49">
        <v>1324</v>
      </c>
      <c r="CB183" s="49">
        <v>34</v>
      </c>
      <c r="CC183" s="49">
        <v>12</v>
      </c>
      <c r="CD183" s="49">
        <v>1</v>
      </c>
      <c r="CE183" s="49">
        <v>2</v>
      </c>
      <c r="CF183" s="49">
        <v>33</v>
      </c>
      <c r="CG183" s="49">
        <v>84</v>
      </c>
      <c r="CH183" s="49">
        <v>0</v>
      </c>
      <c r="CI183" s="49">
        <v>2</v>
      </c>
      <c r="CJ183" s="49">
        <v>26</v>
      </c>
      <c r="CK183" s="49">
        <v>262</v>
      </c>
      <c r="CL183" s="49">
        <v>970</v>
      </c>
      <c r="CM183" s="49">
        <v>33</v>
      </c>
    </row>
    <row r="184" spans="1:91" x14ac:dyDescent="0.25">
      <c r="A184" s="8">
        <v>21</v>
      </c>
      <c r="B184" s="8" t="s">
        <v>558</v>
      </c>
      <c r="C184" s="8" t="s">
        <v>559</v>
      </c>
      <c r="D184" s="8" t="s">
        <v>560</v>
      </c>
      <c r="E184" s="8" t="s">
        <v>550</v>
      </c>
      <c r="F184" s="8" t="s">
        <v>104</v>
      </c>
      <c r="G184" s="8">
        <v>66977907.920000002</v>
      </c>
      <c r="H184" s="8">
        <v>67113971.209999993</v>
      </c>
      <c r="I184" s="8">
        <v>62945444.240000002</v>
      </c>
      <c r="J184" s="8">
        <v>33940.120000000003</v>
      </c>
      <c r="K184" s="8">
        <v>5463537.0199999996</v>
      </c>
      <c r="L184" s="8">
        <v>27033632.449999999</v>
      </c>
      <c r="M184" s="8">
        <v>0</v>
      </c>
      <c r="N184" s="8">
        <v>0</v>
      </c>
      <c r="O184" s="8">
        <v>0</v>
      </c>
      <c r="P184" s="8">
        <v>0</v>
      </c>
      <c r="Q184" s="8">
        <v>2426120.85</v>
      </c>
      <c r="R184" s="8">
        <v>0</v>
      </c>
      <c r="S184" s="8">
        <v>0</v>
      </c>
      <c r="T184" s="8">
        <v>0</v>
      </c>
      <c r="U184" s="8">
        <v>14629264.720000001</v>
      </c>
      <c r="V184" s="8">
        <v>10360296.66</v>
      </c>
      <c r="W184" s="8">
        <v>0</v>
      </c>
      <c r="X184" s="8">
        <v>0</v>
      </c>
      <c r="Y184" s="8">
        <v>62758080.939999998</v>
      </c>
      <c r="Z184" s="8">
        <v>191505.63</v>
      </c>
      <c r="AA184" s="8">
        <v>62949586.57</v>
      </c>
      <c r="AB184" s="60">
        <v>0.124</v>
      </c>
      <c r="AC184" s="60">
        <v>4.4999999999999998E-2</v>
      </c>
      <c r="AD184" s="52">
        <v>2797583.99</v>
      </c>
      <c r="AE184" s="52">
        <v>0</v>
      </c>
      <c r="AF184" s="52">
        <v>0</v>
      </c>
      <c r="AG184" s="52">
        <v>139845.17000000001</v>
      </c>
      <c r="AH184" s="52">
        <v>10423.780000000001</v>
      </c>
      <c r="AI184" s="25">
        <f t="shared" si="8"/>
        <v>150268.95000000001</v>
      </c>
      <c r="AJ184" s="52">
        <v>1512335.21</v>
      </c>
      <c r="AK184" s="52">
        <v>117612.13</v>
      </c>
      <c r="AL184" s="52">
        <v>432931.8</v>
      </c>
      <c r="AM184" s="52">
        <v>6887.46</v>
      </c>
      <c r="AN184" s="52">
        <v>283664.89</v>
      </c>
      <c r="AO184" s="52">
        <v>6398.65</v>
      </c>
      <c r="AP184" s="52">
        <v>44808.03</v>
      </c>
      <c r="AQ184" s="52">
        <v>12600</v>
      </c>
      <c r="AR184" s="52">
        <v>13140.29</v>
      </c>
      <c r="AS184" s="52">
        <v>0</v>
      </c>
      <c r="AT184" s="52">
        <v>89560.62</v>
      </c>
      <c r="AU184" s="52">
        <v>23650.34</v>
      </c>
      <c r="AV184" s="52">
        <v>0</v>
      </c>
      <c r="AW184" s="52">
        <v>0</v>
      </c>
      <c r="AX184" s="52">
        <v>23418.38</v>
      </c>
      <c r="AY184" s="52">
        <v>0</v>
      </c>
      <c r="AZ184" s="52">
        <v>2713418.33</v>
      </c>
      <c r="BA184" s="26">
        <f t="shared" si="10"/>
        <v>0</v>
      </c>
      <c r="BB184" s="52">
        <v>6017.89</v>
      </c>
      <c r="BC184" s="52">
        <v>177526</v>
      </c>
      <c r="BD184" s="52">
        <v>0</v>
      </c>
      <c r="BE184" s="52">
        <v>352949.38</v>
      </c>
      <c r="BF184" s="52">
        <v>0</v>
      </c>
      <c r="BG184" s="52">
        <v>0</v>
      </c>
      <c r="BH184" s="52">
        <v>0</v>
      </c>
      <c r="BI184" s="28">
        <f t="shared" si="9"/>
        <v>0</v>
      </c>
      <c r="BJ184" s="52">
        <v>0</v>
      </c>
      <c r="BK184" s="52">
        <v>11965</v>
      </c>
      <c r="BL184" s="52">
        <v>5268</v>
      </c>
      <c r="BM184" s="52">
        <v>13</v>
      </c>
      <c r="BN184" s="50">
        <v>2</v>
      </c>
      <c r="BO184" s="50">
        <v>-223</v>
      </c>
      <c r="BP184" s="50">
        <v>-424</v>
      </c>
      <c r="BQ184" s="50">
        <v>-2100</v>
      </c>
      <c r="BR184" s="50">
        <v>-2437</v>
      </c>
      <c r="BS184" s="53">
        <v>15</v>
      </c>
      <c r="BT184" s="50">
        <v>-2</v>
      </c>
      <c r="BU184" s="50">
        <v>-2038</v>
      </c>
      <c r="BV184" s="50">
        <v>-9</v>
      </c>
      <c r="BW184" s="52">
        <v>10030</v>
      </c>
      <c r="BX184" s="52">
        <v>5</v>
      </c>
      <c r="BY184" s="52">
        <v>1265</v>
      </c>
      <c r="BZ184" s="52">
        <v>94</v>
      </c>
      <c r="CA184" s="52">
        <v>613</v>
      </c>
      <c r="CB184" s="52">
        <v>2</v>
      </c>
      <c r="CC184" s="52">
        <v>64</v>
      </c>
      <c r="CD184" s="52">
        <v>188</v>
      </c>
      <c r="CE184" s="52">
        <v>23</v>
      </c>
      <c r="CF184" s="52">
        <v>149</v>
      </c>
      <c r="CG184" s="52">
        <v>64</v>
      </c>
      <c r="CH184" s="52">
        <v>0</v>
      </c>
      <c r="CI184" s="52">
        <v>1333</v>
      </c>
      <c r="CJ184" s="52">
        <v>126</v>
      </c>
      <c r="CK184" s="52">
        <v>698</v>
      </c>
      <c r="CL184" s="52">
        <v>279</v>
      </c>
      <c r="CM184" s="52">
        <v>1</v>
      </c>
    </row>
    <row r="185" spans="1:91" x14ac:dyDescent="0.25">
      <c r="A185" s="8">
        <v>21</v>
      </c>
      <c r="B185" s="8" t="s">
        <v>561</v>
      </c>
      <c r="C185" s="8" t="s">
        <v>562</v>
      </c>
      <c r="D185" s="8" t="s">
        <v>563</v>
      </c>
      <c r="E185" s="8" t="s">
        <v>557</v>
      </c>
      <c r="F185" s="8" t="s">
        <v>104</v>
      </c>
      <c r="G185" s="8">
        <v>14100899.93</v>
      </c>
      <c r="H185" s="8">
        <v>14112972.07</v>
      </c>
      <c r="I185" s="8">
        <v>13363958.130000001</v>
      </c>
      <c r="J185" s="8">
        <v>794371.57</v>
      </c>
      <c r="K185" s="8">
        <v>1358509.11</v>
      </c>
      <c r="L185" s="8">
        <v>2362910.2200000002</v>
      </c>
      <c r="M185" s="8">
        <v>0</v>
      </c>
      <c r="N185" s="8">
        <v>28466.1</v>
      </c>
      <c r="O185" s="8">
        <v>222712.36</v>
      </c>
      <c r="P185" s="8">
        <v>0</v>
      </c>
      <c r="Q185" s="8">
        <v>410678.2</v>
      </c>
      <c r="R185" s="8">
        <v>0</v>
      </c>
      <c r="S185" s="8">
        <v>0</v>
      </c>
      <c r="T185" s="8">
        <v>1808.83</v>
      </c>
      <c r="U185" s="8">
        <v>6458249.8300000001</v>
      </c>
      <c r="V185" s="8">
        <v>973465.34</v>
      </c>
      <c r="W185" s="8">
        <v>51007.29</v>
      </c>
      <c r="X185" s="8">
        <v>210.63</v>
      </c>
      <c r="Y185" s="8">
        <v>13698635.949999999</v>
      </c>
      <c r="Z185" s="8">
        <v>316277.34999999998</v>
      </c>
      <c r="AA185" s="8">
        <v>14014913.300000001</v>
      </c>
      <c r="AB185" s="7">
        <v>7.6272673904895782E-2</v>
      </c>
      <c r="AC185" s="7">
        <v>9.7900000000000001E-2</v>
      </c>
      <c r="AD185" s="49">
        <v>1340451.68</v>
      </c>
      <c r="AE185" s="49">
        <v>0</v>
      </c>
      <c r="AF185" s="49">
        <v>0</v>
      </c>
      <c r="AG185" s="49">
        <v>12072.14</v>
      </c>
      <c r="AH185" s="49">
        <v>0</v>
      </c>
      <c r="AI185" s="25">
        <f>SUM(AG185:AH185)</f>
        <v>12072.14</v>
      </c>
      <c r="AJ185" s="49">
        <v>725466.2</v>
      </c>
      <c r="AK185" s="49">
        <v>55537.79</v>
      </c>
      <c r="AL185" s="49">
        <v>109531.37</v>
      </c>
      <c r="AM185" s="49">
        <v>0</v>
      </c>
      <c r="AN185" s="49">
        <v>83866.66</v>
      </c>
      <c r="AO185" s="49">
        <v>0</v>
      </c>
      <c r="AP185" s="49">
        <v>42847.58</v>
      </c>
      <c r="AQ185" s="49">
        <v>8700</v>
      </c>
      <c r="AR185" s="49">
        <v>1010</v>
      </c>
      <c r="AS185" s="49">
        <v>0</v>
      </c>
      <c r="AT185" s="49">
        <v>95948.38</v>
      </c>
      <c r="AU185" s="49">
        <v>6522.16</v>
      </c>
      <c r="AV185" s="49">
        <v>0</v>
      </c>
      <c r="AW185" s="49">
        <v>0</v>
      </c>
      <c r="AX185" s="49">
        <v>0</v>
      </c>
      <c r="AY185" s="49">
        <v>0</v>
      </c>
      <c r="AZ185" s="49">
        <v>1228839.07</v>
      </c>
      <c r="BA185" s="26">
        <f>+AY185/AZ185</f>
        <v>0</v>
      </c>
      <c r="BB185" s="49">
        <v>0</v>
      </c>
      <c r="BC185" s="49">
        <v>177526</v>
      </c>
      <c r="BD185" s="49">
        <v>0</v>
      </c>
      <c r="BE185" s="49">
        <v>139525.03</v>
      </c>
      <c r="BF185" s="49">
        <v>0</v>
      </c>
      <c r="BG185" s="49">
        <v>0</v>
      </c>
      <c r="BH185" s="49">
        <v>0</v>
      </c>
      <c r="BI185" s="28">
        <f>SUM(BG185:BH185)</f>
        <v>0</v>
      </c>
      <c r="BJ185" s="49">
        <v>0</v>
      </c>
      <c r="BK185" s="49">
        <v>1966</v>
      </c>
      <c r="BL185" s="49">
        <v>759</v>
      </c>
      <c r="BM185" s="49">
        <v>3</v>
      </c>
      <c r="BN185" s="49">
        <v>0</v>
      </c>
      <c r="BO185" s="49">
        <v>-40</v>
      </c>
      <c r="BP185" s="49">
        <v>-89</v>
      </c>
      <c r="BQ185" s="49">
        <v>-170</v>
      </c>
      <c r="BR185" s="49">
        <v>-215</v>
      </c>
      <c r="BS185" s="49">
        <v>4</v>
      </c>
      <c r="BT185" s="49">
        <v>-1</v>
      </c>
      <c r="BU185" s="49">
        <v>-443</v>
      </c>
      <c r="BV185" s="49">
        <v>-10</v>
      </c>
      <c r="BW185" s="49">
        <v>1764</v>
      </c>
      <c r="BX185" s="49">
        <v>1</v>
      </c>
      <c r="BY185" s="49">
        <v>244</v>
      </c>
      <c r="BZ185" s="49">
        <v>50</v>
      </c>
      <c r="CA185" s="49">
        <v>138</v>
      </c>
      <c r="CB185" s="49">
        <v>11</v>
      </c>
      <c r="CC185" s="49">
        <v>2</v>
      </c>
      <c r="CD185" s="49">
        <v>2</v>
      </c>
      <c r="CE185" s="49">
        <v>9</v>
      </c>
      <c r="CF185" s="49">
        <v>28</v>
      </c>
      <c r="CG185" s="49">
        <v>49</v>
      </c>
      <c r="CH185" s="49">
        <v>0</v>
      </c>
      <c r="CI185" s="49">
        <v>3</v>
      </c>
      <c r="CJ185" s="49">
        <v>16</v>
      </c>
      <c r="CK185" s="49">
        <v>45</v>
      </c>
      <c r="CL185" s="49">
        <v>157</v>
      </c>
      <c r="CM185" s="49">
        <v>0</v>
      </c>
    </row>
    <row r="186" spans="1:91" x14ac:dyDescent="0.25">
      <c r="A186" s="8">
        <v>21</v>
      </c>
      <c r="B186" s="8" t="s">
        <v>564</v>
      </c>
      <c r="C186" s="8" t="s">
        <v>182</v>
      </c>
      <c r="D186" s="8" t="s">
        <v>565</v>
      </c>
      <c r="E186" s="8" t="s">
        <v>557</v>
      </c>
      <c r="F186" s="8" t="s">
        <v>123</v>
      </c>
      <c r="G186" s="8">
        <v>23849679.289999999</v>
      </c>
      <c r="H186" s="8">
        <v>23913634.760000002</v>
      </c>
      <c r="I186" s="8">
        <v>22378326.789999999</v>
      </c>
      <c r="J186" s="8">
        <v>6527858.3099999996</v>
      </c>
      <c r="K186" s="8">
        <v>1272894.08</v>
      </c>
      <c r="L186" s="8">
        <v>3170212.58</v>
      </c>
      <c r="M186" s="8">
        <v>0</v>
      </c>
      <c r="N186" s="8">
        <v>0</v>
      </c>
      <c r="O186" s="8">
        <v>0</v>
      </c>
      <c r="P186" s="8">
        <v>62468.58</v>
      </c>
      <c r="Q186" s="8">
        <v>991672.51</v>
      </c>
      <c r="R186" s="8">
        <v>0</v>
      </c>
      <c r="S186" s="8">
        <v>0</v>
      </c>
      <c r="T186" s="8">
        <v>0</v>
      </c>
      <c r="U186" s="8">
        <v>8604086.0600000005</v>
      </c>
      <c r="V186" s="8">
        <v>1298853.81</v>
      </c>
      <c r="W186" s="8">
        <v>0</v>
      </c>
      <c r="X186" s="8">
        <v>0</v>
      </c>
      <c r="Y186" s="8">
        <v>23907679.41</v>
      </c>
      <c r="Z186" s="8">
        <v>72921.740000000005</v>
      </c>
      <c r="AA186" s="8">
        <v>23980601.149999999</v>
      </c>
      <c r="AB186" s="7">
        <v>0.22298558056354523</v>
      </c>
      <c r="AC186" s="7">
        <v>8.2799999999999999E-2</v>
      </c>
      <c r="AD186" s="49">
        <v>1979194.48</v>
      </c>
      <c r="AE186" s="49">
        <v>0</v>
      </c>
      <c r="AF186" s="49">
        <v>0</v>
      </c>
      <c r="AG186" s="49">
        <v>72921.740000000005</v>
      </c>
      <c r="AH186" s="49">
        <v>1594.5</v>
      </c>
      <c r="AI186" s="25">
        <f>SUM(AG186:AH186)</f>
        <v>74516.240000000005</v>
      </c>
      <c r="AJ186" s="49">
        <v>947655.16</v>
      </c>
      <c r="AK186" s="49">
        <v>80266.14</v>
      </c>
      <c r="AL186" s="49">
        <v>218563.04</v>
      </c>
      <c r="AM186" s="49">
        <v>0</v>
      </c>
      <c r="AN186" s="49">
        <v>377596.95</v>
      </c>
      <c r="AO186" s="49">
        <v>14635.4</v>
      </c>
      <c r="AP186" s="49">
        <v>54409.53</v>
      </c>
      <c r="AQ186" s="49">
        <v>12600</v>
      </c>
      <c r="AR186" s="49">
        <v>0</v>
      </c>
      <c r="AS186" s="49">
        <v>0</v>
      </c>
      <c r="AT186" s="49">
        <v>62865.07</v>
      </c>
      <c r="AU186" s="49">
        <v>23023.83</v>
      </c>
      <c r="AV186" s="49">
        <v>0</v>
      </c>
      <c r="AW186" s="49">
        <v>2037.93</v>
      </c>
      <c r="AX186" s="49">
        <v>18499.46</v>
      </c>
      <c r="AY186" s="49">
        <v>0</v>
      </c>
      <c r="AZ186" s="49">
        <v>1933998.19</v>
      </c>
      <c r="BA186" s="26">
        <f>+AY186/AZ186</f>
        <v>0</v>
      </c>
      <c r="BB186" s="49">
        <v>0.02</v>
      </c>
      <c r="BC186" s="49">
        <v>177526</v>
      </c>
      <c r="BD186" s="49">
        <v>0</v>
      </c>
      <c r="BE186" s="49">
        <v>350251.91</v>
      </c>
      <c r="BF186" s="49">
        <v>0</v>
      </c>
      <c r="BG186" s="49">
        <v>0</v>
      </c>
      <c r="BH186" s="49">
        <v>0</v>
      </c>
      <c r="BI186" s="28">
        <f>SUM(BG186:BH186)</f>
        <v>0</v>
      </c>
      <c r="BJ186" s="49">
        <v>0</v>
      </c>
      <c r="BK186" s="49">
        <v>4981</v>
      </c>
      <c r="BL186" s="49">
        <v>1761</v>
      </c>
      <c r="BM186" s="49">
        <v>64</v>
      </c>
      <c r="BN186" s="49">
        <v>-2</v>
      </c>
      <c r="BO186" s="49">
        <v>-57</v>
      </c>
      <c r="BP186" s="49">
        <v>-55</v>
      </c>
      <c r="BQ186" s="49">
        <v>-908</v>
      </c>
      <c r="BR186" s="49">
        <v>-297</v>
      </c>
      <c r="BS186" s="49">
        <v>0</v>
      </c>
      <c r="BT186" s="49">
        <v>1</v>
      </c>
      <c r="BU186" s="49">
        <v>-1808</v>
      </c>
      <c r="BV186" s="49">
        <v>-3</v>
      </c>
      <c r="BW186" s="49">
        <v>3677</v>
      </c>
      <c r="BX186" s="49">
        <v>70</v>
      </c>
      <c r="BY186" s="49">
        <v>367</v>
      </c>
      <c r="BZ186" s="49">
        <v>160</v>
      </c>
      <c r="CA186" s="49">
        <v>1229</v>
      </c>
      <c r="CB186" s="49">
        <v>0</v>
      </c>
      <c r="CC186" s="49">
        <v>52</v>
      </c>
      <c r="CD186" s="49">
        <v>1</v>
      </c>
      <c r="CE186" s="49">
        <v>3</v>
      </c>
      <c r="CF186" s="49">
        <v>37</v>
      </c>
      <c r="CG186" s="49">
        <v>13</v>
      </c>
      <c r="CH186" s="49">
        <v>1</v>
      </c>
      <c r="CI186" s="49">
        <v>11</v>
      </c>
      <c r="CJ186" s="49">
        <v>24</v>
      </c>
      <c r="CK186" s="49">
        <v>156</v>
      </c>
      <c r="CL186" s="49">
        <v>85</v>
      </c>
      <c r="CM186" s="49">
        <v>21</v>
      </c>
    </row>
    <row r="187" spans="1:91" x14ac:dyDescent="0.25">
      <c r="A187" s="8">
        <v>21</v>
      </c>
      <c r="B187" s="8" t="s">
        <v>566</v>
      </c>
      <c r="C187" s="8" t="s">
        <v>567</v>
      </c>
      <c r="D187" s="8" t="s">
        <v>568</v>
      </c>
      <c r="E187" s="8" t="s">
        <v>550</v>
      </c>
      <c r="F187" s="8" t="s">
        <v>143</v>
      </c>
      <c r="G187" s="8">
        <v>55332453.450000003</v>
      </c>
      <c r="H187" s="8">
        <v>55436597.020000003</v>
      </c>
      <c r="I187" s="8">
        <v>53973846.920000002</v>
      </c>
      <c r="J187" s="8">
        <v>14117128.32</v>
      </c>
      <c r="K187" s="8">
        <v>3184881.88</v>
      </c>
      <c r="L187" s="8">
        <v>18397143.190000001</v>
      </c>
      <c r="M187" s="8">
        <v>0</v>
      </c>
      <c r="N187" s="8">
        <v>0</v>
      </c>
      <c r="O187" s="8">
        <v>8572.99</v>
      </c>
      <c r="P187" s="8">
        <v>3065.32</v>
      </c>
      <c r="Q187" s="8">
        <v>1838809.36</v>
      </c>
      <c r="R187" s="8">
        <v>0</v>
      </c>
      <c r="S187" s="8">
        <v>0</v>
      </c>
      <c r="T187" s="8">
        <v>0</v>
      </c>
      <c r="U187" s="8">
        <v>8646496.3599999994</v>
      </c>
      <c r="V187" s="8">
        <v>4823940.2300000004</v>
      </c>
      <c r="W187" s="8">
        <v>18604.150000000001</v>
      </c>
      <c r="X187" s="8">
        <v>0</v>
      </c>
      <c r="Y187" s="8">
        <v>53422388.009999998</v>
      </c>
      <c r="Z187" s="8">
        <v>256542.38</v>
      </c>
      <c r="AA187" s="8">
        <v>53678930.390000001</v>
      </c>
      <c r="AB187" s="7">
        <v>9.3956016004085541E-2</v>
      </c>
      <c r="AC187" s="7">
        <v>4.4600000000000001E-2</v>
      </c>
      <c r="AD187" s="52">
        <v>2382025.67</v>
      </c>
      <c r="AE187" s="52">
        <v>0</v>
      </c>
      <c r="AF187" s="52">
        <v>0</v>
      </c>
      <c r="AG187" s="52">
        <v>113835.81</v>
      </c>
      <c r="AH187" s="52">
        <v>10002.73</v>
      </c>
      <c r="AI187" s="25">
        <f t="shared" si="8"/>
        <v>123838.54</v>
      </c>
      <c r="AJ187" s="52">
        <v>1206615.96</v>
      </c>
      <c r="AK187" s="52">
        <v>88086.63</v>
      </c>
      <c r="AL187" s="52">
        <v>333394.86</v>
      </c>
      <c r="AM187" s="52">
        <v>0</v>
      </c>
      <c r="AN187" s="52">
        <v>144104.4</v>
      </c>
      <c r="AO187" s="52">
        <v>8328.5400000000009</v>
      </c>
      <c r="AP187" s="52">
        <v>58427.75</v>
      </c>
      <c r="AQ187" s="52">
        <v>12600</v>
      </c>
      <c r="AR187" s="52">
        <v>0</v>
      </c>
      <c r="AS187" s="52">
        <v>0</v>
      </c>
      <c r="AT187" s="52">
        <v>94156.51</v>
      </c>
      <c r="AU187" s="52">
        <v>21765.81</v>
      </c>
      <c r="AV187" s="52">
        <v>0</v>
      </c>
      <c r="AW187" s="52">
        <v>33212.74</v>
      </c>
      <c r="AX187" s="52">
        <v>24034.12</v>
      </c>
      <c r="AY187" s="52">
        <v>0</v>
      </c>
      <c r="AZ187" s="52">
        <v>2194821.5099999998</v>
      </c>
      <c r="BA187" s="26">
        <f t="shared" si="10"/>
        <v>0</v>
      </c>
      <c r="BB187" s="52">
        <v>0</v>
      </c>
      <c r="BC187" s="52">
        <v>177526</v>
      </c>
      <c r="BD187" s="52">
        <v>0</v>
      </c>
      <c r="BE187" s="52">
        <v>504259.96</v>
      </c>
      <c r="BF187" s="52">
        <v>0</v>
      </c>
      <c r="BG187" s="52">
        <v>0</v>
      </c>
      <c r="BH187" s="52">
        <v>0</v>
      </c>
      <c r="BI187" s="28">
        <f t="shared" si="9"/>
        <v>0</v>
      </c>
      <c r="BJ187" s="52">
        <v>0</v>
      </c>
      <c r="BK187" s="52">
        <v>8294</v>
      </c>
      <c r="BL187" s="52">
        <v>2852</v>
      </c>
      <c r="BM187" s="52">
        <v>0</v>
      </c>
      <c r="BN187" s="50">
        <v>0</v>
      </c>
      <c r="BO187" s="50">
        <v>-68</v>
      </c>
      <c r="BP187" s="50">
        <v>-185</v>
      </c>
      <c r="BQ187" s="50">
        <v>-462</v>
      </c>
      <c r="BR187" s="50">
        <v>-769</v>
      </c>
      <c r="BS187" s="50">
        <v>-8</v>
      </c>
      <c r="BT187" s="50">
        <v>-1</v>
      </c>
      <c r="BU187" s="50">
        <v>-1964</v>
      </c>
      <c r="BV187" s="50">
        <v>0</v>
      </c>
      <c r="BW187" s="52">
        <v>7689</v>
      </c>
      <c r="BX187" s="52">
        <v>5</v>
      </c>
      <c r="BY187" s="52">
        <v>584</v>
      </c>
      <c r="BZ187" s="52">
        <v>155</v>
      </c>
      <c r="CA187" s="52">
        <v>551</v>
      </c>
      <c r="CB187" s="52">
        <v>670</v>
      </c>
      <c r="CC187" s="52">
        <v>4</v>
      </c>
      <c r="CD187" s="52">
        <v>6</v>
      </c>
      <c r="CE187" s="52">
        <v>10</v>
      </c>
      <c r="CF187" s="52">
        <v>53</v>
      </c>
      <c r="CG187" s="52">
        <v>116</v>
      </c>
      <c r="CH187" s="52">
        <v>0</v>
      </c>
      <c r="CI187" s="52">
        <v>22</v>
      </c>
      <c r="CJ187" s="52">
        <v>28</v>
      </c>
      <c r="CK187" s="52">
        <v>139</v>
      </c>
      <c r="CL187" s="52">
        <v>577</v>
      </c>
      <c r="CM187" s="52">
        <v>3</v>
      </c>
    </row>
    <row r="188" spans="1:91" x14ac:dyDescent="0.25">
      <c r="A188" s="8">
        <v>21</v>
      </c>
      <c r="B188" s="8" t="s">
        <v>569</v>
      </c>
      <c r="C188" s="8" t="s">
        <v>570</v>
      </c>
      <c r="D188" s="8" t="s">
        <v>571</v>
      </c>
      <c r="E188" s="8" t="s">
        <v>550</v>
      </c>
      <c r="F188" s="8" t="s">
        <v>143</v>
      </c>
      <c r="G188" s="8">
        <v>56178963</v>
      </c>
      <c r="H188" s="8">
        <v>56209495</v>
      </c>
      <c r="I188" s="8">
        <v>52908275</v>
      </c>
      <c r="J188" s="8">
        <v>9263675</v>
      </c>
      <c r="K188" s="8">
        <v>2368604</v>
      </c>
      <c r="L188" s="8">
        <v>23076542</v>
      </c>
      <c r="M188" s="8">
        <v>0</v>
      </c>
      <c r="N188" s="8">
        <v>0</v>
      </c>
      <c r="O188" s="8">
        <v>0</v>
      </c>
      <c r="P188" s="8">
        <v>16062</v>
      </c>
      <c r="Q188" s="8">
        <v>2292901</v>
      </c>
      <c r="R188" s="8">
        <v>0</v>
      </c>
      <c r="S188" s="8">
        <v>0</v>
      </c>
      <c r="T188" s="8">
        <v>0</v>
      </c>
      <c r="U188" s="8">
        <v>6603207</v>
      </c>
      <c r="V188" s="8">
        <v>6778058</v>
      </c>
      <c r="W188" s="8">
        <v>13988</v>
      </c>
      <c r="X188" s="8">
        <v>0</v>
      </c>
      <c r="Y188" s="8">
        <v>53364177</v>
      </c>
      <c r="Z188" s="8">
        <v>116823.32</v>
      </c>
      <c r="AA188" s="8">
        <v>53481000.32</v>
      </c>
      <c r="AB188" s="7">
        <v>0.10770086199045181</v>
      </c>
      <c r="AC188" s="7">
        <v>5.1999999999999998E-2</v>
      </c>
      <c r="AD188" s="52">
        <v>2774712</v>
      </c>
      <c r="AE188" s="52">
        <v>0</v>
      </c>
      <c r="AF188" s="52">
        <v>0</v>
      </c>
      <c r="AG188" s="52">
        <v>30532</v>
      </c>
      <c r="AH188" s="52">
        <v>6143</v>
      </c>
      <c r="AI188" s="25">
        <f t="shared" si="8"/>
        <v>36675</v>
      </c>
      <c r="AJ188" s="52">
        <v>1382343</v>
      </c>
      <c r="AK188" s="52">
        <v>104205</v>
      </c>
      <c r="AL188" s="52">
        <v>373133</v>
      </c>
      <c r="AM188" s="52">
        <v>0</v>
      </c>
      <c r="AN188" s="52">
        <v>206590</v>
      </c>
      <c r="AO188" s="52">
        <v>8481</v>
      </c>
      <c r="AP188" s="52">
        <v>52043</v>
      </c>
      <c r="AQ188" s="52">
        <v>12600</v>
      </c>
      <c r="AR188" s="52">
        <v>1000</v>
      </c>
      <c r="AS188" s="52">
        <v>0</v>
      </c>
      <c r="AT188" s="52">
        <v>120838</v>
      </c>
      <c r="AU188" s="52">
        <v>28934.44</v>
      </c>
      <c r="AV188" s="52">
        <v>0</v>
      </c>
      <c r="AW188" s="52">
        <v>1805</v>
      </c>
      <c r="AX188" s="52">
        <v>38808</v>
      </c>
      <c r="AY188" s="52">
        <v>0</v>
      </c>
      <c r="AZ188" s="52">
        <v>2479406.02</v>
      </c>
      <c r="BA188" s="26">
        <f t="shared" si="10"/>
        <v>0</v>
      </c>
      <c r="BB188" s="52">
        <v>512</v>
      </c>
      <c r="BC188" s="52">
        <v>177526</v>
      </c>
      <c r="BD188" s="52">
        <v>0</v>
      </c>
      <c r="BE188" s="52">
        <v>479715.98</v>
      </c>
      <c r="BF188" s="52">
        <v>0</v>
      </c>
      <c r="BG188" s="52">
        <v>0</v>
      </c>
      <c r="BH188" s="52">
        <v>0</v>
      </c>
      <c r="BI188" s="28">
        <f t="shared" si="9"/>
        <v>0</v>
      </c>
      <c r="BJ188" s="52">
        <v>0</v>
      </c>
      <c r="BK188" s="52">
        <v>12544</v>
      </c>
      <c r="BL188" s="52">
        <v>3785</v>
      </c>
      <c r="BM188" s="52">
        <v>94</v>
      </c>
      <c r="BN188" s="50">
        <v>-82</v>
      </c>
      <c r="BO188" s="50">
        <v>-31</v>
      </c>
      <c r="BP188" s="50">
        <v>-109</v>
      </c>
      <c r="BQ188" s="50">
        <v>-396</v>
      </c>
      <c r="BR188" s="50">
        <v>-1350</v>
      </c>
      <c r="BS188" s="53">
        <v>26</v>
      </c>
      <c r="BT188" s="50">
        <v>-27</v>
      </c>
      <c r="BU188" s="50">
        <v>-2921</v>
      </c>
      <c r="BV188" s="50">
        <v>-1</v>
      </c>
      <c r="BW188" s="52">
        <v>11532</v>
      </c>
      <c r="BX188" s="52">
        <v>13</v>
      </c>
      <c r="BY188" s="52">
        <v>262</v>
      </c>
      <c r="BZ188" s="52">
        <v>127</v>
      </c>
      <c r="CA188" s="52">
        <v>978</v>
      </c>
      <c r="CB188" s="52">
        <v>1595</v>
      </c>
      <c r="CC188" s="52">
        <v>4</v>
      </c>
      <c r="CD188" s="52">
        <v>0</v>
      </c>
      <c r="CE188" s="52">
        <v>1</v>
      </c>
      <c r="CF188" s="52">
        <v>19</v>
      </c>
      <c r="CG188" s="52">
        <v>101</v>
      </c>
      <c r="CH188" s="52">
        <v>0</v>
      </c>
      <c r="CI188" s="52">
        <v>11</v>
      </c>
      <c r="CJ188" s="52">
        <v>20</v>
      </c>
      <c r="CK188" s="52">
        <v>147</v>
      </c>
      <c r="CL188" s="52">
        <v>1210</v>
      </c>
      <c r="CM188" s="52">
        <v>3</v>
      </c>
    </row>
    <row r="189" spans="1:91" x14ac:dyDescent="0.25">
      <c r="A189" s="8">
        <v>21</v>
      </c>
      <c r="B189" s="8" t="s">
        <v>572</v>
      </c>
      <c r="C189" s="8" t="s">
        <v>573</v>
      </c>
      <c r="D189" s="8" t="s">
        <v>91</v>
      </c>
      <c r="E189" s="8" t="s">
        <v>550</v>
      </c>
      <c r="F189" s="8" t="s">
        <v>123</v>
      </c>
      <c r="G189" s="8">
        <v>23697438</v>
      </c>
      <c r="H189" s="8">
        <v>23739794.559999999</v>
      </c>
      <c r="I189" s="8">
        <v>22897860.34</v>
      </c>
      <c r="J189" s="8">
        <v>63915</v>
      </c>
      <c r="K189" s="8">
        <v>487019</v>
      </c>
      <c r="L189" s="8">
        <v>10968905</v>
      </c>
      <c r="M189" s="8">
        <v>0</v>
      </c>
      <c r="N189" s="8">
        <v>0</v>
      </c>
      <c r="O189" s="8">
        <v>0</v>
      </c>
      <c r="P189" s="8">
        <v>0</v>
      </c>
      <c r="Q189" s="8">
        <v>796995</v>
      </c>
      <c r="R189" s="8">
        <v>0</v>
      </c>
      <c r="S189" s="8">
        <v>0</v>
      </c>
      <c r="T189" s="8">
        <v>0</v>
      </c>
      <c r="U189" s="8">
        <v>5223595</v>
      </c>
      <c r="V189" s="8">
        <v>3044434</v>
      </c>
      <c r="W189" s="8">
        <v>0</v>
      </c>
      <c r="X189" s="8">
        <v>0</v>
      </c>
      <c r="Y189" s="8">
        <v>22770388.789999999</v>
      </c>
      <c r="Z189" s="8">
        <v>42356.4</v>
      </c>
      <c r="AA189" s="8">
        <v>22812745.190000001</v>
      </c>
      <c r="AB189" s="7">
        <v>0.1028444841504097</v>
      </c>
      <c r="AC189" s="7">
        <v>7.7299999999999994E-2</v>
      </c>
      <c r="AD189" s="49">
        <v>1761192.34</v>
      </c>
      <c r="AE189" s="49">
        <v>0</v>
      </c>
      <c r="AF189" s="49">
        <v>0</v>
      </c>
      <c r="AG189" s="49">
        <v>42356</v>
      </c>
      <c r="AH189" s="49">
        <v>3808</v>
      </c>
      <c r="AI189" s="25">
        <f t="shared" si="8"/>
        <v>46164</v>
      </c>
      <c r="AJ189" s="49">
        <v>809576</v>
      </c>
      <c r="AK189" s="49">
        <v>60586</v>
      </c>
      <c r="AL189" s="49">
        <v>222184</v>
      </c>
      <c r="AM189" s="49">
        <v>0</v>
      </c>
      <c r="AN189" s="49">
        <v>175222</v>
      </c>
      <c r="AO189" s="49">
        <v>3509</v>
      </c>
      <c r="AP189" s="49">
        <v>46978</v>
      </c>
      <c r="AQ189" s="49">
        <v>10700</v>
      </c>
      <c r="AR189" s="49">
        <v>0</v>
      </c>
      <c r="AS189" s="49">
        <v>0</v>
      </c>
      <c r="AT189" s="49">
        <v>77770</v>
      </c>
      <c r="AU189" s="49">
        <v>18165.57</v>
      </c>
      <c r="AV189" s="49">
        <v>0</v>
      </c>
      <c r="AW189" s="49">
        <v>2671</v>
      </c>
      <c r="AX189" s="49">
        <v>70348</v>
      </c>
      <c r="AY189" s="49">
        <v>0</v>
      </c>
      <c r="AZ189" s="49">
        <v>1600721.17</v>
      </c>
      <c r="BA189" s="26">
        <f t="shared" si="10"/>
        <v>0</v>
      </c>
      <c r="BB189" s="49">
        <v>1301.98</v>
      </c>
      <c r="BC189" s="49">
        <v>177525.68</v>
      </c>
      <c r="BD189" s="49">
        <v>0</v>
      </c>
      <c r="BE189" s="49">
        <v>257101.7</v>
      </c>
      <c r="BF189" s="49">
        <v>0</v>
      </c>
      <c r="BG189" s="49">
        <v>0</v>
      </c>
      <c r="BH189" s="49">
        <v>0</v>
      </c>
      <c r="BI189" s="28">
        <f t="shared" si="9"/>
        <v>0</v>
      </c>
      <c r="BJ189" s="49">
        <v>0</v>
      </c>
      <c r="BK189" s="49">
        <v>6489</v>
      </c>
      <c r="BL189" s="49">
        <v>2005</v>
      </c>
      <c r="BM189" s="49">
        <v>27</v>
      </c>
      <c r="BN189" s="49">
        <v>0</v>
      </c>
      <c r="BO189" s="49">
        <v>-15</v>
      </c>
      <c r="BP189" s="49">
        <v>-94</v>
      </c>
      <c r="BQ189" s="49">
        <v>-182</v>
      </c>
      <c r="BR189" s="49">
        <v>-845</v>
      </c>
      <c r="BS189" s="49">
        <v>1</v>
      </c>
      <c r="BT189" s="49">
        <v>-45</v>
      </c>
      <c r="BU189" s="49">
        <v>-1259</v>
      </c>
      <c r="BV189" s="49">
        <v>0</v>
      </c>
      <c r="BW189" s="49">
        <v>6082</v>
      </c>
      <c r="BX189" s="49">
        <v>8</v>
      </c>
      <c r="BY189" s="49">
        <v>106</v>
      </c>
      <c r="BZ189" s="49">
        <v>115</v>
      </c>
      <c r="CA189" s="49">
        <v>1004</v>
      </c>
      <c r="CB189" s="49">
        <v>31</v>
      </c>
      <c r="CC189" s="49">
        <v>3</v>
      </c>
      <c r="CD189" s="49">
        <v>0</v>
      </c>
      <c r="CE189" s="49">
        <v>3</v>
      </c>
      <c r="CF189" s="49">
        <v>15</v>
      </c>
      <c r="CG189" s="49">
        <v>76</v>
      </c>
      <c r="CH189" s="49">
        <v>0</v>
      </c>
      <c r="CI189" s="49">
        <v>4</v>
      </c>
      <c r="CJ189" s="49">
        <v>8</v>
      </c>
      <c r="CK189" s="49">
        <v>120</v>
      </c>
      <c r="CL189" s="49">
        <v>712</v>
      </c>
      <c r="CM189" s="49">
        <v>1</v>
      </c>
    </row>
    <row r="190" spans="1:91" s="37" customFormat="1" x14ac:dyDescent="0.25">
      <c r="A190" s="38">
        <v>21</v>
      </c>
      <c r="B190" s="39" t="s">
        <v>612</v>
      </c>
      <c r="C190" s="30" t="s">
        <v>595</v>
      </c>
      <c r="D190" s="30" t="s">
        <v>596</v>
      </c>
      <c r="E190" s="30" t="s">
        <v>550</v>
      </c>
      <c r="F190" s="30" t="s">
        <v>123</v>
      </c>
      <c r="G190" s="8">
        <v>27406150.760000002</v>
      </c>
      <c r="H190" s="8">
        <v>27440742.760000002</v>
      </c>
      <c r="I190" s="8">
        <v>26139473.760000002</v>
      </c>
      <c r="J190" s="8">
        <v>11392</v>
      </c>
      <c r="K190" s="8">
        <v>1116227</v>
      </c>
      <c r="L190" s="8">
        <v>10370728</v>
      </c>
      <c r="M190" s="8">
        <v>0</v>
      </c>
      <c r="N190" s="8">
        <v>0</v>
      </c>
      <c r="O190" s="8">
        <v>0</v>
      </c>
      <c r="P190" s="8">
        <v>0</v>
      </c>
      <c r="Q190" s="8">
        <v>1627259</v>
      </c>
      <c r="R190" s="8">
        <v>0</v>
      </c>
      <c r="S190" s="8">
        <v>0</v>
      </c>
      <c r="T190" s="8">
        <v>0</v>
      </c>
      <c r="U190" s="8">
        <v>6853471.2400000002</v>
      </c>
      <c r="V190" s="8">
        <v>3545303</v>
      </c>
      <c r="W190" s="8">
        <v>0</v>
      </c>
      <c r="X190" s="8">
        <v>0</v>
      </c>
      <c r="Y190" s="8">
        <v>26283756.210000001</v>
      </c>
      <c r="Z190" s="8">
        <v>34592</v>
      </c>
      <c r="AA190" s="8">
        <v>26318348.210000001</v>
      </c>
      <c r="AB190" s="7">
        <v>1.5355123206973076E-2</v>
      </c>
      <c r="AC190" s="7">
        <v>8.5800000000000001E-2</v>
      </c>
      <c r="AD190" s="49">
        <v>2254892</v>
      </c>
      <c r="AE190" s="49">
        <v>0</v>
      </c>
      <c r="AF190" s="49">
        <v>0</v>
      </c>
      <c r="AG190" s="49">
        <v>34592</v>
      </c>
      <c r="AH190" s="49">
        <v>370.35</v>
      </c>
      <c r="AI190" s="25">
        <f>SUM(AG190:AH190)</f>
        <v>34962.35</v>
      </c>
      <c r="AJ190" s="49">
        <v>1091265</v>
      </c>
      <c r="AK190" s="49">
        <v>88447</v>
      </c>
      <c r="AL190" s="49">
        <v>322413</v>
      </c>
      <c r="AM190" s="49">
        <v>0</v>
      </c>
      <c r="AN190" s="49">
        <v>221543.27</v>
      </c>
      <c r="AO190" s="49">
        <v>2095</v>
      </c>
      <c r="AP190" s="49">
        <v>51819</v>
      </c>
      <c r="AQ190" s="49">
        <v>12600</v>
      </c>
      <c r="AR190" s="49">
        <v>39218</v>
      </c>
      <c r="AS190" s="49">
        <v>0</v>
      </c>
      <c r="AT190" s="49">
        <v>99425.81</v>
      </c>
      <c r="AU190" s="49">
        <v>18818.23</v>
      </c>
      <c r="AV190" s="49">
        <v>0</v>
      </c>
      <c r="AW190" s="49">
        <v>1175</v>
      </c>
      <c r="AX190" s="49">
        <v>30062</v>
      </c>
      <c r="AY190" s="49">
        <v>0</v>
      </c>
      <c r="AZ190" s="49">
        <v>2145494.21</v>
      </c>
      <c r="BA190" s="26">
        <f t="shared" si="10"/>
        <v>0</v>
      </c>
      <c r="BB190" s="49">
        <v>94.67</v>
      </c>
      <c r="BC190" s="49">
        <v>177526</v>
      </c>
      <c r="BD190" s="49">
        <v>0</v>
      </c>
      <c r="BE190" s="49">
        <v>200715.73</v>
      </c>
      <c r="BF190" s="49">
        <v>0</v>
      </c>
      <c r="BG190" s="49">
        <v>0</v>
      </c>
      <c r="BH190" s="49">
        <v>0</v>
      </c>
      <c r="BI190" s="28">
        <f>SUM(BG190:BH190)</f>
        <v>0</v>
      </c>
      <c r="BJ190" s="49">
        <v>0</v>
      </c>
      <c r="BK190" s="49">
        <v>6849</v>
      </c>
      <c r="BL190" s="49">
        <v>1990</v>
      </c>
      <c r="BM190" s="49">
        <v>0</v>
      </c>
      <c r="BN190" s="49">
        <v>0</v>
      </c>
      <c r="BO190" s="49">
        <v>-21</v>
      </c>
      <c r="BP190" s="49">
        <v>-218</v>
      </c>
      <c r="BQ190" s="49">
        <v>-165</v>
      </c>
      <c r="BR190" s="49">
        <v>-942</v>
      </c>
      <c r="BS190" s="49">
        <v>0</v>
      </c>
      <c r="BT190" s="49">
        <v>16</v>
      </c>
      <c r="BU190" s="49">
        <v>-1262</v>
      </c>
      <c r="BV190" s="49">
        <v>-10</v>
      </c>
      <c r="BW190" s="49">
        <v>6237</v>
      </c>
      <c r="BX190" s="49">
        <v>6</v>
      </c>
      <c r="BY190" s="49">
        <v>205</v>
      </c>
      <c r="BZ190" s="49">
        <v>132</v>
      </c>
      <c r="CA190" s="49">
        <v>920</v>
      </c>
      <c r="CB190" s="49">
        <v>1</v>
      </c>
      <c r="CC190" s="49">
        <v>4</v>
      </c>
      <c r="CD190" s="49">
        <v>39</v>
      </c>
      <c r="CE190" s="49">
        <v>13</v>
      </c>
      <c r="CF190" s="49">
        <v>143</v>
      </c>
      <c r="CG190" s="49">
        <v>23</v>
      </c>
      <c r="CH190" s="49">
        <v>0</v>
      </c>
      <c r="CI190" s="49">
        <v>141</v>
      </c>
      <c r="CJ190" s="49">
        <v>91</v>
      </c>
      <c r="CK190" s="49">
        <v>539</v>
      </c>
      <c r="CL190" s="49">
        <v>160</v>
      </c>
      <c r="CM190" s="49">
        <v>11</v>
      </c>
    </row>
    <row r="191" spans="1:91" x14ac:dyDescent="0.25">
      <c r="A191" s="8">
        <v>21</v>
      </c>
      <c r="B191" s="9" t="s">
        <v>601</v>
      </c>
      <c r="C191" s="9" t="s">
        <v>602</v>
      </c>
      <c r="D191" s="8" t="s">
        <v>556</v>
      </c>
      <c r="E191" s="8" t="s">
        <v>557</v>
      </c>
      <c r="F191" s="8" t="s">
        <v>143</v>
      </c>
      <c r="G191" s="8">
        <v>58104544.079999998</v>
      </c>
      <c r="H191" s="8">
        <v>58171632.890000001</v>
      </c>
      <c r="I191" s="8">
        <v>56236036.339999996</v>
      </c>
      <c r="J191" s="8">
        <v>26764157.27</v>
      </c>
      <c r="K191" s="8">
        <v>3608623.18</v>
      </c>
      <c r="L191" s="8">
        <v>10224083.390000001</v>
      </c>
      <c r="M191" s="8">
        <v>0</v>
      </c>
      <c r="N191" s="8">
        <v>0</v>
      </c>
      <c r="O191" s="8">
        <v>0</v>
      </c>
      <c r="P191" s="8">
        <v>0</v>
      </c>
      <c r="Q191" s="8">
        <v>1678101.77</v>
      </c>
      <c r="R191" s="8">
        <v>0</v>
      </c>
      <c r="S191" s="8">
        <v>0</v>
      </c>
      <c r="T191" s="8">
        <v>0</v>
      </c>
      <c r="U191" s="8">
        <v>5882728.0099999998</v>
      </c>
      <c r="V191" s="8">
        <v>3002902.97</v>
      </c>
      <c r="W191" s="8">
        <v>0</v>
      </c>
      <c r="X191" s="8">
        <v>0</v>
      </c>
      <c r="Y191" s="8">
        <v>53566855.25</v>
      </c>
      <c r="Z191" s="8">
        <v>90599.16</v>
      </c>
      <c r="AA191" s="8">
        <v>53657454.409999996</v>
      </c>
      <c r="AB191" s="7">
        <v>0.16071437299251556</v>
      </c>
      <c r="AC191" s="7">
        <v>4.4900000000000002E-2</v>
      </c>
      <c r="AD191" s="52">
        <v>2406258.66</v>
      </c>
      <c r="AE191" s="52">
        <v>0</v>
      </c>
      <c r="AF191" s="52">
        <v>0</v>
      </c>
      <c r="AG191" s="52">
        <v>67088.78</v>
      </c>
      <c r="AH191" s="52">
        <v>328.08</v>
      </c>
      <c r="AI191" s="25">
        <f>SUM(AG191:AH191)</f>
        <v>67416.86</v>
      </c>
      <c r="AJ191" s="52">
        <v>1094714.8500000001</v>
      </c>
      <c r="AK191" s="52">
        <v>92793.16</v>
      </c>
      <c r="AL191" s="52">
        <v>233211.79</v>
      </c>
      <c r="AM191" s="52">
        <v>0</v>
      </c>
      <c r="AN191" s="52">
        <v>214579.04</v>
      </c>
      <c r="AO191" s="52">
        <v>5519.82</v>
      </c>
      <c r="AP191" s="52">
        <v>64925.81</v>
      </c>
      <c r="AQ191" s="52">
        <v>8700</v>
      </c>
      <c r="AR191" s="52">
        <v>56554.14</v>
      </c>
      <c r="AS191" s="52">
        <v>33182.620000000003</v>
      </c>
      <c r="AT191" s="52">
        <v>137092.59</v>
      </c>
      <c r="AU191" s="52">
        <v>24794.58</v>
      </c>
      <c r="AV191" s="52">
        <v>2458</v>
      </c>
      <c r="AW191" s="52">
        <v>19649.189999999999</v>
      </c>
      <c r="AX191" s="52">
        <v>32659.919999999998</v>
      </c>
      <c r="AY191" s="52">
        <v>0</v>
      </c>
      <c r="AZ191" s="52">
        <v>2137906.9900000002</v>
      </c>
      <c r="BA191" s="26">
        <f>+AY191/AZ191</f>
        <v>0</v>
      </c>
      <c r="BB191" s="52">
        <v>2614.3000000000002</v>
      </c>
      <c r="BC191" s="52">
        <v>177526</v>
      </c>
      <c r="BD191" s="52">
        <v>0</v>
      </c>
      <c r="BE191" s="52">
        <v>252383.68</v>
      </c>
      <c r="BF191" s="52">
        <v>0</v>
      </c>
      <c r="BG191" s="52">
        <v>0</v>
      </c>
      <c r="BH191" s="52">
        <v>0</v>
      </c>
      <c r="BI191" s="28">
        <f t="shared" si="9"/>
        <v>0</v>
      </c>
      <c r="BJ191" s="52">
        <v>0</v>
      </c>
      <c r="BK191" s="52">
        <v>5436</v>
      </c>
      <c r="BL191" s="52">
        <v>2808</v>
      </c>
      <c r="BM191" s="52">
        <v>56</v>
      </c>
      <c r="BN191" s="50">
        <v>-39</v>
      </c>
      <c r="BO191" s="50">
        <v>-75</v>
      </c>
      <c r="BP191" s="50">
        <v>-117</v>
      </c>
      <c r="BQ191" s="50">
        <v>-768</v>
      </c>
      <c r="BR191" s="50">
        <v>-1323</v>
      </c>
      <c r="BS191" s="53">
        <v>0</v>
      </c>
      <c r="BT191" s="50">
        <v>-7</v>
      </c>
      <c r="BU191" s="50">
        <v>-753</v>
      </c>
      <c r="BV191" s="50">
        <v>-2</v>
      </c>
      <c r="BW191" s="52">
        <v>5216</v>
      </c>
      <c r="BX191" s="52">
        <v>14</v>
      </c>
      <c r="BY191" s="52">
        <v>135</v>
      </c>
      <c r="BZ191" s="52">
        <v>72</v>
      </c>
      <c r="CA191" s="52">
        <v>531</v>
      </c>
      <c r="CB191" s="52">
        <v>6</v>
      </c>
      <c r="CC191" s="52">
        <v>9</v>
      </c>
      <c r="CD191" s="52">
        <v>0</v>
      </c>
      <c r="CE191" s="52">
        <v>1</v>
      </c>
      <c r="CF191" s="52">
        <v>38</v>
      </c>
      <c r="CG191" s="52">
        <v>76</v>
      </c>
      <c r="CH191" s="52">
        <v>2</v>
      </c>
      <c r="CI191" s="52">
        <v>19</v>
      </c>
      <c r="CJ191" s="52">
        <v>17</v>
      </c>
      <c r="CK191" s="52">
        <v>317</v>
      </c>
      <c r="CL191" s="52">
        <v>934</v>
      </c>
      <c r="CM191" s="52">
        <v>36</v>
      </c>
    </row>
    <row r="192" spans="1:91" x14ac:dyDescent="0.25">
      <c r="A192" s="8">
        <v>21</v>
      </c>
      <c r="B192" s="8" t="s">
        <v>587</v>
      </c>
      <c r="C192" s="8" t="s">
        <v>588</v>
      </c>
      <c r="D192" s="8" t="s">
        <v>554</v>
      </c>
      <c r="E192" s="8" t="s">
        <v>555</v>
      </c>
      <c r="F192" s="9"/>
      <c r="G192" s="8">
        <v>29847769</v>
      </c>
      <c r="H192" s="8">
        <v>29876258</v>
      </c>
      <c r="I192" s="8">
        <v>28692636.579999998</v>
      </c>
      <c r="J192" s="8">
        <v>191611.93</v>
      </c>
      <c r="K192" s="8">
        <v>3017383.22</v>
      </c>
      <c r="L192" s="8">
        <v>5361999</v>
      </c>
      <c r="M192" s="8">
        <v>0</v>
      </c>
      <c r="N192" s="8">
        <v>0</v>
      </c>
      <c r="O192" s="8">
        <v>19245</v>
      </c>
      <c r="P192" s="8">
        <v>0</v>
      </c>
      <c r="Q192" s="8">
        <v>1879847.68</v>
      </c>
      <c r="R192" s="8">
        <v>0</v>
      </c>
      <c r="S192" s="8">
        <v>0</v>
      </c>
      <c r="T192" s="8">
        <v>3517</v>
      </c>
      <c r="U192" s="8">
        <v>8413638</v>
      </c>
      <c r="V192" s="8">
        <v>6190574</v>
      </c>
      <c r="W192" s="8">
        <v>30045</v>
      </c>
      <c r="X192" s="8">
        <v>0</v>
      </c>
      <c r="Y192" s="8">
        <v>27530206.350000001</v>
      </c>
      <c r="Z192" s="8">
        <v>148271.26</v>
      </c>
      <c r="AA192" s="8">
        <v>27678477.609999999</v>
      </c>
      <c r="AB192" s="7">
        <v>0.18460388481616974</v>
      </c>
      <c r="AC192" s="7">
        <v>0.09</v>
      </c>
      <c r="AD192" s="49">
        <v>2479999</v>
      </c>
      <c r="AE192" s="49">
        <v>7505</v>
      </c>
      <c r="AF192" s="49">
        <v>46432</v>
      </c>
      <c r="AG192" s="49">
        <v>23615</v>
      </c>
      <c r="AH192" s="49">
        <v>8883</v>
      </c>
      <c r="AI192" s="25">
        <f t="shared" si="8"/>
        <v>32498</v>
      </c>
      <c r="AJ192" s="49">
        <v>1358654.75</v>
      </c>
      <c r="AK192" s="49">
        <v>113429.3</v>
      </c>
      <c r="AL192" s="49">
        <v>303517.59999999998</v>
      </c>
      <c r="AM192" s="49">
        <v>0</v>
      </c>
      <c r="AN192" s="49">
        <v>190014</v>
      </c>
      <c r="AO192" s="49">
        <v>14196</v>
      </c>
      <c r="AP192" s="49">
        <v>43695</v>
      </c>
      <c r="AQ192" s="49">
        <v>12600</v>
      </c>
      <c r="AR192" s="49">
        <v>-450</v>
      </c>
      <c r="AS192" s="49">
        <v>42396</v>
      </c>
      <c r="AT192" s="49">
        <v>86465</v>
      </c>
      <c r="AU192" s="49">
        <v>25051.759999999998</v>
      </c>
      <c r="AV192" s="49">
        <v>0</v>
      </c>
      <c r="AW192" s="49">
        <v>0</v>
      </c>
      <c r="AX192" s="49">
        <v>16871</v>
      </c>
      <c r="AY192" s="49">
        <v>0</v>
      </c>
      <c r="AZ192" s="49">
        <v>2450752.41</v>
      </c>
      <c r="BA192" s="26">
        <f t="shared" si="10"/>
        <v>0</v>
      </c>
      <c r="BB192" s="49">
        <v>0</v>
      </c>
      <c r="BC192" s="49">
        <v>177526</v>
      </c>
      <c r="BD192" s="49">
        <v>0</v>
      </c>
      <c r="BE192" s="49">
        <v>500115.89</v>
      </c>
      <c r="BF192" s="49">
        <v>0</v>
      </c>
      <c r="BG192" s="49">
        <v>0</v>
      </c>
      <c r="BH192" s="49">
        <v>0</v>
      </c>
      <c r="BI192" s="28">
        <f t="shared" si="9"/>
        <v>0</v>
      </c>
      <c r="BJ192" s="49">
        <v>0</v>
      </c>
      <c r="BK192" s="49">
        <v>9122</v>
      </c>
      <c r="BL192" s="49">
        <v>3148</v>
      </c>
      <c r="BM192" s="49">
        <v>19</v>
      </c>
      <c r="BN192" s="49">
        <v>-15</v>
      </c>
      <c r="BO192" s="49">
        <v>-57</v>
      </c>
      <c r="BP192" s="49">
        <v>-95</v>
      </c>
      <c r="BQ192" s="49">
        <v>-421</v>
      </c>
      <c r="BR192" s="49">
        <v>-846</v>
      </c>
      <c r="BS192" s="49">
        <v>1</v>
      </c>
      <c r="BT192" s="49">
        <v>28</v>
      </c>
      <c r="BU192" s="49">
        <v>-1373</v>
      </c>
      <c r="BV192" s="49">
        <v>-21</v>
      </c>
      <c r="BW192" s="49">
        <v>9490</v>
      </c>
      <c r="BX192" s="49">
        <v>34</v>
      </c>
      <c r="BY192" s="49">
        <v>164</v>
      </c>
      <c r="BZ192" s="49">
        <v>161</v>
      </c>
      <c r="CA192" s="49">
        <v>1011</v>
      </c>
      <c r="CB192" s="49">
        <v>22</v>
      </c>
      <c r="CC192" s="49">
        <v>15</v>
      </c>
      <c r="CD192" s="49">
        <v>0</v>
      </c>
      <c r="CE192" s="49">
        <v>2</v>
      </c>
      <c r="CF192" s="49">
        <v>23</v>
      </c>
      <c r="CG192" s="49">
        <v>70</v>
      </c>
      <c r="CH192" s="49">
        <v>0</v>
      </c>
      <c r="CI192" s="49">
        <v>12</v>
      </c>
      <c r="CJ192" s="49">
        <v>19</v>
      </c>
      <c r="CK192" s="49">
        <v>187</v>
      </c>
      <c r="CL192" s="49">
        <v>606</v>
      </c>
      <c r="CM192" s="49">
        <v>23</v>
      </c>
    </row>
    <row r="193" spans="1:91" x14ac:dyDescent="0.25">
      <c r="A193" s="8">
        <v>21</v>
      </c>
      <c r="B193" s="8" t="s">
        <v>574</v>
      </c>
      <c r="C193" s="8" t="s">
        <v>336</v>
      </c>
      <c r="D193" s="8" t="s">
        <v>331</v>
      </c>
      <c r="E193" s="8" t="s">
        <v>557</v>
      </c>
      <c r="F193" s="8" t="s">
        <v>143</v>
      </c>
      <c r="G193" s="8">
        <v>44131793</v>
      </c>
      <c r="H193" s="8">
        <v>44226722</v>
      </c>
      <c r="I193" s="8">
        <v>43180062</v>
      </c>
      <c r="J193" s="8">
        <v>17871214</v>
      </c>
      <c r="K193" s="8">
        <v>1956988</v>
      </c>
      <c r="L193" s="8">
        <v>3639699</v>
      </c>
      <c r="M193" s="8">
        <v>0</v>
      </c>
      <c r="N193" s="8">
        <v>0</v>
      </c>
      <c r="O193" s="8">
        <v>0</v>
      </c>
      <c r="P193" s="8">
        <v>0</v>
      </c>
      <c r="Q193" s="8">
        <v>1407527</v>
      </c>
      <c r="R193" s="8">
        <v>0</v>
      </c>
      <c r="S193" s="8">
        <v>0</v>
      </c>
      <c r="T193" s="8">
        <v>0</v>
      </c>
      <c r="U193" s="8">
        <v>12372523</v>
      </c>
      <c r="V193" s="8">
        <v>2770656</v>
      </c>
      <c r="W193" s="8">
        <v>19672</v>
      </c>
      <c r="X193" s="8">
        <v>0</v>
      </c>
      <c r="Y193" s="8">
        <v>42353866</v>
      </c>
      <c r="Z193" s="8">
        <v>122149</v>
      </c>
      <c r="AA193" s="8">
        <v>42476015</v>
      </c>
      <c r="AB193" s="7">
        <v>7.8539341688156128E-2</v>
      </c>
      <c r="AC193" s="7">
        <v>5.5199999999999999E-2</v>
      </c>
      <c r="AD193" s="49">
        <v>2415357</v>
      </c>
      <c r="AE193" s="49">
        <v>72684</v>
      </c>
      <c r="AF193" s="49">
        <v>1429806</v>
      </c>
      <c r="AG193" s="49">
        <v>21675</v>
      </c>
      <c r="AH193" s="49">
        <v>804</v>
      </c>
      <c r="AI193" s="25">
        <f t="shared" si="8"/>
        <v>22479</v>
      </c>
      <c r="AJ193" s="49">
        <v>1254509</v>
      </c>
      <c r="AK193" s="49">
        <v>100000</v>
      </c>
      <c r="AL193" s="49">
        <v>302310</v>
      </c>
      <c r="AM193" s="49">
        <v>0</v>
      </c>
      <c r="AN193" s="49">
        <v>113130</v>
      </c>
      <c r="AO193" s="49">
        <v>0</v>
      </c>
      <c r="AP193" s="49">
        <v>74182</v>
      </c>
      <c r="AQ193" s="49">
        <v>12600</v>
      </c>
      <c r="AR193" s="49">
        <v>12550</v>
      </c>
      <c r="AS193" s="49">
        <v>0</v>
      </c>
      <c r="AT193" s="49">
        <v>124352</v>
      </c>
      <c r="AU193" s="49">
        <v>22668</v>
      </c>
      <c r="AV193" s="49">
        <v>0</v>
      </c>
      <c r="AW193" s="49">
        <v>0</v>
      </c>
      <c r="AX193" s="49">
        <v>18776</v>
      </c>
      <c r="AY193" s="49">
        <v>0</v>
      </c>
      <c r="AZ193" s="49">
        <v>2141093</v>
      </c>
      <c r="BA193" s="26">
        <f t="shared" si="10"/>
        <v>0</v>
      </c>
      <c r="BB193" s="49">
        <v>1825</v>
      </c>
      <c r="BC193" s="49">
        <v>177526</v>
      </c>
      <c r="BD193" s="49">
        <v>0</v>
      </c>
      <c r="BE193" s="49">
        <v>391745</v>
      </c>
      <c r="BF193" s="49">
        <v>0</v>
      </c>
      <c r="BG193" s="49">
        <v>0</v>
      </c>
      <c r="BH193" s="49">
        <v>0</v>
      </c>
      <c r="BI193" s="28">
        <f t="shared" si="9"/>
        <v>0</v>
      </c>
      <c r="BJ193" s="49">
        <v>0</v>
      </c>
      <c r="BK193" s="49">
        <v>7348</v>
      </c>
      <c r="BL193" s="49">
        <v>4056</v>
      </c>
      <c r="BM193" s="49">
        <v>9</v>
      </c>
      <c r="BN193" s="49">
        <v>-16</v>
      </c>
      <c r="BO193" s="49">
        <v>-118</v>
      </c>
      <c r="BP193" s="49">
        <v>-99</v>
      </c>
      <c r="BQ193" s="49">
        <v>-1040</v>
      </c>
      <c r="BR193" s="49">
        <v>-666</v>
      </c>
      <c r="BS193" s="49">
        <v>0</v>
      </c>
      <c r="BT193" s="49">
        <v>-9</v>
      </c>
      <c r="BU193" s="49">
        <v>-1387</v>
      </c>
      <c r="BV193" s="49">
        <v>-6</v>
      </c>
      <c r="BW193" s="49">
        <v>8072</v>
      </c>
      <c r="BX193" s="49">
        <v>2</v>
      </c>
      <c r="BY193" s="49">
        <v>197</v>
      </c>
      <c r="BZ193" s="49">
        <v>198</v>
      </c>
      <c r="CA193" s="49">
        <v>926</v>
      </c>
      <c r="CB193" s="49">
        <v>9</v>
      </c>
      <c r="CC193" s="49">
        <v>57</v>
      </c>
      <c r="CD193" s="49">
        <v>2</v>
      </c>
      <c r="CE193" s="49">
        <v>2</v>
      </c>
      <c r="CF193" s="49">
        <v>34</v>
      </c>
      <c r="CG193" s="49">
        <v>54</v>
      </c>
      <c r="CH193" s="49">
        <v>7</v>
      </c>
      <c r="CI193" s="49">
        <v>10</v>
      </c>
      <c r="CJ193" s="49">
        <v>20</v>
      </c>
      <c r="CK193" s="49">
        <v>130</v>
      </c>
      <c r="CL193" s="49">
        <v>384</v>
      </c>
      <c r="CM193" s="49">
        <v>122</v>
      </c>
    </row>
    <row r="194" spans="1:91" x14ac:dyDescent="0.25">
      <c r="A194" s="8">
        <v>21</v>
      </c>
      <c r="B194" s="8" t="s">
        <v>575</v>
      </c>
      <c r="C194" s="8" t="s">
        <v>576</v>
      </c>
      <c r="D194" s="8" t="s">
        <v>560</v>
      </c>
      <c r="E194" s="8" t="s">
        <v>550</v>
      </c>
      <c r="F194" s="8" t="s">
        <v>104</v>
      </c>
      <c r="G194" s="8">
        <v>75828700.980000004</v>
      </c>
      <c r="H194" s="8">
        <v>75997165.040000007</v>
      </c>
      <c r="I194" s="8">
        <v>73127078.879999995</v>
      </c>
      <c r="J194" s="8">
        <v>70005.95</v>
      </c>
      <c r="K194" s="8">
        <v>6169725.7400000002</v>
      </c>
      <c r="L194" s="8">
        <v>32155863.539999999</v>
      </c>
      <c r="M194" s="8">
        <v>0</v>
      </c>
      <c r="N194" s="8">
        <v>0</v>
      </c>
      <c r="O194" s="8">
        <v>0</v>
      </c>
      <c r="P194" s="8">
        <v>0</v>
      </c>
      <c r="Q194" s="8">
        <v>2807477.68</v>
      </c>
      <c r="R194" s="8">
        <v>0</v>
      </c>
      <c r="S194" s="8">
        <v>0</v>
      </c>
      <c r="T194" s="8">
        <v>0</v>
      </c>
      <c r="U194" s="8">
        <v>15084924.710000001</v>
      </c>
      <c r="V194" s="8">
        <v>12617216.77</v>
      </c>
      <c r="W194" s="8">
        <v>0</v>
      </c>
      <c r="X194" s="8">
        <v>0</v>
      </c>
      <c r="Y194" s="8">
        <v>72063041.140000001</v>
      </c>
      <c r="Z194" s="8">
        <v>168464.25</v>
      </c>
      <c r="AA194" s="8">
        <v>72231505.390000001</v>
      </c>
      <c r="AB194" s="7">
        <v>0.13899698853492737</v>
      </c>
      <c r="AC194" s="7">
        <v>4.2999999999999997E-2</v>
      </c>
      <c r="AD194" s="52">
        <v>3098480.96</v>
      </c>
      <c r="AE194" s="52">
        <v>0</v>
      </c>
      <c r="AF194" s="52">
        <v>0</v>
      </c>
      <c r="AG194" s="52">
        <v>168464.25</v>
      </c>
      <c r="AH194" s="52">
        <v>15419.55</v>
      </c>
      <c r="AI194" s="25">
        <f t="shared" si="8"/>
        <v>183883.8</v>
      </c>
      <c r="AJ194" s="52">
        <v>1727643.83</v>
      </c>
      <c r="AK194" s="52">
        <v>135656.64000000001</v>
      </c>
      <c r="AL194" s="52">
        <v>478946.88</v>
      </c>
      <c r="AM194" s="52">
        <v>0</v>
      </c>
      <c r="AN194" s="52">
        <v>287319.03000000003</v>
      </c>
      <c r="AO194" s="52">
        <v>6851.49</v>
      </c>
      <c r="AP194" s="52">
        <v>56544.67</v>
      </c>
      <c r="AQ194" s="52">
        <v>12600</v>
      </c>
      <c r="AR194" s="52">
        <v>7854.9</v>
      </c>
      <c r="AS194" s="52">
        <v>0</v>
      </c>
      <c r="AT194" s="52">
        <v>125111.84</v>
      </c>
      <c r="AU194" s="52">
        <v>32780.93</v>
      </c>
      <c r="AV194" s="52">
        <v>0</v>
      </c>
      <c r="AW194" s="52">
        <v>0</v>
      </c>
      <c r="AX194" s="52">
        <v>80196.89</v>
      </c>
      <c r="AY194" s="52">
        <v>0</v>
      </c>
      <c r="AZ194" s="52">
        <v>3098475</v>
      </c>
      <c r="BA194" s="26">
        <f t="shared" si="10"/>
        <v>0</v>
      </c>
      <c r="BB194" s="52">
        <v>5017.63</v>
      </c>
      <c r="BC194" s="52">
        <v>177524.77</v>
      </c>
      <c r="BD194" s="52">
        <v>0</v>
      </c>
      <c r="BE194" s="52">
        <v>514671.02</v>
      </c>
      <c r="BF194" s="52">
        <v>0</v>
      </c>
      <c r="BG194" s="52">
        <v>0</v>
      </c>
      <c r="BH194" s="52">
        <v>0</v>
      </c>
      <c r="BI194" s="28">
        <f t="shared" si="9"/>
        <v>0</v>
      </c>
      <c r="BJ194" s="52">
        <v>0</v>
      </c>
      <c r="BK194" s="52">
        <v>13091</v>
      </c>
      <c r="BL194" s="52">
        <v>6711</v>
      </c>
      <c r="BM194" s="52">
        <v>79</v>
      </c>
      <c r="BN194" s="50">
        <v>0</v>
      </c>
      <c r="BO194" s="50">
        <v>-271</v>
      </c>
      <c r="BP194" s="50">
        <v>-453</v>
      </c>
      <c r="BQ194" s="50">
        <v>-1991</v>
      </c>
      <c r="BR194" s="50">
        <v>-1768</v>
      </c>
      <c r="BS194" s="53">
        <v>0</v>
      </c>
      <c r="BT194" s="50">
        <v>3</v>
      </c>
      <c r="BU194" s="50">
        <v>-2177</v>
      </c>
      <c r="BV194" s="50">
        <v>-3</v>
      </c>
      <c r="BW194" s="52">
        <v>13221</v>
      </c>
      <c r="BX194" s="52">
        <v>17</v>
      </c>
      <c r="BY194" s="52">
        <v>761</v>
      </c>
      <c r="BZ194" s="52">
        <v>235</v>
      </c>
      <c r="CA194" s="52">
        <v>1118</v>
      </c>
      <c r="CB194" s="52">
        <v>38</v>
      </c>
      <c r="CC194" s="52">
        <v>25</v>
      </c>
      <c r="CD194" s="52">
        <v>3</v>
      </c>
      <c r="CE194" s="52">
        <v>14</v>
      </c>
      <c r="CF194" s="52">
        <v>87</v>
      </c>
      <c r="CG194" s="52">
        <v>349</v>
      </c>
      <c r="CH194" s="52">
        <v>0</v>
      </c>
      <c r="CI194" s="52">
        <v>31</v>
      </c>
      <c r="CJ194" s="52">
        <v>55</v>
      </c>
      <c r="CK194" s="52">
        <v>280</v>
      </c>
      <c r="CL194" s="52">
        <v>1386</v>
      </c>
      <c r="CM194" s="52">
        <v>16</v>
      </c>
    </row>
    <row r="195" spans="1:91" x14ac:dyDescent="0.25">
      <c r="A195" s="8">
        <v>21</v>
      </c>
      <c r="B195" s="8" t="s">
        <v>577</v>
      </c>
      <c r="C195" s="8" t="s">
        <v>578</v>
      </c>
      <c r="D195" s="8" t="s">
        <v>579</v>
      </c>
      <c r="E195" s="8" t="s">
        <v>557</v>
      </c>
      <c r="F195" s="8" t="s">
        <v>143</v>
      </c>
      <c r="G195" s="8">
        <v>25659300</v>
      </c>
      <c r="H195" s="8">
        <v>25717043</v>
      </c>
      <c r="I195" s="8">
        <v>24839222</v>
      </c>
      <c r="J195" s="8">
        <v>9104932</v>
      </c>
      <c r="K195" s="8">
        <v>767203</v>
      </c>
      <c r="L195" s="8">
        <v>1532642</v>
      </c>
      <c r="M195" s="8">
        <v>0</v>
      </c>
      <c r="N195" s="8">
        <v>0</v>
      </c>
      <c r="O195" s="8">
        <v>0</v>
      </c>
      <c r="P195" s="8">
        <v>0</v>
      </c>
      <c r="Q195" s="8">
        <v>873683</v>
      </c>
      <c r="R195" s="8">
        <v>0</v>
      </c>
      <c r="S195" s="8">
        <v>0</v>
      </c>
      <c r="T195" s="8">
        <v>0</v>
      </c>
      <c r="U195" s="8">
        <v>8457289</v>
      </c>
      <c r="V195" s="8">
        <v>1253491</v>
      </c>
      <c r="W195" s="8">
        <v>35082</v>
      </c>
      <c r="X195" s="8">
        <v>0</v>
      </c>
      <c r="Y195" s="8">
        <v>24081922</v>
      </c>
      <c r="Z195" s="8">
        <v>105494</v>
      </c>
      <c r="AA195" s="8">
        <v>24187416</v>
      </c>
      <c r="AB195" s="7">
        <v>0.14256866276264191</v>
      </c>
      <c r="AC195" s="7">
        <v>8.6999999999999994E-2</v>
      </c>
      <c r="AD195" s="49">
        <v>2142599</v>
      </c>
      <c r="AE195" s="49">
        <v>37247</v>
      </c>
      <c r="AF195" s="49">
        <v>559646</v>
      </c>
      <c r="AG195" s="49">
        <v>20495</v>
      </c>
      <c r="AH195" s="49">
        <v>698</v>
      </c>
      <c r="AI195" s="25">
        <f t="shared" si="8"/>
        <v>21193</v>
      </c>
      <c r="AJ195" s="49">
        <v>1072802</v>
      </c>
      <c r="AK195" s="49">
        <v>85243</v>
      </c>
      <c r="AL195" s="49">
        <v>258848</v>
      </c>
      <c r="AM195" s="49">
        <v>0</v>
      </c>
      <c r="AN195" s="49">
        <v>179184</v>
      </c>
      <c r="AO195" s="49">
        <v>0</v>
      </c>
      <c r="AP195" s="49">
        <v>51080</v>
      </c>
      <c r="AQ195" s="49">
        <v>12600</v>
      </c>
      <c r="AR195" s="49">
        <v>31844</v>
      </c>
      <c r="AS195" s="49">
        <v>0</v>
      </c>
      <c r="AT195" s="49">
        <v>107345</v>
      </c>
      <c r="AU195" s="49">
        <v>22896</v>
      </c>
      <c r="AV195" s="49">
        <v>0</v>
      </c>
      <c r="AW195" s="49">
        <v>0</v>
      </c>
      <c r="AX195" s="49">
        <v>25352</v>
      </c>
      <c r="AY195" s="49">
        <v>0</v>
      </c>
      <c r="AZ195" s="49">
        <v>1949775</v>
      </c>
      <c r="BA195" s="26">
        <f t="shared" si="10"/>
        <v>0</v>
      </c>
      <c r="BB195" s="49">
        <v>0</v>
      </c>
      <c r="BC195" s="49">
        <v>177526</v>
      </c>
      <c r="BD195" s="49">
        <v>0</v>
      </c>
      <c r="BE195" s="49">
        <v>384928</v>
      </c>
      <c r="BF195" s="49">
        <v>0</v>
      </c>
      <c r="BG195" s="49">
        <v>0</v>
      </c>
      <c r="BH195" s="49">
        <v>0</v>
      </c>
      <c r="BI195" s="28">
        <f t="shared" si="9"/>
        <v>0</v>
      </c>
      <c r="BJ195" s="49">
        <v>0</v>
      </c>
      <c r="BK195" s="49">
        <v>4466</v>
      </c>
      <c r="BL195" s="49">
        <v>3544</v>
      </c>
      <c r="BM195" s="49">
        <v>12</v>
      </c>
      <c r="BN195" s="49">
        <v>0</v>
      </c>
      <c r="BO195" s="49">
        <v>-99</v>
      </c>
      <c r="BP195" s="49">
        <v>-44</v>
      </c>
      <c r="BQ195" s="49">
        <v>-663</v>
      </c>
      <c r="BR195" s="49">
        <v>-346</v>
      </c>
      <c r="BS195" s="49">
        <v>87</v>
      </c>
      <c r="BT195" s="49">
        <v>0</v>
      </c>
      <c r="BU195" s="49">
        <v>-936</v>
      </c>
      <c r="BV195" s="49">
        <v>-5</v>
      </c>
      <c r="BW195" s="49">
        <v>6016</v>
      </c>
      <c r="BX195" s="49">
        <v>0</v>
      </c>
      <c r="BY195" s="49">
        <v>117</v>
      </c>
      <c r="BZ195" s="49">
        <v>155</v>
      </c>
      <c r="CA195" s="49">
        <v>632</v>
      </c>
      <c r="CB195" s="49">
        <v>9</v>
      </c>
      <c r="CC195" s="49">
        <v>21</v>
      </c>
      <c r="CD195" s="49">
        <v>1</v>
      </c>
      <c r="CE195" s="49">
        <v>1</v>
      </c>
      <c r="CF195" s="49">
        <v>13</v>
      </c>
      <c r="CG195" s="49">
        <v>23</v>
      </c>
      <c r="CH195" s="49">
        <v>5</v>
      </c>
      <c r="CI195" s="49">
        <v>5</v>
      </c>
      <c r="CJ195" s="49">
        <v>5</v>
      </c>
      <c r="CK195" s="49">
        <v>73</v>
      </c>
      <c r="CL195" s="49">
        <v>194</v>
      </c>
      <c r="CM195" s="49">
        <v>25</v>
      </c>
    </row>
    <row r="196" spans="1:91" x14ac:dyDescent="0.25">
      <c r="A196" s="8">
        <v>21</v>
      </c>
      <c r="B196" s="8" t="s">
        <v>580</v>
      </c>
      <c r="C196" s="8" t="s">
        <v>545</v>
      </c>
      <c r="D196" s="8" t="s">
        <v>581</v>
      </c>
      <c r="E196" s="8" t="s">
        <v>557</v>
      </c>
      <c r="F196" s="8" t="s">
        <v>143</v>
      </c>
      <c r="G196" s="8">
        <v>34581964</v>
      </c>
      <c r="H196" s="8">
        <v>34690366</v>
      </c>
      <c r="I196" s="8">
        <v>32603507</v>
      </c>
      <c r="J196" s="8">
        <v>16391332</v>
      </c>
      <c r="K196" s="8">
        <v>1494416</v>
      </c>
      <c r="L196" s="8">
        <v>4602925</v>
      </c>
      <c r="M196" s="8">
        <v>0</v>
      </c>
      <c r="N196" s="8">
        <v>2538</v>
      </c>
      <c r="O196" s="8">
        <v>0</v>
      </c>
      <c r="P196" s="8">
        <v>0</v>
      </c>
      <c r="Q196" s="8">
        <v>927176</v>
      </c>
      <c r="R196" s="8">
        <v>0</v>
      </c>
      <c r="S196" s="8">
        <v>0</v>
      </c>
      <c r="T196" s="8">
        <v>8450</v>
      </c>
      <c r="U196" s="8">
        <v>5126702</v>
      </c>
      <c r="V196" s="8">
        <v>1259457</v>
      </c>
      <c r="W196" s="8">
        <v>0</v>
      </c>
      <c r="X196" s="8">
        <v>0</v>
      </c>
      <c r="Y196" s="8">
        <v>31477079.539999999</v>
      </c>
      <c r="Z196" s="8">
        <v>167516</v>
      </c>
      <c r="AA196" s="8">
        <v>31644595.539999999</v>
      </c>
      <c r="AB196" s="7">
        <v>0.17135237157344818</v>
      </c>
      <c r="AC196" s="7">
        <v>5.3100000000000001E-2</v>
      </c>
      <c r="AD196" s="49">
        <v>1726599</v>
      </c>
      <c r="AE196" s="49">
        <v>51528</v>
      </c>
      <c r="AF196" s="49">
        <v>1049545</v>
      </c>
      <c r="AG196" s="49">
        <v>63823</v>
      </c>
      <c r="AH196" s="49">
        <v>544</v>
      </c>
      <c r="AI196" s="25">
        <f t="shared" si="8"/>
        <v>64367</v>
      </c>
      <c r="AJ196" s="49">
        <v>881290</v>
      </c>
      <c r="AK196" s="49">
        <v>75628</v>
      </c>
      <c r="AL196" s="49">
        <v>177962</v>
      </c>
      <c r="AM196" s="49">
        <v>0</v>
      </c>
      <c r="AN196" s="49">
        <v>214984</v>
      </c>
      <c r="AO196" s="49">
        <v>8846</v>
      </c>
      <c r="AP196" s="49">
        <v>46968</v>
      </c>
      <c r="AQ196" s="49">
        <v>8700</v>
      </c>
      <c r="AR196" s="49">
        <v>0</v>
      </c>
      <c r="AS196" s="49">
        <v>5476</v>
      </c>
      <c r="AT196" s="51">
        <v>158774</v>
      </c>
      <c r="AU196" s="49">
        <v>5899</v>
      </c>
      <c r="AV196" s="49">
        <v>5339</v>
      </c>
      <c r="AW196" s="49">
        <v>7358</v>
      </c>
      <c r="AX196" s="49">
        <v>26328</v>
      </c>
      <c r="AY196" s="49">
        <v>0</v>
      </c>
      <c r="AZ196" s="49">
        <v>1687790</v>
      </c>
      <c r="BA196" s="26">
        <f t="shared" si="10"/>
        <v>0</v>
      </c>
      <c r="BB196" s="49">
        <v>0</v>
      </c>
      <c r="BC196" s="49">
        <v>177526</v>
      </c>
      <c r="BD196" s="49">
        <v>2500</v>
      </c>
      <c r="BE196" s="49">
        <v>117983.37</v>
      </c>
      <c r="BF196" s="49">
        <v>0</v>
      </c>
      <c r="BG196" s="49">
        <v>0</v>
      </c>
      <c r="BH196" s="49">
        <v>0</v>
      </c>
      <c r="BI196" s="28">
        <f t="shared" si="9"/>
        <v>0</v>
      </c>
      <c r="BJ196" s="49">
        <v>0</v>
      </c>
      <c r="BK196" s="49">
        <v>3610</v>
      </c>
      <c r="BL196" s="49">
        <v>2292</v>
      </c>
      <c r="BM196" s="49">
        <v>4</v>
      </c>
      <c r="BN196" s="49">
        <v>1</v>
      </c>
      <c r="BO196" s="49">
        <v>-272</v>
      </c>
      <c r="BP196" s="49">
        <v>-152</v>
      </c>
      <c r="BQ196" s="49">
        <v>-876</v>
      </c>
      <c r="BR196" s="49">
        <v>-449</v>
      </c>
      <c r="BS196" s="49">
        <v>3</v>
      </c>
      <c r="BT196" s="49">
        <v>53</v>
      </c>
      <c r="BU196" s="49">
        <v>-645</v>
      </c>
      <c r="BV196" s="49">
        <v>0</v>
      </c>
      <c r="BW196" s="49">
        <v>3569</v>
      </c>
      <c r="BX196" s="49">
        <v>10</v>
      </c>
      <c r="BY196" s="49">
        <v>198</v>
      </c>
      <c r="BZ196" s="49">
        <v>87</v>
      </c>
      <c r="CA196" s="49">
        <v>333</v>
      </c>
      <c r="CB196" s="49">
        <v>10</v>
      </c>
      <c r="CC196" s="49">
        <v>17</v>
      </c>
      <c r="CD196" s="49">
        <v>1</v>
      </c>
      <c r="CE196" s="49">
        <v>4</v>
      </c>
      <c r="CF196" s="49">
        <v>122</v>
      </c>
      <c r="CG196" s="49">
        <v>23</v>
      </c>
      <c r="CH196" s="49">
        <v>2</v>
      </c>
      <c r="CI196" s="49">
        <v>29</v>
      </c>
      <c r="CJ196" s="49">
        <v>21</v>
      </c>
      <c r="CK196" s="49">
        <v>288</v>
      </c>
      <c r="CL196" s="49">
        <v>84</v>
      </c>
      <c r="CM196" s="49">
        <v>27</v>
      </c>
    </row>
    <row r="197" spans="1:91" x14ac:dyDescent="0.25">
      <c r="A197" s="8">
        <v>21</v>
      </c>
      <c r="B197" s="8" t="s">
        <v>582</v>
      </c>
      <c r="C197" s="8" t="s">
        <v>583</v>
      </c>
      <c r="D197" s="8" t="s">
        <v>584</v>
      </c>
      <c r="E197" s="8" t="s">
        <v>557</v>
      </c>
      <c r="F197" s="8" t="s">
        <v>123</v>
      </c>
      <c r="G197" s="8">
        <v>26519365</v>
      </c>
      <c r="H197" s="8">
        <v>26560620</v>
      </c>
      <c r="I197" s="8">
        <v>25980229</v>
      </c>
      <c r="J197" s="8">
        <v>7883268</v>
      </c>
      <c r="K197" s="8">
        <v>1416174</v>
      </c>
      <c r="L197" s="8">
        <v>3394879</v>
      </c>
      <c r="M197" s="8">
        <v>0</v>
      </c>
      <c r="N197" s="8">
        <v>0</v>
      </c>
      <c r="O197" s="8">
        <v>0</v>
      </c>
      <c r="P197" s="8">
        <v>69642</v>
      </c>
      <c r="Q197" s="8">
        <v>1165266</v>
      </c>
      <c r="R197" s="8">
        <v>0</v>
      </c>
      <c r="S197" s="8">
        <v>0</v>
      </c>
      <c r="T197" s="8">
        <v>0</v>
      </c>
      <c r="U197" s="8">
        <v>7184432</v>
      </c>
      <c r="V197" s="8">
        <v>2521180</v>
      </c>
      <c r="W197" s="8">
        <v>0</v>
      </c>
      <c r="X197" s="8">
        <v>0</v>
      </c>
      <c r="Y197" s="8">
        <v>25598396</v>
      </c>
      <c r="Z197" s="8">
        <v>46330</v>
      </c>
      <c r="AA197" s="8">
        <v>25644726</v>
      </c>
      <c r="AB197" s="7">
        <v>0.1942770928144455</v>
      </c>
      <c r="AC197" s="7">
        <v>7.6700000000000004E-2</v>
      </c>
      <c r="AD197" s="49">
        <v>1963555</v>
      </c>
      <c r="AE197" s="49">
        <v>0</v>
      </c>
      <c r="AF197" s="49">
        <v>0</v>
      </c>
      <c r="AG197" s="49">
        <v>46330</v>
      </c>
      <c r="AH197" s="49">
        <v>0</v>
      </c>
      <c r="AI197" s="25">
        <f t="shared" si="8"/>
        <v>46330</v>
      </c>
      <c r="AJ197" s="49">
        <v>864878</v>
      </c>
      <c r="AK197" s="49">
        <v>68574</v>
      </c>
      <c r="AL197" s="49">
        <v>247254</v>
      </c>
      <c r="AM197" s="49">
        <v>0</v>
      </c>
      <c r="AN197" s="49">
        <v>216326</v>
      </c>
      <c r="AO197" s="49">
        <v>5315</v>
      </c>
      <c r="AP197" s="49">
        <v>48844</v>
      </c>
      <c r="AQ197" s="49">
        <v>12600</v>
      </c>
      <c r="AR197" s="49">
        <v>7543</v>
      </c>
      <c r="AS197" s="49">
        <v>5000</v>
      </c>
      <c r="AT197" s="49">
        <v>141257</v>
      </c>
      <c r="AU197" s="49">
        <v>15444</v>
      </c>
      <c r="AV197" s="49">
        <v>0</v>
      </c>
      <c r="AW197" s="49">
        <v>739</v>
      </c>
      <c r="AX197" s="49">
        <v>16228</v>
      </c>
      <c r="AY197" s="49">
        <v>0</v>
      </c>
      <c r="AZ197" s="49">
        <v>1746009</v>
      </c>
      <c r="BA197" s="26">
        <f t="shared" si="10"/>
        <v>0</v>
      </c>
      <c r="BB197" s="49">
        <v>0</v>
      </c>
      <c r="BC197" s="49">
        <v>177526</v>
      </c>
      <c r="BD197" s="49">
        <v>0</v>
      </c>
      <c r="BE197" s="49">
        <v>423572</v>
      </c>
      <c r="BF197" s="49">
        <v>0</v>
      </c>
      <c r="BG197" s="49">
        <v>0</v>
      </c>
      <c r="BH197" s="49">
        <v>0</v>
      </c>
      <c r="BI197" s="28">
        <f t="shared" si="9"/>
        <v>0</v>
      </c>
      <c r="BJ197" s="49">
        <v>0</v>
      </c>
      <c r="BK197" s="49">
        <v>4135</v>
      </c>
      <c r="BL197" s="49">
        <v>2966</v>
      </c>
      <c r="BM197" s="49">
        <v>34</v>
      </c>
      <c r="BN197" s="49">
        <v>0</v>
      </c>
      <c r="BO197" s="49">
        <v>-158</v>
      </c>
      <c r="BP197" s="49">
        <v>-43</v>
      </c>
      <c r="BQ197" s="49">
        <v>-1021</v>
      </c>
      <c r="BR197" s="49">
        <v>-423</v>
      </c>
      <c r="BS197" s="49">
        <v>51</v>
      </c>
      <c r="BT197" s="49">
        <v>0</v>
      </c>
      <c r="BU197" s="49">
        <v>-798</v>
      </c>
      <c r="BV197" s="49">
        <v>-6</v>
      </c>
      <c r="BW197" s="49">
        <v>4737</v>
      </c>
      <c r="BX197" s="49">
        <v>0</v>
      </c>
      <c r="BY197" s="49">
        <v>113</v>
      </c>
      <c r="BZ197" s="49">
        <v>74</v>
      </c>
      <c r="CA197" s="49">
        <v>598</v>
      </c>
      <c r="CB197" s="49">
        <v>0</v>
      </c>
      <c r="CC197" s="49">
        <v>13</v>
      </c>
      <c r="CD197" s="49">
        <v>0</v>
      </c>
      <c r="CE197" s="49">
        <v>1</v>
      </c>
      <c r="CF197" s="49">
        <v>18</v>
      </c>
      <c r="CG197" s="49">
        <v>24</v>
      </c>
      <c r="CH197" s="49">
        <v>0</v>
      </c>
      <c r="CI197" s="49">
        <v>5</v>
      </c>
      <c r="CJ197" s="49">
        <v>8</v>
      </c>
      <c r="CK197" s="49">
        <v>147</v>
      </c>
      <c r="CL197" s="49">
        <v>229</v>
      </c>
      <c r="CM197" s="49">
        <v>17</v>
      </c>
    </row>
    <row r="198" spans="1:91" x14ac:dyDescent="0.25">
      <c r="A198" s="8">
        <v>21</v>
      </c>
      <c r="B198" s="8" t="s">
        <v>585</v>
      </c>
      <c r="C198" s="8" t="s">
        <v>182</v>
      </c>
      <c r="D198" s="8" t="s">
        <v>560</v>
      </c>
      <c r="E198" s="8" t="s">
        <v>550</v>
      </c>
      <c r="F198" s="8" t="s">
        <v>104</v>
      </c>
      <c r="G198" s="8">
        <v>63307488.780000001</v>
      </c>
      <c r="H198" s="8">
        <v>63487962.259999998</v>
      </c>
      <c r="I198" s="8">
        <v>60335262.460000001</v>
      </c>
      <c r="J198" s="8">
        <v>141223.78</v>
      </c>
      <c r="K198" s="8">
        <v>5423419.2599999998</v>
      </c>
      <c r="L198" s="8">
        <v>25975251.84</v>
      </c>
      <c r="M198" s="8">
        <v>0</v>
      </c>
      <c r="N198" s="8">
        <v>0</v>
      </c>
      <c r="O198" s="8">
        <v>0</v>
      </c>
      <c r="P198" s="8">
        <v>0</v>
      </c>
      <c r="Q198" s="8">
        <v>2370725.9300000002</v>
      </c>
      <c r="R198" s="8">
        <v>0</v>
      </c>
      <c r="S198" s="8">
        <v>0</v>
      </c>
      <c r="T198" s="8">
        <v>0</v>
      </c>
      <c r="U198" s="8">
        <v>12315395.25</v>
      </c>
      <c r="V198" s="8">
        <v>10502608.27</v>
      </c>
      <c r="W198" s="8">
        <v>0</v>
      </c>
      <c r="X198" s="8">
        <v>0</v>
      </c>
      <c r="Y198" s="8">
        <v>59459522.32</v>
      </c>
      <c r="Z198" s="8">
        <v>218299.84</v>
      </c>
      <c r="AA198" s="8">
        <v>59677822.159999996</v>
      </c>
      <c r="AB198" s="7">
        <v>0.15621531009674072</v>
      </c>
      <c r="AC198" s="7">
        <v>4.5600000000000002E-2</v>
      </c>
      <c r="AD198" s="49">
        <v>2709589.82</v>
      </c>
      <c r="AE198" s="49">
        <v>0</v>
      </c>
      <c r="AF198" s="49">
        <v>0</v>
      </c>
      <c r="AG198" s="49">
        <v>180272.82</v>
      </c>
      <c r="AH198" s="49">
        <v>11739</v>
      </c>
      <c r="AI198" s="25">
        <f t="shared" si="8"/>
        <v>192011.82</v>
      </c>
      <c r="AJ198" s="49">
        <v>1563001.89</v>
      </c>
      <c r="AK198" s="49">
        <v>123634.56</v>
      </c>
      <c r="AL198" s="49">
        <v>391096.76</v>
      </c>
      <c r="AM198" s="49">
        <v>68358.67</v>
      </c>
      <c r="AN198" s="49">
        <v>244800.24</v>
      </c>
      <c r="AO198" s="49">
        <v>6491.87</v>
      </c>
      <c r="AP198" s="49">
        <v>56612.55</v>
      </c>
      <c r="AQ198" s="49">
        <v>12600</v>
      </c>
      <c r="AR198" s="49">
        <v>27405.33</v>
      </c>
      <c r="AS198" s="49">
        <v>0</v>
      </c>
      <c r="AT198" s="49">
        <v>115885.23</v>
      </c>
      <c r="AU198" s="49">
        <v>35528.410000000003</v>
      </c>
      <c r="AV198" s="49">
        <v>0</v>
      </c>
      <c r="AW198" s="49">
        <v>0</v>
      </c>
      <c r="AX198" s="49">
        <v>40701.89</v>
      </c>
      <c r="AY198" s="49">
        <v>0</v>
      </c>
      <c r="AZ198" s="49">
        <v>2770232.94</v>
      </c>
      <c r="BA198" s="26">
        <f t="shared" si="10"/>
        <v>0</v>
      </c>
      <c r="BB198" s="49">
        <v>0</v>
      </c>
      <c r="BC198" s="49">
        <v>177526</v>
      </c>
      <c r="BD198" s="49">
        <v>0</v>
      </c>
      <c r="BE198" s="49">
        <v>350056.95</v>
      </c>
      <c r="BF198" s="49">
        <v>0</v>
      </c>
      <c r="BG198" s="49">
        <v>0</v>
      </c>
      <c r="BH198" s="49">
        <v>0</v>
      </c>
      <c r="BI198" s="28">
        <f t="shared" si="9"/>
        <v>0</v>
      </c>
      <c r="BJ198" s="49">
        <v>0</v>
      </c>
      <c r="BK198" s="49">
        <v>10104</v>
      </c>
      <c r="BL198" s="49">
        <v>5930</v>
      </c>
      <c r="BM198" s="49">
        <v>3</v>
      </c>
      <c r="BN198" s="49">
        <v>-8</v>
      </c>
      <c r="BO198" s="49">
        <v>-236</v>
      </c>
      <c r="BP198" s="49">
        <v>-418</v>
      </c>
      <c r="BQ198" s="49">
        <v>-2327</v>
      </c>
      <c r="BR198" s="49">
        <v>-1688</v>
      </c>
      <c r="BS198" s="49">
        <v>37</v>
      </c>
      <c r="BT198" s="49">
        <v>52</v>
      </c>
      <c r="BU198" s="49">
        <v>-1584</v>
      </c>
      <c r="BV198" s="49">
        <v>-8</v>
      </c>
      <c r="BW198" s="49">
        <v>9857</v>
      </c>
      <c r="BX198" s="49">
        <v>6</v>
      </c>
      <c r="BY198" s="49">
        <v>495</v>
      </c>
      <c r="BZ198" s="49">
        <v>182</v>
      </c>
      <c r="CA198" s="49">
        <v>862</v>
      </c>
      <c r="CB198" s="49">
        <v>21</v>
      </c>
      <c r="CC198" s="49">
        <v>24</v>
      </c>
      <c r="CD198" s="49">
        <v>2</v>
      </c>
      <c r="CE198" s="49">
        <v>9</v>
      </c>
      <c r="CF198" s="49">
        <v>72</v>
      </c>
      <c r="CG198" s="49">
        <v>332</v>
      </c>
      <c r="CH198" s="49">
        <v>3</v>
      </c>
      <c r="CI198" s="49">
        <v>23</v>
      </c>
      <c r="CJ198" s="49">
        <v>38</v>
      </c>
      <c r="CK198" s="49">
        <v>236</v>
      </c>
      <c r="CL198" s="49">
        <v>1354</v>
      </c>
      <c r="CM198" s="49">
        <v>37</v>
      </c>
    </row>
  </sheetData>
  <mergeCells count="7">
    <mergeCell ref="BY4:CC4"/>
    <mergeCell ref="CD4:CH4"/>
    <mergeCell ref="CI4:CM4"/>
    <mergeCell ref="J4:M4"/>
    <mergeCell ref="N4:O4"/>
    <mergeCell ref="P4:R4"/>
    <mergeCell ref="S4:T4"/>
  </mergeCells>
  <phoneticPr fontId="2" type="noConversion"/>
  <pageMargins left="0.75" right="0.75" top="1" bottom="1" header="0.5" footer="0.5"/>
  <pageSetup orientation="portrait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ar05ch13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13 STANDING TRUSTEE FY08 AUDITED ANNUAL REPORTS </dc:title>
  <dc:creator>Finan, Debra  (USTP)</dc:creator>
  <cp:lastModifiedBy>Chery, Rose</cp:lastModifiedBy>
  <cp:lastPrinted>2008-02-12T14:27:38Z</cp:lastPrinted>
  <dcterms:created xsi:type="dcterms:W3CDTF">2006-12-19T14:29:52Z</dcterms:created>
  <dcterms:modified xsi:type="dcterms:W3CDTF">2017-11-09T19:22:26Z</dcterms:modified>
</cp:coreProperties>
</file>