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pository\internet\"/>
    </mc:Choice>
  </mc:AlternateContent>
  <bookViews>
    <workbookView xWindow="360" yWindow="732" windowWidth="15576" windowHeight="9516"/>
  </bookViews>
  <sheets>
    <sheet name="A" sheetId="1" r:id="rId1"/>
  </sheets>
  <definedNames>
    <definedName name="ar10ch13">A!$A$9:$CG$190</definedName>
  </definedNames>
  <calcPr calcId="152511"/>
</workbook>
</file>

<file path=xl/calcChain.xml><?xml version="1.0" encoding="utf-8"?>
<calcChain xmlns="http://schemas.openxmlformats.org/spreadsheetml/2006/main">
  <c r="U7" i="1" l="1"/>
  <c r="U6" i="1"/>
  <c r="P7" i="1"/>
  <c r="P6" i="1"/>
  <c r="AB62" i="1" l="1"/>
  <c r="AT136" i="1" l="1"/>
  <c r="I62" i="1" l="1"/>
  <c r="AT109" i="1" l="1"/>
  <c r="AT165" i="1" l="1"/>
  <c r="AT142" i="1" l="1"/>
  <c r="I54" i="1" l="1"/>
  <c r="X181" i="1" l="1"/>
  <c r="AT156" i="1" l="1"/>
  <c r="AT75" i="1" l="1"/>
  <c r="BL113" i="1" l="1"/>
  <c r="BB113" i="1"/>
  <c r="AI113" i="1"/>
  <c r="AT35" i="1" l="1"/>
  <c r="AC35" i="1"/>
  <c r="AB35" i="1"/>
  <c r="I35" i="1"/>
  <c r="AT99" i="1" l="1"/>
  <c r="AC99" i="1"/>
  <c r="AB99" i="1"/>
  <c r="I99" i="1" l="1"/>
  <c r="BL190" i="1"/>
  <c r="BL189" i="1"/>
  <c r="BL188" i="1"/>
  <c r="BL187" i="1"/>
  <c r="BL186" i="1"/>
  <c r="BL185" i="1"/>
  <c r="BL184" i="1"/>
  <c r="BL183" i="1"/>
  <c r="BL182" i="1"/>
  <c r="BL181" i="1"/>
  <c r="BL180" i="1"/>
  <c r="BL179" i="1"/>
  <c r="BL178" i="1"/>
  <c r="BL177" i="1"/>
  <c r="BL176" i="1"/>
  <c r="BL175" i="1"/>
  <c r="BL174" i="1"/>
  <c r="BL173" i="1"/>
  <c r="BL172" i="1"/>
  <c r="BL171" i="1"/>
  <c r="BL170" i="1"/>
  <c r="BL169" i="1"/>
  <c r="BL168" i="1"/>
  <c r="BL167" i="1"/>
  <c r="BL166" i="1"/>
  <c r="BL165" i="1"/>
  <c r="BL164" i="1"/>
  <c r="BL163" i="1"/>
  <c r="BL162" i="1"/>
  <c r="BL161" i="1"/>
  <c r="BL160" i="1"/>
  <c r="BL159" i="1"/>
  <c r="BL158" i="1"/>
  <c r="BL157" i="1"/>
  <c r="BL156" i="1"/>
  <c r="BL155" i="1"/>
  <c r="BL154" i="1"/>
  <c r="BL153" i="1"/>
  <c r="BL152" i="1"/>
  <c r="BL151" i="1"/>
  <c r="BL150" i="1"/>
  <c r="BL149" i="1"/>
  <c r="BL148" i="1"/>
  <c r="BL147" i="1"/>
  <c r="BL146" i="1"/>
  <c r="BL145" i="1"/>
  <c r="BL144" i="1"/>
  <c r="BL143" i="1"/>
  <c r="BL142" i="1"/>
  <c r="BL141" i="1"/>
  <c r="BL140" i="1"/>
  <c r="BL139" i="1"/>
  <c r="BL138" i="1"/>
  <c r="BL137" i="1"/>
  <c r="BL136" i="1"/>
  <c r="BL135" i="1"/>
  <c r="BL134" i="1"/>
  <c r="BL133" i="1"/>
  <c r="BL132" i="1"/>
  <c r="BL131" i="1"/>
  <c r="BL130" i="1"/>
  <c r="BL129" i="1"/>
  <c r="BL128" i="1"/>
  <c r="BL127" i="1"/>
  <c r="BL126" i="1"/>
  <c r="BL125" i="1"/>
  <c r="BL124" i="1"/>
  <c r="BL123" i="1"/>
  <c r="BL122" i="1"/>
  <c r="BL121" i="1"/>
  <c r="BL120" i="1"/>
  <c r="BL119" i="1"/>
  <c r="BL118" i="1"/>
  <c r="BL117" i="1"/>
  <c r="BL116" i="1"/>
  <c r="BL115" i="1"/>
  <c r="BL112" i="1"/>
  <c r="BL111" i="1"/>
  <c r="BL110" i="1"/>
  <c r="BL109" i="1"/>
  <c r="BL108" i="1"/>
  <c r="BL107" i="1"/>
  <c r="BL106" i="1"/>
  <c r="BL105" i="1"/>
  <c r="BL104" i="1"/>
  <c r="BL103" i="1"/>
  <c r="BL102" i="1"/>
  <c r="BL101" i="1"/>
  <c r="BL100" i="1"/>
  <c r="BL99" i="1"/>
  <c r="BL98" i="1"/>
  <c r="BL97" i="1"/>
  <c r="BL96" i="1"/>
  <c r="BL95" i="1"/>
  <c r="BL94" i="1"/>
  <c r="BL93" i="1"/>
  <c r="BL92" i="1"/>
  <c r="BL91" i="1"/>
  <c r="BL90" i="1"/>
  <c r="BL89" i="1"/>
  <c r="BL88" i="1"/>
  <c r="BL87" i="1"/>
  <c r="BL86" i="1"/>
  <c r="BL85" i="1"/>
  <c r="BL84" i="1"/>
  <c r="BL83" i="1"/>
  <c r="BL82" i="1"/>
  <c r="BL81" i="1"/>
  <c r="BL80" i="1"/>
  <c r="BL79" i="1"/>
  <c r="BL78" i="1"/>
  <c r="BL77" i="1"/>
  <c r="BL76" i="1"/>
  <c r="BL75" i="1"/>
  <c r="BL74" i="1"/>
  <c r="BL73" i="1"/>
  <c r="BL72" i="1"/>
  <c r="BL71" i="1"/>
  <c r="BL70" i="1"/>
  <c r="BL68" i="1"/>
  <c r="BL67" i="1"/>
  <c r="BL66" i="1"/>
  <c r="BL65" i="1"/>
  <c r="BL63" i="1"/>
  <c r="BL62" i="1"/>
  <c r="BL61" i="1"/>
  <c r="BL60" i="1"/>
  <c r="BL59" i="1"/>
  <c r="BL58" i="1"/>
  <c r="BL57" i="1"/>
  <c r="BL56" i="1"/>
  <c r="BL55" i="1"/>
  <c r="BL54" i="1"/>
  <c r="BL53" i="1"/>
  <c r="BL52" i="1"/>
  <c r="BL51" i="1"/>
  <c r="BL50" i="1"/>
  <c r="BL49" i="1"/>
  <c r="BL48" i="1"/>
  <c r="BL47" i="1"/>
  <c r="BL46" i="1"/>
  <c r="BL45" i="1"/>
  <c r="BL44" i="1"/>
  <c r="BL43" i="1"/>
  <c r="BL42" i="1"/>
  <c r="BL41" i="1"/>
  <c r="BL40" i="1"/>
  <c r="BL39" i="1"/>
  <c r="BL38" i="1"/>
  <c r="BL37" i="1"/>
  <c r="BL36" i="1"/>
  <c r="BL35" i="1"/>
  <c r="BL34" i="1"/>
  <c r="BL33" i="1"/>
  <c r="BL32" i="1"/>
  <c r="BL31" i="1"/>
  <c r="BL30" i="1"/>
  <c r="BL29" i="1"/>
  <c r="BL28" i="1"/>
  <c r="BL27" i="1"/>
  <c r="BL26" i="1"/>
  <c r="BL25" i="1"/>
  <c r="BL24" i="1"/>
  <c r="BL23" i="1"/>
  <c r="BL22" i="1"/>
  <c r="BL21" i="1"/>
  <c r="BL20" i="1"/>
  <c r="BL19" i="1"/>
  <c r="BL18" i="1"/>
  <c r="BL17" i="1"/>
  <c r="BL16" i="1"/>
  <c r="BL15" i="1"/>
  <c r="BL14" i="1"/>
  <c r="BL13" i="1"/>
  <c r="BL12" i="1"/>
  <c r="BL11" i="1"/>
  <c r="BL10" i="1"/>
  <c r="BL9" i="1"/>
  <c r="BB190" i="1"/>
  <c r="BB189" i="1"/>
  <c r="BB188" i="1"/>
  <c r="BB187" i="1"/>
  <c r="BB186" i="1"/>
  <c r="BB185" i="1"/>
  <c r="BB184" i="1"/>
  <c r="BB183" i="1"/>
  <c r="BB182" i="1"/>
  <c r="BB181" i="1"/>
  <c r="BB180" i="1"/>
  <c r="BB179" i="1"/>
  <c r="BB178" i="1"/>
  <c r="BB177" i="1"/>
  <c r="BB176" i="1"/>
  <c r="BB175" i="1"/>
  <c r="BB174" i="1"/>
  <c r="BB173" i="1"/>
  <c r="BB172" i="1"/>
  <c r="BB171" i="1"/>
  <c r="BB170" i="1"/>
  <c r="BB169" i="1"/>
  <c r="BB168" i="1"/>
  <c r="BB167" i="1"/>
  <c r="BB166" i="1"/>
  <c r="BB165" i="1"/>
  <c r="BB164" i="1"/>
  <c r="BB163" i="1"/>
  <c r="BB162" i="1"/>
  <c r="BB161" i="1"/>
  <c r="BB160" i="1"/>
  <c r="BB159" i="1"/>
  <c r="BB158" i="1"/>
  <c r="BB157" i="1"/>
  <c r="BB156" i="1"/>
  <c r="BB155" i="1"/>
  <c r="BB154" i="1"/>
  <c r="BB153" i="1"/>
  <c r="BB152" i="1"/>
  <c r="BB151" i="1"/>
  <c r="BB150" i="1"/>
  <c r="BB149" i="1"/>
  <c r="BB148" i="1"/>
  <c r="BB147" i="1"/>
  <c r="BB146" i="1"/>
  <c r="BB145" i="1"/>
  <c r="BB144" i="1"/>
  <c r="BB143" i="1"/>
  <c r="BB142" i="1"/>
  <c r="BB141" i="1"/>
  <c r="BB140" i="1"/>
  <c r="BB139" i="1"/>
  <c r="BB138" i="1"/>
  <c r="BB137" i="1"/>
  <c r="BB136" i="1"/>
  <c r="BB135" i="1"/>
  <c r="BB134" i="1"/>
  <c r="BB133" i="1"/>
  <c r="BB132" i="1"/>
  <c r="BB131" i="1"/>
  <c r="BB130" i="1"/>
  <c r="BB129" i="1"/>
  <c r="BB128" i="1"/>
  <c r="BB127" i="1"/>
  <c r="BB126" i="1"/>
  <c r="BB125" i="1"/>
  <c r="BB124" i="1"/>
  <c r="BB123" i="1"/>
  <c r="BB122" i="1"/>
  <c r="BB121" i="1"/>
  <c r="BB120" i="1"/>
  <c r="BB119" i="1"/>
  <c r="BB118" i="1"/>
  <c r="BB117" i="1"/>
  <c r="BB116" i="1"/>
  <c r="BB115" i="1"/>
  <c r="BB112" i="1"/>
  <c r="BB111" i="1"/>
  <c r="BB110" i="1"/>
  <c r="BB109" i="1"/>
  <c r="BB108" i="1"/>
  <c r="BB107" i="1"/>
  <c r="BB106" i="1"/>
  <c r="BB105" i="1"/>
  <c r="BB104" i="1"/>
  <c r="BB103" i="1"/>
  <c r="BB102" i="1"/>
  <c r="BB101" i="1"/>
  <c r="BB100" i="1"/>
  <c r="BB99" i="1"/>
  <c r="BB98" i="1"/>
  <c r="BB97" i="1"/>
  <c r="BB96" i="1"/>
  <c r="BB95" i="1"/>
  <c r="BB94" i="1"/>
  <c r="BB93" i="1"/>
  <c r="BB92" i="1"/>
  <c r="BB91" i="1"/>
  <c r="BB90" i="1"/>
  <c r="BB89" i="1"/>
  <c r="BB88" i="1"/>
  <c r="BB87" i="1"/>
  <c r="BB86" i="1"/>
  <c r="BB85" i="1"/>
  <c r="BB84" i="1"/>
  <c r="BB83" i="1"/>
  <c r="BB82" i="1"/>
  <c r="BB81" i="1"/>
  <c r="BB80" i="1"/>
  <c r="BB79" i="1"/>
  <c r="BB78" i="1"/>
  <c r="BB77" i="1"/>
  <c r="BB76" i="1"/>
  <c r="BB75" i="1"/>
  <c r="BB74" i="1"/>
  <c r="BB73" i="1"/>
  <c r="BB72" i="1"/>
  <c r="BB71" i="1"/>
  <c r="BB70" i="1"/>
  <c r="BB68" i="1"/>
  <c r="BB67" i="1"/>
  <c r="BB66" i="1"/>
  <c r="BB65" i="1"/>
  <c r="BB63" i="1"/>
  <c r="BB62" i="1"/>
  <c r="BB61" i="1"/>
  <c r="BB60" i="1"/>
  <c r="BB59" i="1"/>
  <c r="BB58" i="1"/>
  <c r="BB57" i="1"/>
  <c r="BB56" i="1"/>
  <c r="BB55" i="1"/>
  <c r="BB54" i="1"/>
  <c r="BB53" i="1"/>
  <c r="BB52" i="1"/>
  <c r="BB51" i="1"/>
  <c r="BB50" i="1"/>
  <c r="BB49" i="1"/>
  <c r="BB48" i="1"/>
  <c r="BB47" i="1"/>
  <c r="BB46" i="1"/>
  <c r="BB45" i="1"/>
  <c r="BB44" i="1"/>
  <c r="BB43" i="1"/>
  <c r="BB42" i="1"/>
  <c r="BB41" i="1"/>
  <c r="BB40" i="1"/>
  <c r="BB39" i="1"/>
  <c r="BB38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8" i="1"/>
  <c r="AI67" i="1"/>
  <c r="AI66" i="1"/>
  <c r="AI65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T48" i="1" l="1"/>
  <c r="AC23" i="1" l="1"/>
  <c r="AT17" i="1" l="1"/>
  <c r="AT15" i="1" l="1"/>
  <c r="AT130" i="1" l="1"/>
  <c r="AT178" i="1" l="1"/>
</calcChain>
</file>

<file path=xl/sharedStrings.xml><?xml version="1.0" encoding="utf-8"?>
<sst xmlns="http://schemas.openxmlformats.org/spreadsheetml/2006/main" count="998" uniqueCount="602">
  <si>
    <t>Balboa</t>
  </si>
  <si>
    <t>Isabel</t>
  </si>
  <si>
    <t>Bankowski</t>
  </si>
  <si>
    <t>Carolyn</t>
  </si>
  <si>
    <t>Barkley, Jr.</t>
  </si>
  <si>
    <t>Harold</t>
  </si>
  <si>
    <t>Bates</t>
  </si>
  <si>
    <t>Carl</t>
  </si>
  <si>
    <t>Beaulieu</t>
  </si>
  <si>
    <t>Sterling</t>
  </si>
  <si>
    <t>Bell</t>
  </si>
  <si>
    <t>J.C.</t>
  </si>
  <si>
    <t>Beskin</t>
  </si>
  <si>
    <t>Herbert</t>
  </si>
  <si>
    <t>Billingslea, Jr.</t>
  </si>
  <si>
    <t>Thomas</t>
  </si>
  <si>
    <t>Black, Jr.</t>
  </si>
  <si>
    <t>Joseph</t>
  </si>
  <si>
    <t>Boudloche</t>
  </si>
  <si>
    <t>Cindy</t>
  </si>
  <si>
    <t>Boyajian</t>
  </si>
  <si>
    <t>John</t>
  </si>
  <si>
    <t>Branigan</t>
  </si>
  <si>
    <t>Timothy</t>
  </si>
  <si>
    <t>Brothers</t>
  </si>
  <si>
    <t>Robert</t>
  </si>
  <si>
    <t>Brown</t>
  </si>
  <si>
    <t>Russell</t>
  </si>
  <si>
    <t>Sylvia</t>
  </si>
  <si>
    <t>Brunner</t>
  </si>
  <si>
    <t>Daniel</t>
  </si>
  <si>
    <t>Burden</t>
  </si>
  <si>
    <t>Beverly</t>
  </si>
  <si>
    <t>Burks</t>
  </si>
  <si>
    <t>Margaret</t>
  </si>
  <si>
    <t>Carlson</t>
  </si>
  <si>
    <t>Kyle</t>
  </si>
  <si>
    <t>Carrion</t>
  </si>
  <si>
    <t>Jose</t>
  </si>
  <si>
    <t>Carroll</t>
  </si>
  <si>
    <t>Krispen</t>
  </si>
  <si>
    <t>Celli</t>
  </si>
  <si>
    <t>Andrea</t>
  </si>
  <si>
    <t>Chael</t>
  </si>
  <si>
    <t>Paul</t>
  </si>
  <si>
    <t>William</t>
  </si>
  <si>
    <t>Clark</t>
  </si>
  <si>
    <t>Michael</t>
  </si>
  <si>
    <t>Cohen</t>
  </si>
  <si>
    <t>Amrane</t>
  </si>
  <si>
    <t>Cosby</t>
  </si>
  <si>
    <t>Ellen</t>
  </si>
  <si>
    <t>Donald</t>
  </si>
  <si>
    <t>Anderson</t>
  </si>
  <si>
    <t>Kevin</t>
  </si>
  <si>
    <t>Babin</t>
  </si>
  <si>
    <t>Joyce</t>
  </si>
  <si>
    <t>Countryman</t>
  </si>
  <si>
    <t>Janna</t>
  </si>
  <si>
    <t>Cox</t>
  </si>
  <si>
    <t>Stuart</t>
  </si>
  <si>
    <t>Crawford</t>
  </si>
  <si>
    <t>Annette</t>
  </si>
  <si>
    <t>Cuntz</t>
  </si>
  <si>
    <t>Warren</t>
  </si>
  <si>
    <t>Curry</t>
  </si>
  <si>
    <t>Nancy</t>
  </si>
  <si>
    <t>Danielson</t>
  </si>
  <si>
    <t>Rodney</t>
  </si>
  <si>
    <t>Decker</t>
  </si>
  <si>
    <t>DeHart, III</t>
  </si>
  <si>
    <t>Charles</t>
  </si>
  <si>
    <t>DeLaney</t>
  </si>
  <si>
    <t>Ann</t>
  </si>
  <si>
    <t>Dockery</t>
  </si>
  <si>
    <t>Kathy</t>
  </si>
  <si>
    <t>Drewes</t>
  </si>
  <si>
    <t>Wayne</t>
  </si>
  <si>
    <t>Drummond</t>
  </si>
  <si>
    <t>Dunbar</t>
  </si>
  <si>
    <t>Carol</t>
  </si>
  <si>
    <t>Eck</t>
  </si>
  <si>
    <t>Lonnie</t>
  </si>
  <si>
    <t>Fessenden</t>
  </si>
  <si>
    <t>Peter</t>
  </si>
  <si>
    <t>Fink</t>
  </si>
  <si>
    <t>Richard</t>
  </si>
  <si>
    <t>K. Michael</t>
  </si>
  <si>
    <t>Gallo</t>
  </si>
  <si>
    <t>Gooding</t>
  </si>
  <si>
    <t>Jack</t>
  </si>
  <si>
    <t>Goodman</t>
  </si>
  <si>
    <t>Adam</t>
  </si>
  <si>
    <t>Goodwin</t>
  </si>
  <si>
    <t>Joy</t>
  </si>
  <si>
    <t>Greenberg</t>
  </si>
  <si>
    <t>Marie-Ann</t>
  </si>
  <si>
    <t>Griffin</t>
  </si>
  <si>
    <t>Grigsby</t>
  </si>
  <si>
    <t>Grossman</t>
  </si>
  <si>
    <t>Mary</t>
  </si>
  <si>
    <t>Gustafson</t>
  </si>
  <si>
    <t>Hamilton</t>
  </si>
  <si>
    <t>Jan</t>
  </si>
  <si>
    <t>Hardeman</t>
  </si>
  <si>
    <t>Hart</t>
  </si>
  <si>
    <t>Leigh</t>
  </si>
  <si>
    <t>Hastings</t>
  </si>
  <si>
    <t>E. Eugene</t>
  </si>
  <si>
    <t>Heitkamp</t>
  </si>
  <si>
    <t>Hendren, Jr.</t>
  </si>
  <si>
    <t>Ray</t>
  </si>
  <si>
    <t>Henley, Jr.</t>
  </si>
  <si>
    <t>James</t>
  </si>
  <si>
    <t>Holland</t>
  </si>
  <si>
    <t>Gretchen</t>
  </si>
  <si>
    <t>Hope</t>
  </si>
  <si>
    <t>Camille</t>
  </si>
  <si>
    <t>Howe</t>
  </si>
  <si>
    <t>David</t>
  </si>
  <si>
    <t>Hu</t>
  </si>
  <si>
    <t>Howard</t>
  </si>
  <si>
    <t>Hurst</t>
  </si>
  <si>
    <t>Kristin</t>
  </si>
  <si>
    <t>Ivy</t>
  </si>
  <si>
    <t>Kearney</t>
  </si>
  <si>
    <t>Keller</t>
  </si>
  <si>
    <t>Jasmine</t>
  </si>
  <si>
    <t>Kellner</t>
  </si>
  <si>
    <t>Jeffrey</t>
  </si>
  <si>
    <t>Kerney</t>
  </si>
  <si>
    <t>Gwendolyn</t>
  </si>
  <si>
    <t>Kerns</t>
  </si>
  <si>
    <t>Dianne</t>
  </si>
  <si>
    <t>King</t>
  </si>
  <si>
    <t>LaBarge, Jr.</t>
  </si>
  <si>
    <t>Langehennig</t>
  </si>
  <si>
    <t>Deborah</t>
  </si>
  <si>
    <t>Laughlin</t>
  </si>
  <si>
    <t>Kathleen</t>
  </si>
  <si>
    <t>Lawrence</t>
  </si>
  <si>
    <t>Long</t>
  </si>
  <si>
    <t>Fred</t>
  </si>
  <si>
    <t>Macco</t>
  </si>
  <si>
    <t>Maney</t>
  </si>
  <si>
    <t>Edward</t>
  </si>
  <si>
    <t>Marshall</t>
  </si>
  <si>
    <t>Marilyn</t>
  </si>
  <si>
    <t>Massey</t>
  </si>
  <si>
    <t>Elaina</t>
  </si>
  <si>
    <t>McCallister</t>
  </si>
  <si>
    <t>McCarty</t>
  </si>
  <si>
    <t>Mark</t>
  </si>
  <si>
    <t>Meredith</t>
  </si>
  <si>
    <t>O. Byron</t>
  </si>
  <si>
    <t>Meyer</t>
  </si>
  <si>
    <t>Lydia</t>
  </si>
  <si>
    <t>Miller</t>
  </si>
  <si>
    <t>Debra</t>
  </si>
  <si>
    <t>Mogavero</t>
  </si>
  <si>
    <t>Albert</t>
  </si>
  <si>
    <t>Morris</t>
  </si>
  <si>
    <t>Helen</t>
  </si>
  <si>
    <t>Neway</t>
  </si>
  <si>
    <t>Norwood</t>
  </si>
  <si>
    <t>Gary</t>
  </si>
  <si>
    <t>O'Cheskey</t>
  </si>
  <si>
    <t>Walter</t>
  </si>
  <si>
    <t>Oliveras-Rivera</t>
  </si>
  <si>
    <t>Alejandro</t>
  </si>
  <si>
    <t>Pappalardo</t>
  </si>
  <si>
    <t>Denise</t>
  </si>
  <si>
    <t>Peake</t>
  </si>
  <si>
    <t>Pees</t>
  </si>
  <si>
    <t>Frank</t>
  </si>
  <si>
    <t>Powers</t>
  </si>
  <si>
    <t>Reiber</t>
  </si>
  <si>
    <t>George</t>
  </si>
  <si>
    <t>Reigle</t>
  </si>
  <si>
    <t>Frederick</t>
  </si>
  <si>
    <t>Ridgway</t>
  </si>
  <si>
    <t>Rodgers</t>
  </si>
  <si>
    <t>Brett</t>
  </si>
  <si>
    <t>Rodriguez</t>
  </si>
  <si>
    <t>Keith</t>
  </si>
  <si>
    <t>Rojas</t>
  </si>
  <si>
    <t>Elizabeth</t>
  </si>
  <si>
    <t>Rosen</t>
  </si>
  <si>
    <t>Toby</t>
  </si>
  <si>
    <t>Rosenthal</t>
  </si>
  <si>
    <t>Rucinski</t>
  </si>
  <si>
    <t>Ruskin</t>
  </si>
  <si>
    <t>Russo</t>
  </si>
  <si>
    <t>Sapir</t>
  </si>
  <si>
    <t>Sensenich</t>
  </si>
  <si>
    <t>Shopneck</t>
  </si>
  <si>
    <t>Craig</t>
  </si>
  <si>
    <t>Sikes</t>
  </si>
  <si>
    <t>Lucy</t>
  </si>
  <si>
    <t>Simon</t>
  </si>
  <si>
    <t>Skehen</t>
  </si>
  <si>
    <t>Kelley</t>
  </si>
  <si>
    <t>Skelton</t>
  </si>
  <si>
    <t>Smith</t>
  </si>
  <si>
    <t>Terry</t>
  </si>
  <si>
    <t>Stackhouse</t>
  </si>
  <si>
    <t>R. Clinton</t>
  </si>
  <si>
    <t>Stephenson, Jr.</t>
  </si>
  <si>
    <t>Thornburg</t>
  </si>
  <si>
    <t>Jon</t>
  </si>
  <si>
    <t>Townson</t>
  </si>
  <si>
    <t>Mary Ida</t>
  </si>
  <si>
    <t>Vardaman</t>
  </si>
  <si>
    <t>M. Terre</t>
  </si>
  <si>
    <t>Vaughn</t>
  </si>
  <si>
    <t>Still</t>
  </si>
  <si>
    <t>C. Kenneth</t>
  </si>
  <si>
    <t>Sumski</t>
  </si>
  <si>
    <t>Swimelar</t>
  </si>
  <si>
    <t>Tammy</t>
  </si>
  <si>
    <t>Waage</t>
  </si>
  <si>
    <t>Warford</t>
  </si>
  <si>
    <t>Weatherford</t>
  </si>
  <si>
    <t>Laurie</t>
  </si>
  <si>
    <t>Wein</t>
  </si>
  <si>
    <t>Dale</t>
  </si>
  <si>
    <t>Weiner</t>
  </si>
  <si>
    <t>Robin</t>
  </si>
  <si>
    <t>Whaley</t>
  </si>
  <si>
    <t>Whiton</t>
  </si>
  <si>
    <t>Molly</t>
  </si>
  <si>
    <t>Williams</t>
  </si>
  <si>
    <t>Wilson</t>
  </si>
  <si>
    <t>Winnecour</t>
  </si>
  <si>
    <t>Ronda</t>
  </si>
  <si>
    <t>Wyman</t>
  </si>
  <si>
    <t>Zeman</t>
  </si>
  <si>
    <t>Sally</t>
  </si>
  <si>
    <t>Zimmerman</t>
  </si>
  <si>
    <t>C. Barry</t>
  </si>
  <si>
    <t>GROSS DEBTOR PAYMENTS</t>
  </si>
  <si>
    <t>TOTAL TRUST FUND RECEIPTS</t>
  </si>
  <si>
    <t>NET DEBTOR PAYMENTS</t>
  </si>
  <si>
    <t>ONGOING MORTGAGE PYMTS - FEE</t>
  </si>
  <si>
    <t>MORTGAGE ARREARAGES - FEE</t>
  </si>
  <si>
    <t>ALL OTHER SECURED DEBT - FEE</t>
  </si>
  <si>
    <t>ONGOING MORTGAGE PYMTS - NO FEE</t>
  </si>
  <si>
    <t>ALL OTHER SECURED DEBT - NO FEE</t>
  </si>
  <si>
    <t>ONGOING DOMESTIC SUPPORT PYMTS. - FEE</t>
  </si>
  <si>
    <t>ALL OTHER PRIORITY DEBT - FEE</t>
  </si>
  <si>
    <t>ONGOING DOMESTIC SUPPORT PYMTS. - NO FEE</t>
  </si>
  <si>
    <t>ALL OTHER PRIORITY DEBT - NO FEE</t>
  </si>
  <si>
    <t>UNSECURED</t>
  </si>
  <si>
    <t>DEBTOR ATTY'S</t>
  </si>
  <si>
    <t>503(b) AWARDS</t>
  </si>
  <si>
    <t>OTHER ADMIN</t>
  </si>
  <si>
    <t>TOTAL %FEE DISBURS.</t>
  </si>
  <si>
    <t>TOTAL NON-FEE DISBURS.</t>
  </si>
  <si>
    <t>TOTAL DISBURS.</t>
  </si>
  <si>
    <t>CASH TO RECEIPTS RATIO</t>
  </si>
  <si>
    <t>AVG. % FEE</t>
  </si>
  <si>
    <t>$FEES TRANSFERRED</t>
  </si>
  <si>
    <t>FEES ON DIRECT PMTS</t>
  </si>
  <si>
    <t>DIRECT PAYMENTS</t>
  </si>
  <si>
    <t>EMPLOYEE SALARIES</t>
  </si>
  <si>
    <t>EMPLOYER CONTRIBUTION</t>
  </si>
  <si>
    <t>EMPLOYEE BENEFITS</t>
  </si>
  <si>
    <t>TEMP LABOR</t>
  </si>
  <si>
    <t>OFFICE RENT &amp; UTILS</t>
  </si>
  <si>
    <t>BOOKKEEP/ACCTG SVCS</t>
  </si>
  <si>
    <t>COMPUTER SVCS.</t>
  </si>
  <si>
    <t>AUDIT SVCS.</t>
  </si>
  <si>
    <t>CONSULTING SVCS.</t>
  </si>
  <si>
    <t>NOTICING EXPENSE</t>
  </si>
  <si>
    <t>TELEPH/POST/SUPPLIES</t>
  </si>
  <si>
    <t>TRAINING (NON-UST)</t>
  </si>
  <si>
    <t>DEBTOR EDUCATION</t>
  </si>
  <si>
    <t>EQUIP/FURN RENTAL</t>
  </si>
  <si>
    <t>EQUIP/FURN PURCHASE</t>
  </si>
  <si>
    <t>TOTAL ALLOC /RELATED</t>
  </si>
  <si>
    <t>TOTAL ACTUAL EXPENSES</t>
  </si>
  <si>
    <t>MISDISBURS.</t>
  </si>
  <si>
    <t>ACTUAL COMP'N</t>
  </si>
  <si>
    <t>EXCESS COMP'N</t>
  </si>
  <si>
    <t>ENDING EXP. FUND BALANCE</t>
  </si>
  <si>
    <t>EXP. FUND IN EXCESS OF 25%</t>
  </si>
  <si>
    <t>ACCUM. OPER. DEFICIT</t>
  </si>
  <si>
    <t>NEW CASES FILED</t>
  </si>
  <si>
    <t>CASES REOPEN</t>
  </si>
  <si>
    <t>CONVERSION PRE-CONFIRM</t>
  </si>
  <si>
    <t>CONVERSION POST-CONFIRM</t>
  </si>
  <si>
    <t>DISMISS PRE-CONFIRM</t>
  </si>
  <si>
    <t>DISMISS POST-CONFIRM</t>
  </si>
  <si>
    <t>CASES TRANSFER IN</t>
  </si>
  <si>
    <t>OTHER ADJUSTS</t>
  </si>
  <si>
    <t>CLOSED COMPLETE PLAN</t>
  </si>
  <si>
    <t>CLOSED HARDSHIP DISCHARGE</t>
  </si>
  <si>
    <t>CASES &gt; 65 MOS.</t>
  </si>
  <si>
    <t>70% or MORE</t>
  </si>
  <si>
    <t>40%-69%</t>
  </si>
  <si>
    <t>1-39%</t>
  </si>
  <si>
    <t>NO USEC'D CLAIMS</t>
  </si>
  <si>
    <t>SECURED - FEE</t>
  </si>
  <si>
    <t>SECURED - NO FEE</t>
  </si>
  <si>
    <t>PRIORITY - FEE</t>
  </si>
  <si>
    <t>PRIORITY - NO FEE</t>
  </si>
  <si>
    <t>PAYOUT TO NONPRIORITY UNSECUREDS-COMPLETE</t>
  </si>
  <si>
    <t>REG</t>
  </si>
  <si>
    <t>TRUSTEE LAST NAME</t>
  </si>
  <si>
    <t>TRUSTEE FIRST NAME</t>
  </si>
  <si>
    <t>CITY</t>
  </si>
  <si>
    <t>STATE</t>
  </si>
  <si>
    <t>DISTRICT APPT.</t>
  </si>
  <si>
    <t>NATIONAL TOTALS</t>
  </si>
  <si>
    <t>NATIONAL AVG. PER OPERATION</t>
  </si>
  <si>
    <t>Le</t>
  </si>
  <si>
    <t>DeRosa</t>
  </si>
  <si>
    <t>Marianne</t>
  </si>
  <si>
    <t>Gorman</t>
  </si>
  <si>
    <t>Hyman</t>
  </si>
  <si>
    <t>Niklas</t>
  </si>
  <si>
    <t>Cynthia</t>
  </si>
  <si>
    <t>Barkley</t>
  </si>
  <si>
    <t>Locke</t>
  </si>
  <si>
    <t>Truman</t>
  </si>
  <si>
    <t>Tim</t>
  </si>
  <si>
    <t>Hildebrand, III</t>
  </si>
  <si>
    <t>Henry</t>
  </si>
  <si>
    <t>Bekofske</t>
  </si>
  <si>
    <t>McDonald, Jr.</t>
  </si>
  <si>
    <t>Germeraad</t>
  </si>
  <si>
    <t>Musgrave, II</t>
  </si>
  <si>
    <t>Stearns</t>
  </si>
  <si>
    <t>Glenn</t>
  </si>
  <si>
    <t>Compton</t>
  </si>
  <si>
    <t>Larry</t>
  </si>
  <si>
    <t>Stewart</t>
  </si>
  <si>
    <t>Bonney</t>
  </si>
  <si>
    <t>N.A.</t>
  </si>
  <si>
    <t>Bronitsky</t>
  </si>
  <si>
    <t>Martha</t>
  </si>
  <si>
    <t>Burchard, Jr.</t>
  </si>
  <si>
    <t>Derham-Burk</t>
  </si>
  <si>
    <t>Devin</t>
  </si>
  <si>
    <t>Greer</t>
  </si>
  <si>
    <t>Johnson</t>
  </si>
  <si>
    <t>Leavitt</t>
  </si>
  <si>
    <t>Van Meter</t>
  </si>
  <si>
    <t>Yarnall</t>
  </si>
  <si>
    <t>Rick</t>
  </si>
  <si>
    <t>Stevenson</t>
  </si>
  <si>
    <t>Boston</t>
  </si>
  <si>
    <t>Massachusetts</t>
  </si>
  <si>
    <t>Providence</t>
  </si>
  <si>
    <t>Rhode Island</t>
  </si>
  <si>
    <t>Brunswick</t>
  </si>
  <si>
    <t>Maine</t>
  </si>
  <si>
    <t>Worcester</t>
  </si>
  <si>
    <t>Manchester</t>
  </si>
  <si>
    <t>New Hampshire</t>
  </si>
  <si>
    <t>Albany</t>
  </si>
  <si>
    <t>Northern</t>
  </si>
  <si>
    <t>New York</t>
  </si>
  <si>
    <t>Jericho</t>
  </si>
  <si>
    <t>Eastern</t>
  </si>
  <si>
    <t>Melville</t>
  </si>
  <si>
    <t>Buffalo</t>
  </si>
  <si>
    <t>Western</t>
  </si>
  <si>
    <t>Rochester</t>
  </si>
  <si>
    <t>White Plains</t>
  </si>
  <si>
    <t>Southern</t>
  </si>
  <si>
    <t>White River Jct</t>
  </si>
  <si>
    <t>Vermont</t>
  </si>
  <si>
    <t>Syracuse</t>
  </si>
  <si>
    <t>Hartford</t>
  </si>
  <si>
    <t>Connecticut</t>
  </si>
  <si>
    <t>Cherry Hill</t>
  </si>
  <si>
    <t>New Jersey</t>
  </si>
  <si>
    <t>Hummelstown</t>
  </si>
  <si>
    <t>Middle</t>
  </si>
  <si>
    <t>Pennsylvania</t>
  </si>
  <si>
    <t>Fairfield</t>
  </si>
  <si>
    <t>Wilmington</t>
  </si>
  <si>
    <t>Delaware</t>
  </si>
  <si>
    <t>Philadelphia</t>
  </si>
  <si>
    <t>Reading</t>
  </si>
  <si>
    <t>Robbinsville</t>
  </si>
  <si>
    <t>Pittsburgh</t>
  </si>
  <si>
    <t>Richmond</t>
  </si>
  <si>
    <t>Virginia</t>
  </si>
  <si>
    <t>Charlottesville</t>
  </si>
  <si>
    <t>Laurel</t>
  </si>
  <si>
    <t>Maryland</t>
  </si>
  <si>
    <t>Roanoke</t>
  </si>
  <si>
    <t>Baltimore</t>
  </si>
  <si>
    <t>Chesapeake</t>
  </si>
  <si>
    <t>Columbia</t>
  </si>
  <si>
    <t>South Carolina</t>
  </si>
  <si>
    <t>Alexandria</t>
  </si>
  <si>
    <t>Bowie</t>
  </si>
  <si>
    <t>Greenville</t>
  </si>
  <si>
    <t>South Charleston</t>
  </si>
  <si>
    <t>Northern and Southern</t>
  </si>
  <si>
    <t>West Virginia</t>
  </si>
  <si>
    <t>Washington</t>
  </si>
  <si>
    <t>District of Columbia</t>
  </si>
  <si>
    <t>Mt. Pleasant</t>
  </si>
  <si>
    <t>Jackson</t>
  </si>
  <si>
    <t>Mississippi</t>
  </si>
  <si>
    <t>Metairie</t>
  </si>
  <si>
    <t>Louisiana</t>
  </si>
  <si>
    <t>Hattiesburg</t>
  </si>
  <si>
    <t>Baton Rouge</t>
  </si>
  <si>
    <t>Gulfport</t>
  </si>
  <si>
    <t>Shreveport</t>
  </si>
  <si>
    <t>Monroe</t>
  </si>
  <si>
    <t>Lafayette</t>
  </si>
  <si>
    <t>Brandon</t>
  </si>
  <si>
    <t>Plano</t>
  </si>
  <si>
    <t>Texas</t>
  </si>
  <si>
    <t>Lubbock</t>
  </si>
  <si>
    <t>Irving</t>
  </si>
  <si>
    <t>Tyler</t>
  </si>
  <si>
    <t>N. Richland Hills</t>
  </si>
  <si>
    <t>Ft. Worth</t>
  </si>
  <si>
    <t>Corpus Christi</t>
  </si>
  <si>
    <t>El Paso</t>
  </si>
  <si>
    <t>Houston</t>
  </si>
  <si>
    <t>Austin</t>
  </si>
  <si>
    <t>Midland</t>
  </si>
  <si>
    <t>San Antonio</t>
  </si>
  <si>
    <t>Memphis</t>
  </si>
  <si>
    <t>Tennessee</t>
  </si>
  <si>
    <t>Lexington</t>
  </si>
  <si>
    <t>Kentucky</t>
  </si>
  <si>
    <t>Nashville</t>
  </si>
  <si>
    <t>Knoxville</t>
  </si>
  <si>
    <t>Louisville</t>
  </si>
  <si>
    <t>Chattanooga</t>
  </si>
  <si>
    <t>Flint</t>
  </si>
  <si>
    <t>Michigan</t>
  </si>
  <si>
    <t>Cincinnati</t>
  </si>
  <si>
    <t>Ohio</t>
  </si>
  <si>
    <t>Detroit</t>
  </si>
  <si>
    <t>Kalamazoo</t>
  </si>
  <si>
    <t>Youngstown</t>
  </si>
  <si>
    <t>Toledo</t>
  </si>
  <si>
    <t>Dayton</t>
  </si>
  <si>
    <t>Saginaw</t>
  </si>
  <si>
    <t>Worthington</t>
  </si>
  <si>
    <t>Grand Rapids</t>
  </si>
  <si>
    <t>Canton</t>
  </si>
  <si>
    <t>Akron</t>
  </si>
  <si>
    <t>Southfield</t>
  </si>
  <si>
    <t>Cleveland</t>
  </si>
  <si>
    <t>Fort Wayne</t>
  </si>
  <si>
    <t>Indiana</t>
  </si>
  <si>
    <t>Seymour</t>
  </si>
  <si>
    <t>Indianapolis</t>
  </si>
  <si>
    <t>Merrillville</t>
  </si>
  <si>
    <t>Peoria</t>
  </si>
  <si>
    <t>Central</t>
  </si>
  <si>
    <t>Illinois</t>
  </si>
  <si>
    <t>Terre Haute</t>
  </si>
  <si>
    <t>Petersburg</t>
  </si>
  <si>
    <t>Benton</t>
  </si>
  <si>
    <t>South Bend</t>
  </si>
  <si>
    <t>Evansville</t>
  </si>
  <si>
    <t>Swansea</t>
  </si>
  <si>
    <t>Madison</t>
  </si>
  <si>
    <t>Wisconsin</t>
  </si>
  <si>
    <t>Milwaukee</t>
  </si>
  <si>
    <t>Oshkosh</t>
  </si>
  <si>
    <t>Chicago</t>
  </si>
  <si>
    <t>Rockford</t>
  </si>
  <si>
    <t>Lisle</t>
  </si>
  <si>
    <t>Barnesville</t>
  </si>
  <si>
    <t>Minnesota</t>
  </si>
  <si>
    <t>Fargo</t>
  </si>
  <si>
    <t>North Dakota</t>
  </si>
  <si>
    <t>Waterloo</t>
  </si>
  <si>
    <t>Iowa</t>
  </si>
  <si>
    <t>Minneapolis</t>
  </si>
  <si>
    <t>Des Moines</t>
  </si>
  <si>
    <t>Aberdeen</t>
  </si>
  <si>
    <t>South Dakota</t>
  </si>
  <si>
    <t>Little Rock</t>
  </si>
  <si>
    <t>Eastern and Western</t>
  </si>
  <si>
    <t>Arkansas</t>
  </si>
  <si>
    <t>Kansas City</t>
  </si>
  <si>
    <t>Missouri</t>
  </si>
  <si>
    <t>St. Louis</t>
  </si>
  <si>
    <t>Omaha</t>
  </si>
  <si>
    <t>Nebraska</t>
  </si>
  <si>
    <t>North Little Rock</t>
  </si>
  <si>
    <t>Phoenix</t>
  </si>
  <si>
    <t>Arizona</t>
  </si>
  <si>
    <t>Tucson</t>
  </si>
  <si>
    <t>San Diego</t>
  </si>
  <si>
    <t>California</t>
  </si>
  <si>
    <t>Honolulu</t>
  </si>
  <si>
    <t>Hawaii, Guam &amp; North. Mariana Islands</t>
  </si>
  <si>
    <t>Orange</t>
  </si>
  <si>
    <t>Los Angeles</t>
  </si>
  <si>
    <t>Riverside</t>
  </si>
  <si>
    <t>Sherman Oaks</t>
  </si>
  <si>
    <t>Hayward</t>
  </si>
  <si>
    <t>Foster City</t>
  </si>
  <si>
    <t>Modesto</t>
  </si>
  <si>
    <t>Sacramento</t>
  </si>
  <si>
    <t>Las Vegas</t>
  </si>
  <si>
    <t>Nevada</t>
  </si>
  <si>
    <t>Fresno</t>
  </si>
  <si>
    <t>Reno</t>
  </si>
  <si>
    <t>Spokane</t>
  </si>
  <si>
    <t>Anchorage</t>
  </si>
  <si>
    <t>Alaska</t>
  </si>
  <si>
    <t>Great Falls</t>
  </si>
  <si>
    <t>Montana</t>
  </si>
  <si>
    <t>Seattle</t>
  </si>
  <si>
    <t>Portland</t>
  </si>
  <si>
    <t>Oregon</t>
  </si>
  <si>
    <t>Tacoma</t>
  </si>
  <si>
    <t>Boise</t>
  </si>
  <si>
    <t>Idaho</t>
  </si>
  <si>
    <t>Eugene</t>
  </si>
  <si>
    <t>Pendleton</t>
  </si>
  <si>
    <t>Coeur d'Alene</t>
  </si>
  <si>
    <t>Salt Lake City</t>
  </si>
  <si>
    <t>Utah</t>
  </si>
  <si>
    <t>Cheyenne</t>
  </si>
  <si>
    <t>Wyoming</t>
  </si>
  <si>
    <t>Denver</t>
  </si>
  <si>
    <t>Colorado</t>
  </si>
  <si>
    <t>Muskogee</t>
  </si>
  <si>
    <t>Oklahoma</t>
  </si>
  <si>
    <t>Tulsa</t>
  </si>
  <si>
    <t>Overland Park</t>
  </si>
  <si>
    <t>Kansas</t>
  </si>
  <si>
    <t>Topeka</t>
  </si>
  <si>
    <t>Oklahoma City</t>
  </si>
  <si>
    <t>Albuquerque</t>
  </si>
  <si>
    <t>New Mexico</t>
  </si>
  <si>
    <t>Wichita</t>
  </si>
  <si>
    <t>San Juan</t>
  </si>
  <si>
    <t>Puerto Rico &amp; Virgin Islands</t>
  </si>
  <si>
    <t>Atlanta</t>
  </si>
  <si>
    <t>Georgia</t>
  </si>
  <si>
    <t>Tallahassee</t>
  </si>
  <si>
    <t>Florida</t>
  </si>
  <si>
    <t>Miramar</t>
  </si>
  <si>
    <t>Macon</t>
  </si>
  <si>
    <t>Columbus</t>
  </si>
  <si>
    <t>Augusta</t>
  </si>
  <si>
    <t>Savannah</t>
  </si>
  <si>
    <t>Jacksonville</t>
  </si>
  <si>
    <t xml:space="preserve">Puerto Rico </t>
  </si>
  <si>
    <t>Bradenton</t>
  </si>
  <si>
    <t>Winter Park</t>
  </si>
  <si>
    <t>Ft. Lauderdale</t>
  </si>
  <si>
    <t>Cotter</t>
  </si>
  <si>
    <t>Talton</t>
  </si>
  <si>
    <t>Viegelahn</t>
  </si>
  <si>
    <t>Foley</t>
  </si>
  <si>
    <t>Combs-Skinner</t>
  </si>
  <si>
    <t>Godare</t>
  </si>
  <si>
    <t>Barbara</t>
  </si>
  <si>
    <t>Marsha</t>
  </si>
  <si>
    <t>Huon</t>
  </si>
  <si>
    <t>INTEREST REC. BY TRUST FUNDS</t>
  </si>
  <si>
    <t>INTEREST EARNED ON EXPENSE FUNDS</t>
  </si>
  <si>
    <t>EXCESS 25% TO USTSF</t>
  </si>
  <si>
    <t>EXCESS COMP TO USTSF</t>
  </si>
  <si>
    <t>Newman</t>
  </si>
  <si>
    <t>Fitzgerald</t>
  </si>
  <si>
    <t>San Jose</t>
  </si>
  <si>
    <t>Norman</t>
  </si>
  <si>
    <t>Kiel</t>
  </si>
  <si>
    <t>BALANCE PER BOOKS - PRE-CONFIRM ACCT.</t>
  </si>
  <si>
    <t>Cusick</t>
  </si>
  <si>
    <t xml:space="preserve"> </t>
  </si>
  <si>
    <t>TRANS/CONV/DIS/CLOSURE OF REOPEN. CASES</t>
  </si>
  <si>
    <t>Neidich (Herkert)</t>
  </si>
  <si>
    <t>CASES ACTIVE START '13</t>
  </si>
  <si>
    <t># CASES END FY13</t>
  </si>
  <si>
    <t>Micale</t>
  </si>
  <si>
    <t>Aikman (5 mos.)</t>
  </si>
  <si>
    <t>REFUNDS CONVERT OR DISMISS PRE-CONFN (FEE)</t>
  </si>
  <si>
    <t>REFUNDS CONVERT OR DISMISS PRE-CONFN (NO-FEE)</t>
  </si>
  <si>
    <t>BANK CHARGES</t>
  </si>
  <si>
    <t>BALANCE PER BOOKS - CONFIRM ACCT.</t>
  </si>
  <si>
    <t>CASES TRANSFER OUT</t>
  </si>
  <si>
    <t>INTEREST</t>
  </si>
  <si>
    <t>RELATE/% EXP</t>
  </si>
  <si>
    <t>EXCESS PAYABLE TO USTSF</t>
  </si>
  <si>
    <t>Whitten/Powers</t>
  </si>
  <si>
    <t>Dandurand/Harring</t>
  </si>
  <si>
    <t xml:space="preserve">CHAPTER 13 STANDING TRUSTEE FY13 AUDITED ANNUAL REPORTS </t>
  </si>
  <si>
    <t>Note:  yellow highlighted cells were corrected after spreadsheet was posted to the internet.</t>
  </si>
  <si>
    <t>Suffolk</t>
  </si>
  <si>
    <t>Note: The amounts for Heitkamp's "All Other Priority Debt - Fee" and "Debtor Atty's" have been corrected to account for a misclassification within these two categories (see columns P and U).</t>
  </si>
  <si>
    <t>REVISED 11/9/2017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</si>
</sst>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0"/>
      <name val="MS Sans Serif"/>
    </font>
    <font>
      <sz val="8"/>
      <name val="MS Sans Serif"/>
      <family val="2"/>
    </font>
    <font>
      <sz val="10"/>
      <color indexed="10"/>
      <name val="MS Sans Serif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b/>
      <sz val="10"/>
      <color rgb="FFFF0000"/>
      <name val="MS Sans Serif"/>
      <family val="2"/>
    </font>
    <font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MS Sans Serif"/>
      <family val="2"/>
    </font>
    <font>
      <sz val="8"/>
      <name val="Times New Roman"/>
      <family val="1"/>
    </font>
    <font>
      <sz val="10"/>
      <color rgb="FFFF0000"/>
      <name val="MS Sans Serif"/>
      <family val="2"/>
    </font>
    <font>
      <sz val="12"/>
      <color rgb="FFFF0000"/>
      <name val="Times New Roman"/>
      <family val="1"/>
    </font>
    <font>
      <strike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0" fillId="2" borderId="1" xfId="0" applyNumberFormat="1" applyFill="1" applyBorder="1"/>
    <xf numFmtId="0" fontId="0" fillId="2" borderId="2" xfId="0" applyNumberFormat="1" applyFill="1" applyBorder="1"/>
    <xf numFmtId="3" fontId="0" fillId="0" borderId="0" xfId="0" applyNumberFormat="1" applyBorder="1"/>
    <xf numFmtId="0" fontId="0" fillId="3" borderId="2" xfId="0" applyNumberFormat="1" applyFill="1" applyBorder="1"/>
    <xf numFmtId="3" fontId="0" fillId="3" borderId="5" xfId="0" applyNumberFormat="1" applyFill="1" applyBorder="1" applyAlignment="1">
      <alignment wrapText="1"/>
    </xf>
    <xf numFmtId="37" fontId="0" fillId="0" borderId="0" xfId="0" applyNumberFormat="1" applyBorder="1"/>
    <xf numFmtId="0" fontId="0" fillId="3" borderId="3" xfId="0" applyNumberFormat="1" applyFill="1" applyBorder="1"/>
    <xf numFmtId="3" fontId="0" fillId="3" borderId="3" xfId="0" applyNumberFormat="1" applyFill="1" applyBorder="1" applyAlignment="1">
      <alignment wrapText="1"/>
    </xf>
    <xf numFmtId="0" fontId="3" fillId="0" borderId="3" xfId="0" quotePrefix="1" applyNumberFormat="1" applyFont="1" applyBorder="1"/>
    <xf numFmtId="3" fontId="3" fillId="0" borderId="3" xfId="0" quotePrefix="1" applyNumberFormat="1" applyFont="1" applyBorder="1"/>
    <xf numFmtId="37" fontId="3" fillId="0" borderId="3" xfId="0" quotePrefix="1" applyNumberFormat="1" applyFont="1" applyBorder="1"/>
    <xf numFmtId="0" fontId="3" fillId="0" borderId="6" xfId="0" quotePrefix="1" applyNumberFormat="1" applyFont="1" applyBorder="1"/>
    <xf numFmtId="0" fontId="3" fillId="0" borderId="7" xfId="0" quotePrefix="1" applyNumberFormat="1" applyFont="1" applyBorder="1"/>
    <xf numFmtId="0" fontId="3" fillId="0" borderId="3" xfId="0" applyNumberFormat="1" applyFont="1" applyBorder="1"/>
    <xf numFmtId="37" fontId="6" fillId="0" borderId="3" xfId="0" applyNumberFormat="1" applyFont="1" applyFill="1" applyBorder="1" applyAlignment="1" applyProtection="1">
      <alignment horizontal="right" vertical="center" wrapText="1"/>
    </xf>
    <xf numFmtId="37" fontId="6" fillId="0" borderId="3" xfId="0" applyNumberFormat="1" applyFont="1" applyFill="1" applyBorder="1" applyAlignment="1" applyProtection="1">
      <alignment vertical="center" wrapText="1"/>
    </xf>
    <xf numFmtId="164" fontId="6" fillId="0" borderId="3" xfId="0" applyNumberFormat="1" applyFont="1" applyFill="1" applyBorder="1" applyAlignment="1" applyProtection="1">
      <alignment horizontal="right" vertical="center" wrapText="1"/>
    </xf>
    <xf numFmtId="37" fontId="3" fillId="0" borderId="3" xfId="0" applyNumberFormat="1" applyFont="1" applyBorder="1"/>
    <xf numFmtId="0" fontId="3" fillId="0" borderId="0" xfId="0" applyFont="1"/>
    <xf numFmtId="0" fontId="3" fillId="2" borderId="8" xfId="0" applyNumberFormat="1" applyFont="1" applyFill="1" applyBorder="1"/>
    <xf numFmtId="3" fontId="3" fillId="2" borderId="9" xfId="0" applyNumberFormat="1" applyFont="1" applyFill="1" applyBorder="1" applyAlignment="1">
      <alignment wrapText="1"/>
    </xf>
    <xf numFmtId="164" fontId="3" fillId="2" borderId="6" xfId="0" applyNumberFormat="1" applyFont="1" applyFill="1" applyBorder="1" applyAlignment="1">
      <alignment horizontal="right" wrapText="1"/>
    </xf>
    <xf numFmtId="0" fontId="3" fillId="2" borderId="4" xfId="0" applyNumberFormat="1" applyFont="1" applyFill="1" applyBorder="1" applyAlignment="1">
      <alignment wrapText="1"/>
    </xf>
    <xf numFmtId="0" fontId="3" fillId="2" borderId="4" xfId="0" applyNumberFormat="1" applyFont="1" applyFill="1" applyBorder="1"/>
    <xf numFmtId="3" fontId="3" fillId="2" borderId="5" xfId="0" applyNumberFormat="1" applyFont="1" applyFill="1" applyBorder="1" applyAlignment="1">
      <alignment wrapText="1"/>
    </xf>
    <xf numFmtId="164" fontId="3" fillId="2" borderId="5" xfId="0" applyNumberFormat="1" applyFont="1" applyFill="1" applyBorder="1" applyAlignment="1">
      <alignment wrapText="1"/>
    </xf>
    <xf numFmtId="0" fontId="7" fillId="0" borderId="3" xfId="0" applyFont="1" applyFill="1" applyBorder="1" applyAlignment="1" applyProtection="1">
      <alignment vertical="center" wrapText="1"/>
    </xf>
    <xf numFmtId="0" fontId="6" fillId="0" borderId="3" xfId="0" applyFont="1" applyFill="1" applyBorder="1" applyAlignment="1" applyProtection="1">
      <alignment horizontal="right" vertical="center" wrapText="1"/>
    </xf>
    <xf numFmtId="0" fontId="6" fillId="0" borderId="3" xfId="0" applyFont="1" applyFill="1" applyBorder="1" applyAlignment="1" applyProtection="1">
      <alignment vertical="center" wrapText="1"/>
    </xf>
    <xf numFmtId="0" fontId="3" fillId="0" borderId="3" xfId="0" applyFont="1" applyBorder="1"/>
    <xf numFmtId="0" fontId="3" fillId="0" borderId="3" xfId="0" quotePrefix="1" applyNumberFormat="1" applyFont="1" applyFill="1" applyBorder="1"/>
    <xf numFmtId="0" fontId="0" fillId="4" borderId="0" xfId="0" applyFill="1"/>
    <xf numFmtId="3" fontId="0" fillId="3" borderId="4" xfId="0" applyNumberFormat="1" applyFill="1" applyBorder="1" applyAlignment="1">
      <alignment wrapText="1"/>
    </xf>
    <xf numFmtId="0" fontId="0" fillId="0" borderId="0" xfId="0" applyFill="1"/>
    <xf numFmtId="0" fontId="3" fillId="0" borderId="3" xfId="0" applyFont="1" applyFill="1" applyBorder="1"/>
    <xf numFmtId="0" fontId="3" fillId="0" borderId="3" xfId="0" applyNumberFormat="1" applyFont="1" applyFill="1" applyBorder="1"/>
    <xf numFmtId="0" fontId="3" fillId="4" borderId="3" xfId="0" quotePrefix="1" applyNumberFormat="1" applyFont="1" applyFill="1" applyBorder="1"/>
    <xf numFmtId="0" fontId="3" fillId="4" borderId="3" xfId="0" applyNumberFormat="1" applyFont="1" applyFill="1" applyBorder="1"/>
    <xf numFmtId="3" fontId="3" fillId="4" borderId="3" xfId="0" applyNumberFormat="1" applyFont="1" applyFill="1" applyBorder="1"/>
    <xf numFmtId="0" fontId="3" fillId="4" borderId="3" xfId="0" applyFont="1" applyFill="1" applyBorder="1"/>
    <xf numFmtId="0" fontId="3" fillId="2" borderId="8" xfId="0" applyNumberFormat="1" applyFont="1" applyFill="1" applyBorder="1" applyAlignment="1"/>
    <xf numFmtId="0" fontId="4" fillId="0" borderId="0" xfId="0" applyFont="1"/>
    <xf numFmtId="0" fontId="4" fillId="3" borderId="4" xfId="0" applyNumberFormat="1" applyFont="1" applyFill="1" applyBorder="1" applyAlignment="1">
      <alignment wrapText="1"/>
    </xf>
    <xf numFmtId="164" fontId="4" fillId="0" borderId="0" xfId="0" applyNumberFormat="1" applyFont="1"/>
    <xf numFmtId="0" fontId="5" fillId="0" borderId="0" xfId="0" applyFont="1"/>
    <xf numFmtId="49" fontId="4" fillId="0" borderId="0" xfId="0" applyNumberFormat="1" applyFont="1"/>
    <xf numFmtId="0" fontId="4" fillId="0" borderId="6" xfId="0" applyNumberFormat="1" applyFont="1" applyBorder="1"/>
    <xf numFmtId="0" fontId="4" fillId="0" borderId="6" xfId="0" applyNumberFormat="1" applyFont="1" applyBorder="1" applyAlignment="1">
      <alignment wrapText="1"/>
    </xf>
    <xf numFmtId="0" fontId="4" fillId="4" borderId="6" xfId="0" applyNumberFormat="1" applyFont="1" applyFill="1" applyBorder="1" applyAlignment="1">
      <alignment wrapText="1"/>
    </xf>
    <xf numFmtId="164" fontId="4" fillId="0" borderId="6" xfId="0" applyNumberFormat="1" applyFont="1" applyBorder="1" applyAlignment="1">
      <alignment wrapText="1"/>
    </xf>
    <xf numFmtId="9" fontId="4" fillId="0" borderId="6" xfId="0" quotePrefix="1" applyNumberFormat="1" applyFont="1" applyBorder="1"/>
    <xf numFmtId="0" fontId="3" fillId="4" borderId="7" xfId="0" quotePrefix="1" applyNumberFormat="1" applyFont="1" applyFill="1" applyBorder="1"/>
    <xf numFmtId="0" fontId="8" fillId="0" borderId="0" xfId="0" applyFont="1"/>
    <xf numFmtId="37" fontId="3" fillId="2" borderId="9" xfId="0" applyNumberFormat="1" applyFont="1" applyFill="1" applyBorder="1" applyAlignment="1">
      <alignment wrapText="1"/>
    </xf>
    <xf numFmtId="37" fontId="3" fillId="2" borderId="5" xfId="0" applyNumberFormat="1" applyFont="1" applyFill="1" applyBorder="1" applyAlignment="1">
      <alignment wrapText="1"/>
    </xf>
    <xf numFmtId="37" fontId="9" fillId="0" borderId="3" xfId="0" applyNumberFormat="1" applyFont="1" applyBorder="1"/>
    <xf numFmtId="37" fontId="3" fillId="0" borderId="3" xfId="0" applyNumberFormat="1" applyFont="1" applyFill="1" applyBorder="1" applyAlignment="1" applyProtection="1">
      <alignment vertical="center" wrapText="1"/>
    </xf>
    <xf numFmtId="0" fontId="4" fillId="0" borderId="3" xfId="0" quotePrefix="1" applyNumberFormat="1" applyFont="1" applyBorder="1" applyAlignment="1">
      <alignment wrapText="1"/>
    </xf>
    <xf numFmtId="0" fontId="4" fillId="0" borderId="3" xfId="0" applyNumberFormat="1" applyFont="1" applyBorder="1" applyAlignment="1">
      <alignment wrapText="1"/>
    </xf>
    <xf numFmtId="0" fontId="10" fillId="0" borderId="0" xfId="0" applyFont="1"/>
    <xf numFmtId="164" fontId="2" fillId="0" borderId="0" xfId="0" applyNumberFormat="1" applyFont="1"/>
    <xf numFmtId="37" fontId="6" fillId="0" borderId="0" xfId="0" applyNumberFormat="1" applyFont="1" applyFill="1" applyBorder="1" applyAlignment="1" applyProtection="1">
      <alignment horizontal="right" vertical="center" wrapText="1"/>
    </xf>
    <xf numFmtId="0" fontId="3" fillId="4" borderId="0" xfId="0" applyFont="1" applyFill="1"/>
    <xf numFmtId="3" fontId="3" fillId="2" borderId="9" xfId="0" applyNumberFormat="1" applyFont="1" applyFill="1" applyBorder="1" applyAlignment="1">
      <alignment horizontal="right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0" fontId="4" fillId="4" borderId="0" xfId="0" applyFont="1" applyFill="1"/>
    <xf numFmtId="0" fontId="4" fillId="4" borderId="6" xfId="0" quotePrefix="1" applyNumberFormat="1" applyFont="1" applyFill="1" applyBorder="1" applyAlignment="1">
      <alignment wrapText="1"/>
    </xf>
    <xf numFmtId="0" fontId="12" fillId="4" borderId="0" xfId="0" applyFont="1" applyFill="1"/>
    <xf numFmtId="37" fontId="6" fillId="4" borderId="3" xfId="0" applyNumberFormat="1" applyFont="1" applyFill="1" applyBorder="1" applyAlignment="1" applyProtection="1">
      <alignment horizontal="right" vertical="center" wrapText="1"/>
    </xf>
    <xf numFmtId="37" fontId="3" fillId="4" borderId="3" xfId="0" applyNumberFormat="1" applyFont="1" applyFill="1" applyBorder="1" applyAlignment="1" applyProtection="1">
      <alignment horizontal="right" vertical="center" wrapText="1"/>
    </xf>
    <xf numFmtId="3" fontId="6" fillId="4" borderId="3" xfId="0" applyNumberFormat="1" applyFont="1" applyFill="1" applyBorder="1" applyAlignment="1" applyProtection="1">
      <alignment horizontal="right" vertical="center" wrapText="1"/>
    </xf>
    <xf numFmtId="164" fontId="3" fillId="4" borderId="3" xfId="0" applyNumberFormat="1" applyFont="1" applyFill="1" applyBorder="1" applyAlignment="1" applyProtection="1">
      <alignment horizontal="right" vertical="center" wrapText="1"/>
    </xf>
    <xf numFmtId="164" fontId="6" fillId="4" borderId="3" xfId="0" applyNumberFormat="1" applyFont="1" applyFill="1" applyBorder="1" applyAlignment="1" applyProtection="1">
      <alignment horizontal="right" vertical="center" wrapText="1"/>
    </xf>
    <xf numFmtId="0" fontId="11" fillId="4" borderId="0" xfId="0" applyFont="1" applyFill="1"/>
    <xf numFmtId="3" fontId="3" fillId="4" borderId="3" xfId="0" applyNumberFormat="1" applyFont="1" applyFill="1" applyBorder="1" applyAlignment="1" applyProtection="1">
      <alignment horizontal="right" vertical="center" wrapText="1"/>
    </xf>
    <xf numFmtId="164" fontId="3" fillId="0" borderId="3" xfId="0" applyNumberFormat="1" applyFont="1" applyBorder="1"/>
    <xf numFmtId="14" fontId="13" fillId="0" borderId="0" xfId="0" applyNumberFormat="1" applyFont="1"/>
    <xf numFmtId="3" fontId="13" fillId="0" borderId="3" xfId="0" quotePrefix="1" applyNumberFormat="1" applyFont="1" applyBorder="1"/>
    <xf numFmtId="3" fontId="14" fillId="0" borderId="3" xfId="0" applyNumberFormat="1" applyFont="1" applyFill="1" applyBorder="1" applyAlignment="1" applyProtection="1">
      <alignment horizontal="right" vertical="center" wrapText="1"/>
    </xf>
    <xf numFmtId="3" fontId="15" fillId="0" borderId="3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92"/>
  <sheetViews>
    <sheetView tabSelected="1" zoomScaleNormal="100" workbookViewId="0">
      <pane xSplit="2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RowHeight="12.6" x14ac:dyDescent="0.25"/>
  <cols>
    <col min="2" max="2" width="20.33203125" customWidth="1"/>
    <col min="3" max="3" width="9.44140625" hidden="1" customWidth="1"/>
    <col min="4" max="4" width="20.33203125" customWidth="1"/>
    <col min="5" max="5" width="19.44140625" bestFit="1" customWidth="1"/>
    <col min="6" max="6" width="32.6640625" bestFit="1" customWidth="1"/>
    <col min="7" max="7" width="15.6640625" customWidth="1"/>
    <col min="8" max="8" width="17.109375" customWidth="1"/>
    <col min="9" max="9" width="14.6640625" bestFit="1" customWidth="1"/>
    <col min="10" max="10" width="14.44140625" customWidth="1"/>
    <col min="11" max="11" width="15.109375" customWidth="1"/>
    <col min="12" max="12" width="13.88671875" bestFit="1" customWidth="1"/>
    <col min="13" max="13" width="15" customWidth="1"/>
    <col min="14" max="14" width="15.44140625" customWidth="1"/>
    <col min="15" max="15" width="14.5546875" customWidth="1"/>
    <col min="16" max="16" width="12.88671875" customWidth="1"/>
    <col min="17" max="17" width="17" customWidth="1"/>
    <col min="18" max="18" width="15.109375" customWidth="1"/>
    <col min="19" max="19" width="14.6640625" customWidth="1"/>
    <col min="20" max="20" width="17.77734375" customWidth="1"/>
    <col min="21" max="21" width="12.109375" bestFit="1" customWidth="1"/>
    <col min="22" max="22" width="17.77734375" customWidth="1"/>
    <col min="23" max="23" width="10.88671875" customWidth="1"/>
    <col min="24" max="24" width="11.109375" customWidth="1"/>
    <col min="25" max="25" width="14.5546875" customWidth="1"/>
    <col min="26" max="26" width="15.33203125" customWidth="1"/>
    <col min="27" max="27" width="17.109375" customWidth="1"/>
    <col min="28" max="28" width="12" customWidth="1"/>
    <col min="29" max="29" width="13" customWidth="1"/>
    <col min="30" max="30" width="16.33203125" customWidth="1"/>
    <col min="31" max="31" width="14.33203125" customWidth="1"/>
    <col min="32" max="32" width="15.44140625" customWidth="1"/>
    <col min="33" max="33" width="14.109375" customWidth="1"/>
    <col min="34" max="35" width="15.88671875" customWidth="1"/>
    <col min="36" max="36" width="12.109375" customWidth="1"/>
    <col min="37" max="37" width="16.109375" customWidth="1"/>
    <col min="38" max="38" width="14.44140625" customWidth="1"/>
    <col min="39" max="39" width="9.88671875" customWidth="1"/>
    <col min="40" max="40" width="11" bestFit="1" customWidth="1"/>
    <col min="41" max="41" width="11.88671875" customWidth="1"/>
    <col min="42" max="42" width="12" customWidth="1"/>
    <col min="43" max="43" width="9.88671875" bestFit="1" customWidth="1"/>
    <col min="44" max="44" width="13.5546875" customWidth="1"/>
    <col min="45" max="45" width="12.33203125" customWidth="1"/>
    <col min="46" max="46" width="13.77734375" customWidth="1"/>
    <col min="47" max="47" width="11.6640625" customWidth="1"/>
    <col min="48" max="48" width="12.33203125" customWidth="1"/>
    <col min="49" max="49" width="12.5546875" customWidth="1"/>
    <col min="50" max="51" width="13" customWidth="1"/>
    <col min="52" max="52" width="13.88671875" customWidth="1"/>
    <col min="53" max="54" width="13.109375" customWidth="1"/>
    <col min="55" max="56" width="15.44140625" customWidth="1"/>
    <col min="57" max="57" width="12.33203125" customWidth="1"/>
    <col min="58" max="58" width="11" bestFit="1" customWidth="1"/>
    <col min="59" max="59" width="10.6640625" customWidth="1"/>
    <col min="60" max="60" width="14.5546875" customWidth="1"/>
    <col min="61" max="61" width="13" customWidth="1"/>
    <col min="62" max="62" width="9.33203125" customWidth="1"/>
    <col min="63" max="63" width="9" bestFit="1" customWidth="1"/>
    <col min="64" max="64" width="9" customWidth="1"/>
    <col min="65" max="65" width="9" bestFit="1" customWidth="1"/>
    <col min="66" max="66" width="10.33203125" customWidth="1"/>
    <col min="67" max="68" width="9" bestFit="1" customWidth="1"/>
    <col min="69" max="69" width="17.109375" customWidth="1"/>
    <col min="70" max="70" width="12.5546875" customWidth="1"/>
    <col min="71" max="71" width="13" customWidth="1"/>
    <col min="72" max="72" width="11.88671875" customWidth="1"/>
    <col min="73" max="73" width="13.6640625" customWidth="1"/>
    <col min="74" max="74" width="13.109375" customWidth="1"/>
    <col min="75" max="75" width="14.109375" customWidth="1"/>
    <col min="76" max="76" width="12" customWidth="1"/>
    <col min="77" max="77" width="12.88671875" customWidth="1"/>
    <col min="78" max="78" width="14.109375" customWidth="1"/>
    <col min="79" max="79" width="11.109375" customWidth="1"/>
    <col min="80" max="80" width="9.33203125" customWidth="1"/>
    <col min="81" max="81" width="13.6640625" customWidth="1"/>
    <col min="82" max="82" width="11.88671875" customWidth="1"/>
    <col min="83" max="84" width="9" bestFit="1" customWidth="1"/>
    <col min="85" max="85" width="10.5546875" customWidth="1"/>
  </cols>
  <sheetData>
    <row r="1" spans="1:85" ht="15.6" x14ac:dyDescent="0.3">
      <c r="A1" s="20" t="s">
        <v>597</v>
      </c>
      <c r="AB1" s="62"/>
      <c r="AH1" s="1"/>
      <c r="AI1" s="1"/>
      <c r="AJ1" s="1"/>
      <c r="BC1" s="1"/>
      <c r="BD1" s="1"/>
      <c r="BH1" s="1"/>
      <c r="BN1" s="1"/>
      <c r="CA1" s="1"/>
    </row>
    <row r="2" spans="1:85" x14ac:dyDescent="0.25">
      <c r="A2" s="54"/>
      <c r="Y2" s="33"/>
      <c r="BA2" s="33"/>
      <c r="BB2" s="33"/>
      <c r="BE2" s="33"/>
      <c r="BI2" s="1"/>
      <c r="CA2" s="1"/>
      <c r="CB2" s="1"/>
    </row>
    <row r="3" spans="1:85" ht="13.2" x14ac:dyDescent="0.25">
      <c r="A3" s="61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5"/>
      <c r="AC3" s="45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1"/>
      <c r="BD3" s="1"/>
      <c r="BE3" s="43"/>
      <c r="BF3" s="43"/>
      <c r="BG3" s="43"/>
      <c r="BH3" s="46"/>
      <c r="BI3" s="43"/>
      <c r="BJ3" s="43"/>
      <c r="BK3" s="43"/>
      <c r="BL3" s="67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6"/>
      <c r="CC3" s="43"/>
      <c r="CD3" s="43"/>
      <c r="CE3" s="43"/>
      <c r="CF3" s="43"/>
      <c r="CG3" s="43"/>
    </row>
    <row r="4" spans="1:85" ht="15.6" customHeight="1" x14ac:dyDescent="0.25">
      <c r="A4" s="78" t="s">
        <v>601</v>
      </c>
      <c r="B4" s="43"/>
      <c r="C4" s="43"/>
      <c r="D4" s="43"/>
      <c r="E4" s="43"/>
      <c r="F4" s="43"/>
      <c r="G4" s="43"/>
      <c r="H4" s="43"/>
      <c r="I4" s="43"/>
      <c r="J4" s="82" t="s">
        <v>302</v>
      </c>
      <c r="K4" s="83"/>
      <c r="L4" s="84"/>
      <c r="M4" s="82" t="s">
        <v>303</v>
      </c>
      <c r="N4" s="84"/>
      <c r="O4" s="82" t="s">
        <v>304</v>
      </c>
      <c r="P4" s="84"/>
      <c r="Q4" s="82" t="s">
        <v>305</v>
      </c>
      <c r="R4" s="84"/>
      <c r="S4" s="43"/>
      <c r="T4" s="43"/>
      <c r="U4" s="43"/>
      <c r="V4" s="43"/>
      <c r="W4" s="43"/>
      <c r="X4" s="43"/>
      <c r="Y4" s="43"/>
      <c r="Z4" s="43"/>
      <c r="AA4" s="47"/>
      <c r="AB4" s="45"/>
      <c r="AC4" s="45"/>
      <c r="AD4" s="43"/>
      <c r="AE4" s="45"/>
      <c r="AF4" s="45"/>
      <c r="AG4" s="43"/>
      <c r="AH4" s="43"/>
      <c r="AI4" s="67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67"/>
      <c r="BC4" s="43"/>
      <c r="BD4" s="43"/>
      <c r="BE4" s="43"/>
      <c r="BF4" s="43"/>
      <c r="BG4" s="43"/>
      <c r="BH4" s="43"/>
      <c r="BI4" s="43"/>
      <c r="BJ4" s="43"/>
      <c r="BK4" s="43"/>
      <c r="BL4" s="69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82" t="s">
        <v>306</v>
      </c>
      <c r="CD4" s="83"/>
      <c r="CE4" s="83"/>
      <c r="CF4" s="83"/>
      <c r="CG4" s="84"/>
    </row>
    <row r="5" spans="1:85" ht="52.8" x14ac:dyDescent="0.25">
      <c r="A5" s="48" t="s">
        <v>307</v>
      </c>
      <c r="B5" s="49" t="s">
        <v>308</v>
      </c>
      <c r="C5" s="49" t="s">
        <v>309</v>
      </c>
      <c r="D5" s="48" t="s">
        <v>310</v>
      </c>
      <c r="E5" s="49" t="s">
        <v>312</v>
      </c>
      <c r="F5" s="49" t="s">
        <v>311</v>
      </c>
      <c r="G5" s="49" t="s">
        <v>240</v>
      </c>
      <c r="H5" s="49" t="s">
        <v>241</v>
      </c>
      <c r="I5" s="49" t="s">
        <v>242</v>
      </c>
      <c r="J5" s="49" t="s">
        <v>243</v>
      </c>
      <c r="K5" s="49" t="s">
        <v>244</v>
      </c>
      <c r="L5" s="49" t="s">
        <v>245</v>
      </c>
      <c r="M5" s="49" t="s">
        <v>246</v>
      </c>
      <c r="N5" s="49" t="s">
        <v>247</v>
      </c>
      <c r="O5" s="49" t="s">
        <v>248</v>
      </c>
      <c r="P5" s="49" t="s">
        <v>249</v>
      </c>
      <c r="Q5" s="49" t="s">
        <v>250</v>
      </c>
      <c r="R5" s="49" t="s">
        <v>251</v>
      </c>
      <c r="S5" s="48" t="s">
        <v>252</v>
      </c>
      <c r="T5" s="49" t="s">
        <v>587</v>
      </c>
      <c r="U5" s="49" t="s">
        <v>253</v>
      </c>
      <c r="V5" s="49" t="s">
        <v>588</v>
      </c>
      <c r="W5" s="49" t="s">
        <v>254</v>
      </c>
      <c r="X5" s="49" t="s">
        <v>255</v>
      </c>
      <c r="Y5" s="50" t="s">
        <v>256</v>
      </c>
      <c r="Z5" s="49" t="s">
        <v>257</v>
      </c>
      <c r="AA5" s="49" t="s">
        <v>258</v>
      </c>
      <c r="AB5" s="51" t="s">
        <v>259</v>
      </c>
      <c r="AC5" s="51" t="s">
        <v>260</v>
      </c>
      <c r="AD5" s="49" t="s">
        <v>261</v>
      </c>
      <c r="AE5" s="49" t="s">
        <v>262</v>
      </c>
      <c r="AF5" s="49" t="s">
        <v>263</v>
      </c>
      <c r="AG5" s="59" t="s">
        <v>569</v>
      </c>
      <c r="AH5" s="59" t="s">
        <v>570</v>
      </c>
      <c r="AI5" s="68" t="s">
        <v>592</v>
      </c>
      <c r="AJ5" s="49" t="s">
        <v>264</v>
      </c>
      <c r="AK5" s="49" t="s">
        <v>265</v>
      </c>
      <c r="AL5" s="49" t="s">
        <v>266</v>
      </c>
      <c r="AM5" s="49" t="s">
        <v>267</v>
      </c>
      <c r="AN5" s="49" t="s">
        <v>268</v>
      </c>
      <c r="AO5" s="49" t="s">
        <v>269</v>
      </c>
      <c r="AP5" s="49" t="s">
        <v>270</v>
      </c>
      <c r="AQ5" s="49" t="s">
        <v>271</v>
      </c>
      <c r="AR5" s="49" t="s">
        <v>272</v>
      </c>
      <c r="AS5" s="49" t="s">
        <v>273</v>
      </c>
      <c r="AT5" s="49" t="s">
        <v>274</v>
      </c>
      <c r="AU5" s="49" t="s">
        <v>275</v>
      </c>
      <c r="AV5" s="49" t="s">
        <v>276</v>
      </c>
      <c r="AW5" s="49" t="s">
        <v>277</v>
      </c>
      <c r="AX5" s="49" t="s">
        <v>278</v>
      </c>
      <c r="AY5" s="49" t="s">
        <v>589</v>
      </c>
      <c r="AZ5" s="49" t="s">
        <v>279</v>
      </c>
      <c r="BA5" s="50" t="s">
        <v>280</v>
      </c>
      <c r="BB5" s="50" t="s">
        <v>593</v>
      </c>
      <c r="BC5" s="50" t="s">
        <v>578</v>
      </c>
      <c r="BD5" s="50" t="s">
        <v>590</v>
      </c>
      <c r="BE5" s="48" t="s">
        <v>281</v>
      </c>
      <c r="BF5" s="50" t="s">
        <v>282</v>
      </c>
      <c r="BG5" s="49" t="s">
        <v>283</v>
      </c>
      <c r="BH5" s="49" t="s">
        <v>284</v>
      </c>
      <c r="BI5" s="49" t="s">
        <v>285</v>
      </c>
      <c r="BJ5" s="60" t="s">
        <v>571</v>
      </c>
      <c r="BK5" s="59" t="s">
        <v>572</v>
      </c>
      <c r="BL5" s="50" t="s">
        <v>594</v>
      </c>
      <c r="BM5" s="49" t="s">
        <v>286</v>
      </c>
      <c r="BN5" s="49" t="s">
        <v>583</v>
      </c>
      <c r="BO5" s="49" t="s">
        <v>287</v>
      </c>
      <c r="BP5" s="49" t="s">
        <v>288</v>
      </c>
      <c r="BQ5" s="49" t="s">
        <v>581</v>
      </c>
      <c r="BR5" s="49" t="s">
        <v>289</v>
      </c>
      <c r="BS5" s="49" t="s">
        <v>290</v>
      </c>
      <c r="BT5" s="49" t="s">
        <v>291</v>
      </c>
      <c r="BU5" s="49" t="s">
        <v>292</v>
      </c>
      <c r="BV5" s="49" t="s">
        <v>293</v>
      </c>
      <c r="BW5" s="49" t="s">
        <v>591</v>
      </c>
      <c r="BX5" s="49" t="s">
        <v>294</v>
      </c>
      <c r="BY5" s="49" t="s">
        <v>295</v>
      </c>
      <c r="BZ5" s="49" t="s">
        <v>296</v>
      </c>
      <c r="CA5" s="49" t="s">
        <v>584</v>
      </c>
      <c r="CB5" s="49" t="s">
        <v>297</v>
      </c>
      <c r="CC5" s="48" t="s">
        <v>298</v>
      </c>
      <c r="CD5" s="48" t="s">
        <v>299</v>
      </c>
      <c r="CE5" s="48" t="s">
        <v>300</v>
      </c>
      <c r="CF5" s="52">
        <v>0</v>
      </c>
      <c r="CG5" s="49" t="s">
        <v>301</v>
      </c>
    </row>
    <row r="6" spans="1:85" ht="20.399999999999999" customHeight="1" x14ac:dyDescent="0.3">
      <c r="A6" s="2"/>
      <c r="B6" s="42" t="s">
        <v>313</v>
      </c>
      <c r="C6" s="42"/>
      <c r="D6" s="42"/>
      <c r="E6" s="21"/>
      <c r="F6" s="22"/>
      <c r="G6" s="22">
        <v>7534965950.7199965</v>
      </c>
      <c r="H6" s="22">
        <v>7537806298.2199965</v>
      </c>
      <c r="I6" s="22">
        <v>7384180815.6999998</v>
      </c>
      <c r="J6" s="22">
        <v>1187072455.5599995</v>
      </c>
      <c r="K6" s="22">
        <v>685002195.67999947</v>
      </c>
      <c r="L6" s="22">
        <v>1695031894.6499994</v>
      </c>
      <c r="M6" s="22">
        <v>149062983.70999995</v>
      </c>
      <c r="N6" s="22">
        <v>1596868.64</v>
      </c>
      <c r="O6" s="22">
        <v>4785196.07</v>
      </c>
      <c r="P6" s="22">
        <f>SUM(P9:P67,P69:P190)</f>
        <v>418764798.40999997</v>
      </c>
      <c r="Q6" s="22">
        <v>3486980.51</v>
      </c>
      <c r="R6" s="22">
        <v>413877.41</v>
      </c>
      <c r="S6" s="22">
        <v>2133469769.8900001</v>
      </c>
      <c r="T6" s="65">
        <v>40271953.859999992</v>
      </c>
      <c r="U6" s="22">
        <f>SUM(U9:U67,U69:U190)</f>
        <v>648361058.72000003</v>
      </c>
      <c r="V6" s="65">
        <v>32657862.02999999</v>
      </c>
      <c r="W6" s="22">
        <v>715621.94999999984</v>
      </c>
      <c r="X6" s="22">
        <v>1019731.2</v>
      </c>
      <c r="Y6" s="22">
        <v>7178324125.6900034</v>
      </c>
      <c r="Z6" s="22">
        <v>201525698.29999986</v>
      </c>
      <c r="AA6" s="22">
        <v>7379849824.9899969</v>
      </c>
      <c r="AB6" s="23" t="s">
        <v>338</v>
      </c>
      <c r="AC6" s="23" t="s">
        <v>338</v>
      </c>
      <c r="AD6" s="22">
        <v>353834907.68000019</v>
      </c>
      <c r="AE6" s="22">
        <v>97119.76999999999</v>
      </c>
      <c r="AF6" s="22">
        <v>1839598.73</v>
      </c>
      <c r="AG6" s="22">
        <v>399912.22</v>
      </c>
      <c r="AH6" s="22">
        <v>31510.320000000003</v>
      </c>
      <c r="AI6" s="22">
        <v>431422.54</v>
      </c>
      <c r="AJ6" s="22">
        <v>171419034.54999998</v>
      </c>
      <c r="AK6" s="22">
        <v>14123555.520000005</v>
      </c>
      <c r="AL6" s="22">
        <v>41303605.20000001</v>
      </c>
      <c r="AM6" s="22">
        <v>987279.81000000017</v>
      </c>
      <c r="AN6" s="22">
        <v>25502166.490000002</v>
      </c>
      <c r="AO6" s="22">
        <v>2766549.2200000007</v>
      </c>
      <c r="AP6" s="22">
        <v>12262535.649999999</v>
      </c>
      <c r="AQ6" s="22">
        <v>1841314.3199999998</v>
      </c>
      <c r="AR6" s="22">
        <v>2086500.8500000003</v>
      </c>
      <c r="AS6" s="22">
        <v>3119398.0700000003</v>
      </c>
      <c r="AT6" s="22">
        <v>13863123.009999994</v>
      </c>
      <c r="AU6" s="22">
        <v>3877952.18</v>
      </c>
      <c r="AV6" s="22">
        <v>708684.23</v>
      </c>
      <c r="AW6" s="22">
        <v>1611991.07</v>
      </c>
      <c r="AX6" s="22">
        <v>4831400.6000000024</v>
      </c>
      <c r="AY6" s="22">
        <v>8505743.1400000025</v>
      </c>
      <c r="AZ6" s="22">
        <v>1673856.5600000003</v>
      </c>
      <c r="BA6" s="22">
        <v>322156812.68000013</v>
      </c>
      <c r="BB6" s="22"/>
      <c r="BC6" s="22">
        <v>190220609.98999995</v>
      </c>
      <c r="BD6" s="22">
        <v>641098636.35000002</v>
      </c>
      <c r="BE6" s="22">
        <v>102033.64</v>
      </c>
      <c r="BF6" s="22">
        <v>34981308.320000008</v>
      </c>
      <c r="BG6" s="22">
        <v>2278.8199999999997</v>
      </c>
      <c r="BH6" s="22">
        <v>62122065.110000029</v>
      </c>
      <c r="BI6" s="22">
        <v>115543.56</v>
      </c>
      <c r="BJ6" s="22">
        <v>115543.56</v>
      </c>
      <c r="BK6" s="22">
        <v>0.04</v>
      </c>
      <c r="BL6" s="22">
        <v>115543.6</v>
      </c>
      <c r="BM6" s="22">
        <v>0</v>
      </c>
      <c r="BN6" s="22">
        <v>980707</v>
      </c>
      <c r="BO6" s="22">
        <v>303559</v>
      </c>
      <c r="BP6" s="55">
        <v>5243</v>
      </c>
      <c r="BQ6" s="55">
        <v>-4730</v>
      </c>
      <c r="BR6" s="55">
        <v>-12542</v>
      </c>
      <c r="BS6" s="55">
        <v>-26057</v>
      </c>
      <c r="BT6" s="55">
        <v>-80898</v>
      </c>
      <c r="BU6" s="55">
        <v>-85047</v>
      </c>
      <c r="BV6" s="55">
        <v>1832</v>
      </c>
      <c r="BW6" s="55">
        <v>-1113</v>
      </c>
      <c r="BX6" s="55">
        <v>5632</v>
      </c>
      <c r="BY6" s="55">
        <v>-129696</v>
      </c>
      <c r="BZ6" s="55">
        <v>-949</v>
      </c>
      <c r="CA6" s="55">
        <v>955942</v>
      </c>
      <c r="CB6" s="55">
        <v>3030</v>
      </c>
      <c r="CC6" s="55">
        <v>30071</v>
      </c>
      <c r="CD6" s="55">
        <v>12051</v>
      </c>
      <c r="CE6" s="55">
        <v>72991</v>
      </c>
      <c r="CF6" s="55">
        <v>12685</v>
      </c>
      <c r="CG6" s="55">
        <v>1931</v>
      </c>
    </row>
    <row r="7" spans="1:85" ht="31.95" customHeight="1" x14ac:dyDescent="0.3">
      <c r="A7" s="3"/>
      <c r="B7" s="24" t="s">
        <v>314</v>
      </c>
      <c r="C7" s="24"/>
      <c r="D7" s="24"/>
      <c r="E7" s="25"/>
      <c r="F7" s="26"/>
      <c r="G7" s="26">
        <v>41629646.136574566</v>
      </c>
      <c r="H7" s="26">
        <v>41645338.664198875</v>
      </c>
      <c r="I7" s="26">
        <v>40796579.092265189</v>
      </c>
      <c r="J7" s="26">
        <v>6558411.3566850796</v>
      </c>
      <c r="K7" s="26">
        <v>3784542.5175690576</v>
      </c>
      <c r="L7" s="26">
        <v>9364817.0975138079</v>
      </c>
      <c r="M7" s="26">
        <v>823552.39618784504</v>
      </c>
      <c r="N7" s="26">
        <v>8822.4786740331492</v>
      </c>
      <c r="O7" s="26">
        <v>26437.547348066299</v>
      </c>
      <c r="P7" s="26">
        <f>AVERAGE(P9:P67,P69:P190)</f>
        <v>2313617.6707734806</v>
      </c>
      <c r="Q7" s="26">
        <v>19265.085690607735</v>
      </c>
      <c r="R7" s="26">
        <v>2286.6155248618784</v>
      </c>
      <c r="S7" s="26">
        <v>11787125.800497238</v>
      </c>
      <c r="T7" s="26">
        <v>222496.98265193365</v>
      </c>
      <c r="U7" s="26">
        <f>AVERAGE(U9:U67,U69:U190)</f>
        <v>3582105.2967955801</v>
      </c>
      <c r="V7" s="26">
        <v>180430.17696132592</v>
      </c>
      <c r="W7" s="26">
        <v>3953.7124309392257</v>
      </c>
      <c r="X7" s="26">
        <v>5633.8740331491708</v>
      </c>
      <c r="Y7" s="26">
        <v>39659249.313204437</v>
      </c>
      <c r="Z7" s="26">
        <v>1113401.6480662976</v>
      </c>
      <c r="AA7" s="26">
        <v>40772650.966795564</v>
      </c>
      <c r="AB7" s="27">
        <v>0.1074602973639702</v>
      </c>
      <c r="AC7" s="27">
        <v>5.6552929075913083E-2</v>
      </c>
      <c r="AD7" s="26">
        <v>1954888.9927071834</v>
      </c>
      <c r="AE7" s="26">
        <v>536.57331491712705</v>
      </c>
      <c r="AF7" s="26">
        <v>10163.528895027624</v>
      </c>
      <c r="AG7" s="26">
        <v>2209.4597790055245</v>
      </c>
      <c r="AH7" s="26">
        <v>174.09016574585638</v>
      </c>
      <c r="AI7" s="26">
        <v>2383.5499447513812</v>
      </c>
      <c r="AJ7" s="26">
        <v>947066.48922651925</v>
      </c>
      <c r="AK7" s="26">
        <v>78030.693480663016</v>
      </c>
      <c r="AL7" s="26">
        <v>228196.71381215475</v>
      </c>
      <c r="AM7" s="26">
        <v>5454.5845856353599</v>
      </c>
      <c r="AN7" s="26">
        <v>140895.94745856355</v>
      </c>
      <c r="AO7" s="26">
        <v>15284.802320441993</v>
      </c>
      <c r="AP7" s="26">
        <v>67748.815745856351</v>
      </c>
      <c r="AQ7" s="26">
        <v>10173.007292817678</v>
      </c>
      <c r="AR7" s="26">
        <v>11527.629005524863</v>
      </c>
      <c r="AS7" s="26">
        <v>17234.243480662986</v>
      </c>
      <c r="AT7" s="26">
        <v>76591.839834254119</v>
      </c>
      <c r="AU7" s="26">
        <v>21425.150165745858</v>
      </c>
      <c r="AV7" s="26">
        <v>3915.3824861878452</v>
      </c>
      <c r="AW7" s="26">
        <v>8906.0280110497242</v>
      </c>
      <c r="AX7" s="26">
        <v>26692.820994475151</v>
      </c>
      <c r="AY7" s="26">
        <v>46993.056022099459</v>
      </c>
      <c r="AZ7" s="26">
        <v>9247.8262983425429</v>
      </c>
      <c r="BA7" s="26">
        <v>1779871.8932596692</v>
      </c>
      <c r="BB7" s="27">
        <v>5.1957819736149734E-3</v>
      </c>
      <c r="BC7" s="26">
        <v>1050942.596629834</v>
      </c>
      <c r="BD7" s="26">
        <v>3541981.4162983429</v>
      </c>
      <c r="BE7" s="26">
        <v>563.72176795580106</v>
      </c>
      <c r="BF7" s="26">
        <v>193266.89679558016</v>
      </c>
      <c r="BG7" s="26">
        <v>12.590165745856352</v>
      </c>
      <c r="BH7" s="26">
        <v>343215.82933701674</v>
      </c>
      <c r="BI7" s="26">
        <v>638.36220994475138</v>
      </c>
      <c r="BJ7" s="26">
        <v>638.36220994475138</v>
      </c>
      <c r="BK7" s="26">
        <v>2.2099447513812155E-4</v>
      </c>
      <c r="BL7" s="26">
        <v>638.36243093922656</v>
      </c>
      <c r="BM7" s="26">
        <v>0</v>
      </c>
      <c r="BN7" s="26">
        <v>5418.2707182320446</v>
      </c>
      <c r="BO7" s="26">
        <v>1677.121546961326</v>
      </c>
      <c r="BP7" s="56">
        <v>28.966850828729282</v>
      </c>
      <c r="BQ7" s="56">
        <v>-26.132596685082873</v>
      </c>
      <c r="BR7" s="56">
        <v>-69.292817679558013</v>
      </c>
      <c r="BS7" s="56">
        <v>-143.96132596685084</v>
      </c>
      <c r="BT7" s="56">
        <v>-446.95027624309392</v>
      </c>
      <c r="BU7" s="56">
        <v>-469.8729281767956</v>
      </c>
      <c r="BV7" s="56">
        <v>10.121546961325967</v>
      </c>
      <c r="BW7" s="56">
        <v>-6.1491712707182318</v>
      </c>
      <c r="BX7" s="56">
        <v>31.116022099447513</v>
      </c>
      <c r="BY7" s="56">
        <v>-716.55248618784526</v>
      </c>
      <c r="BZ7" s="56">
        <v>-5.2430939226519335</v>
      </c>
      <c r="CA7" s="56">
        <v>5281.4475138121543</v>
      </c>
      <c r="CB7" s="56">
        <v>16.740331491712706</v>
      </c>
      <c r="CC7" s="56">
        <v>166.13812154696132</v>
      </c>
      <c r="CD7" s="56">
        <v>66.58011049723757</v>
      </c>
      <c r="CE7" s="56">
        <v>403.26519337016572</v>
      </c>
      <c r="CF7" s="56">
        <v>70.082872928176798</v>
      </c>
      <c r="CG7" s="56">
        <v>10.668508287292818</v>
      </c>
    </row>
    <row r="8" spans="1:85" ht="12" customHeight="1" x14ac:dyDescent="0.25">
      <c r="A8" s="5"/>
      <c r="B8" s="44"/>
      <c r="C8" s="44"/>
      <c r="D8" s="44"/>
      <c r="E8" s="8"/>
      <c r="F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34"/>
    </row>
    <row r="9" spans="1:85" s="35" customFormat="1" ht="15.6" x14ac:dyDescent="0.3">
      <c r="A9" s="32">
        <v>1</v>
      </c>
      <c r="B9" s="32" t="s">
        <v>2</v>
      </c>
      <c r="C9" s="32" t="s">
        <v>3</v>
      </c>
      <c r="D9" s="32" t="s">
        <v>351</v>
      </c>
      <c r="E9" s="36" t="s">
        <v>580</v>
      </c>
      <c r="F9" s="32" t="s">
        <v>352</v>
      </c>
      <c r="G9" s="66">
        <v>38377131.710000001</v>
      </c>
      <c r="H9" s="66">
        <v>38380962.090000004</v>
      </c>
      <c r="I9" s="66">
        <v>38105821.350000001</v>
      </c>
      <c r="J9" s="66">
        <v>0</v>
      </c>
      <c r="K9" s="66">
        <v>14173160.619999999</v>
      </c>
      <c r="L9" s="66">
        <v>3042335.56</v>
      </c>
      <c r="M9" s="66">
        <v>0</v>
      </c>
      <c r="N9" s="66">
        <v>-2074.89</v>
      </c>
      <c r="O9" s="66">
        <v>0</v>
      </c>
      <c r="P9" s="66">
        <v>3760492.15</v>
      </c>
      <c r="Q9" s="66">
        <v>0</v>
      </c>
      <c r="R9" s="66">
        <v>5636.41</v>
      </c>
      <c r="S9" s="66">
        <v>13601584.939999999</v>
      </c>
      <c r="T9" s="66">
        <v>1478361</v>
      </c>
      <c r="U9" s="66">
        <v>2266117.44</v>
      </c>
      <c r="V9" s="66">
        <v>363615.48</v>
      </c>
      <c r="W9" s="66">
        <v>10128</v>
      </c>
      <c r="X9" s="66">
        <v>12242.59</v>
      </c>
      <c r="Y9" s="66">
        <v>40308908.030000001</v>
      </c>
      <c r="Z9" s="66">
        <v>405245.46</v>
      </c>
      <c r="AA9" s="66">
        <v>40714153.490000002</v>
      </c>
      <c r="AB9" s="18">
        <v>0.24458350000000001</v>
      </c>
      <c r="AC9" s="18">
        <v>4.7E-2</v>
      </c>
      <c r="AD9" s="16">
        <v>1894151.69</v>
      </c>
      <c r="AE9" s="16">
        <v>0</v>
      </c>
      <c r="AF9" s="16">
        <v>0</v>
      </c>
      <c r="AG9" s="16">
        <v>3830.38</v>
      </c>
      <c r="AH9" s="16">
        <v>0</v>
      </c>
      <c r="AI9" s="16">
        <f>SUM(AG9:AH9)</f>
        <v>3830.38</v>
      </c>
      <c r="AJ9" s="16">
        <v>793581.15</v>
      </c>
      <c r="AK9" s="16">
        <v>65295.839999999997</v>
      </c>
      <c r="AL9" s="16">
        <v>177709.35</v>
      </c>
      <c r="AM9" s="16">
        <v>9317.5</v>
      </c>
      <c r="AN9" s="16">
        <v>138535.75</v>
      </c>
      <c r="AO9" s="16">
        <v>39853.31</v>
      </c>
      <c r="AP9" s="16">
        <v>299283.59000000003</v>
      </c>
      <c r="AQ9" s="16">
        <v>8603</v>
      </c>
      <c r="AR9" s="16">
        <v>10886.27</v>
      </c>
      <c r="AS9" s="16">
        <v>0</v>
      </c>
      <c r="AT9" s="16">
        <v>76015.210000000006</v>
      </c>
      <c r="AU9" s="16">
        <v>17336.2</v>
      </c>
      <c r="AV9" s="16">
        <v>0</v>
      </c>
      <c r="AW9" s="16">
        <v>7294.52</v>
      </c>
      <c r="AX9" s="16">
        <v>23650.77</v>
      </c>
      <c r="AY9" s="16">
        <v>18383.37</v>
      </c>
      <c r="AZ9" s="16">
        <v>0</v>
      </c>
      <c r="BA9" s="16">
        <v>1727277.64</v>
      </c>
      <c r="BB9" s="18">
        <f>AZ9/BA9</f>
        <v>0</v>
      </c>
      <c r="BC9" s="16">
        <v>5063810.07</v>
      </c>
      <c r="BD9" s="16">
        <v>4322603.45</v>
      </c>
      <c r="BE9" s="16">
        <v>0</v>
      </c>
      <c r="BF9" s="16">
        <v>196853</v>
      </c>
      <c r="BG9" s="16">
        <v>0</v>
      </c>
      <c r="BH9" s="16">
        <v>333799.95</v>
      </c>
      <c r="BI9" s="16">
        <v>0</v>
      </c>
      <c r="BJ9" s="16">
        <v>0</v>
      </c>
      <c r="BK9" s="16">
        <v>0</v>
      </c>
      <c r="BL9" s="16">
        <f>SUM(BJ9:BK9)</f>
        <v>0</v>
      </c>
      <c r="BM9" s="16">
        <v>0</v>
      </c>
      <c r="BN9" s="16">
        <v>7593</v>
      </c>
      <c r="BO9" s="16">
        <v>2000</v>
      </c>
      <c r="BP9" s="16">
        <v>384</v>
      </c>
      <c r="BQ9" s="16">
        <v>-46</v>
      </c>
      <c r="BR9" s="16">
        <v>-202</v>
      </c>
      <c r="BS9" s="16">
        <v>-227</v>
      </c>
      <c r="BT9" s="16">
        <v>-886</v>
      </c>
      <c r="BU9" s="16">
        <v>-444</v>
      </c>
      <c r="BV9" s="16">
        <v>1</v>
      </c>
      <c r="BW9" s="16">
        <v>-6</v>
      </c>
      <c r="BX9" s="16">
        <v>0</v>
      </c>
      <c r="BY9" s="16">
        <v>-930</v>
      </c>
      <c r="BZ9" s="16">
        <v>-3</v>
      </c>
      <c r="CA9" s="16">
        <v>7234</v>
      </c>
      <c r="CB9" s="16">
        <v>10</v>
      </c>
      <c r="CC9" s="16">
        <v>70</v>
      </c>
      <c r="CD9" s="16">
        <v>48</v>
      </c>
      <c r="CE9" s="16">
        <v>593</v>
      </c>
      <c r="CF9" s="16">
        <v>11</v>
      </c>
      <c r="CG9" s="16">
        <v>0</v>
      </c>
    </row>
    <row r="10" spans="1:85" s="35" customFormat="1" ht="15.6" x14ac:dyDescent="0.3">
      <c r="A10" s="32">
        <v>1</v>
      </c>
      <c r="B10" s="32" t="s">
        <v>20</v>
      </c>
      <c r="C10" s="32" t="s">
        <v>21</v>
      </c>
      <c r="D10" s="32" t="s">
        <v>353</v>
      </c>
      <c r="E10" s="36" t="s">
        <v>580</v>
      </c>
      <c r="F10" s="32" t="s">
        <v>354</v>
      </c>
      <c r="G10" s="66">
        <v>11847111.15</v>
      </c>
      <c r="H10" s="66">
        <v>11847111.15</v>
      </c>
      <c r="I10" s="66">
        <v>11717570.609999999</v>
      </c>
      <c r="J10" s="66">
        <v>1052902.51</v>
      </c>
      <c r="K10" s="66">
        <v>1817470.09</v>
      </c>
      <c r="L10" s="66">
        <v>462356.44</v>
      </c>
      <c r="M10" s="66">
        <v>0</v>
      </c>
      <c r="N10" s="66">
        <v>0</v>
      </c>
      <c r="O10" s="66">
        <v>8013.2</v>
      </c>
      <c r="P10" s="66">
        <v>888844.44</v>
      </c>
      <c r="Q10" s="66">
        <v>0</v>
      </c>
      <c r="R10" s="66">
        <v>0</v>
      </c>
      <c r="S10" s="66">
        <v>5645264.9699999997</v>
      </c>
      <c r="T10" s="66">
        <v>255991.95</v>
      </c>
      <c r="U10" s="66">
        <v>780583.43</v>
      </c>
      <c r="V10" s="66">
        <v>117451.25</v>
      </c>
      <c r="W10" s="66">
        <v>0</v>
      </c>
      <c r="X10" s="66">
        <v>0</v>
      </c>
      <c r="Y10" s="66">
        <v>11402429.789999999</v>
      </c>
      <c r="Z10" s="66">
        <v>126189.09</v>
      </c>
      <c r="AA10" s="66">
        <v>11528618.880000001</v>
      </c>
      <c r="AB10" s="18">
        <v>0.1410535</v>
      </c>
      <c r="AC10" s="18">
        <v>3.9699999999999999E-2</v>
      </c>
      <c r="AD10" s="16">
        <v>452744.49</v>
      </c>
      <c r="AE10" s="16">
        <v>0</v>
      </c>
      <c r="AF10" s="16">
        <v>0</v>
      </c>
      <c r="AG10" s="16">
        <v>0</v>
      </c>
      <c r="AH10" s="16">
        <v>0</v>
      </c>
      <c r="AI10" s="16">
        <f t="shared" ref="AI10:AI73" si="0">SUM(AG10:AH10)</f>
        <v>0</v>
      </c>
      <c r="AJ10" s="16">
        <v>163609.35</v>
      </c>
      <c r="AK10" s="16">
        <v>14665.89</v>
      </c>
      <c r="AL10" s="16">
        <v>38951.300000000003</v>
      </c>
      <c r="AM10" s="16">
        <v>0</v>
      </c>
      <c r="AN10" s="16">
        <v>0</v>
      </c>
      <c r="AO10" s="16">
        <v>5211.12</v>
      </c>
      <c r="AP10" s="16">
        <v>12436.5</v>
      </c>
      <c r="AQ10" s="16">
        <v>8187</v>
      </c>
      <c r="AR10" s="16">
        <v>1796.27</v>
      </c>
      <c r="AS10" s="16">
        <v>0</v>
      </c>
      <c r="AT10" s="16">
        <v>10585.73</v>
      </c>
      <c r="AU10" s="16">
        <v>250</v>
      </c>
      <c r="AV10" s="16">
        <v>0</v>
      </c>
      <c r="AW10" s="16">
        <v>2306.0500000000002</v>
      </c>
      <c r="AX10" s="16">
        <v>8421.6</v>
      </c>
      <c r="AY10" s="16">
        <v>3463.6</v>
      </c>
      <c r="AZ10" s="16">
        <v>0</v>
      </c>
      <c r="BA10" s="16">
        <v>282689.82</v>
      </c>
      <c r="BB10" s="18">
        <f t="shared" ref="BB10:BB73" si="1">AZ10/BA10</f>
        <v>0</v>
      </c>
      <c r="BC10" s="16">
        <v>634891.17000000004</v>
      </c>
      <c r="BD10" s="16">
        <v>1036185.6</v>
      </c>
      <c r="BE10" s="16">
        <v>0</v>
      </c>
      <c r="BF10" s="16">
        <v>196853</v>
      </c>
      <c r="BG10" s="16">
        <v>0</v>
      </c>
      <c r="BH10" s="16">
        <v>18499.490000000002</v>
      </c>
      <c r="BI10" s="16">
        <v>0</v>
      </c>
      <c r="BJ10" s="16">
        <v>0</v>
      </c>
      <c r="BK10" s="16">
        <v>0</v>
      </c>
      <c r="BL10" s="16">
        <f t="shared" ref="BL10:BL73" si="2">SUM(BJ10:BK10)</f>
        <v>0</v>
      </c>
      <c r="BM10" s="16">
        <v>0</v>
      </c>
      <c r="BN10" s="16">
        <v>1528</v>
      </c>
      <c r="BO10" s="16">
        <v>487</v>
      </c>
      <c r="BP10" s="16">
        <v>12</v>
      </c>
      <c r="BQ10" s="16">
        <v>0</v>
      </c>
      <c r="BR10" s="16">
        <v>-56</v>
      </c>
      <c r="BS10" s="16">
        <v>-54</v>
      </c>
      <c r="BT10" s="16">
        <v>-160</v>
      </c>
      <c r="BU10" s="16">
        <v>-91</v>
      </c>
      <c r="BV10" s="16">
        <v>0</v>
      </c>
      <c r="BW10" s="16">
        <v>-1</v>
      </c>
      <c r="BX10" s="16">
        <v>22</v>
      </c>
      <c r="BY10" s="16">
        <v>-143</v>
      </c>
      <c r="BZ10" s="16">
        <v>-19</v>
      </c>
      <c r="CA10" s="16">
        <v>1525</v>
      </c>
      <c r="CB10" s="16">
        <v>1</v>
      </c>
      <c r="CC10" s="16">
        <v>40</v>
      </c>
      <c r="CD10" s="16">
        <v>17</v>
      </c>
      <c r="CE10" s="16">
        <v>50</v>
      </c>
      <c r="CF10" s="16">
        <v>1</v>
      </c>
      <c r="CG10" s="16">
        <v>2</v>
      </c>
    </row>
    <row r="11" spans="1:85" s="35" customFormat="1" ht="15.6" x14ac:dyDescent="0.3">
      <c r="A11" s="32">
        <v>1</v>
      </c>
      <c r="B11" s="32" t="s">
        <v>83</v>
      </c>
      <c r="C11" s="32" t="s">
        <v>84</v>
      </c>
      <c r="D11" s="32" t="s">
        <v>355</v>
      </c>
      <c r="E11" s="36" t="s">
        <v>580</v>
      </c>
      <c r="F11" s="32" t="s">
        <v>356</v>
      </c>
      <c r="G11" s="66">
        <v>13519964.789999999</v>
      </c>
      <c r="H11" s="66">
        <v>13525400.359999999</v>
      </c>
      <c r="I11" s="66">
        <v>13265932.470000001</v>
      </c>
      <c r="J11" s="66">
        <v>294393.84999999998</v>
      </c>
      <c r="K11" s="66">
        <v>1268322.44</v>
      </c>
      <c r="L11" s="66">
        <v>4180050.61</v>
      </c>
      <c r="M11" s="66">
        <v>0</v>
      </c>
      <c r="N11" s="66">
        <v>0</v>
      </c>
      <c r="O11" s="66">
        <v>73955.55</v>
      </c>
      <c r="P11" s="66">
        <v>924159.91</v>
      </c>
      <c r="Q11" s="66">
        <v>0</v>
      </c>
      <c r="R11" s="66">
        <v>0</v>
      </c>
      <c r="S11" s="66">
        <v>3734681.81</v>
      </c>
      <c r="T11" s="66">
        <v>0</v>
      </c>
      <c r="U11" s="66">
        <v>2042500.99</v>
      </c>
      <c r="V11" s="66">
        <v>90081.55</v>
      </c>
      <c r="W11" s="66">
        <v>0</v>
      </c>
      <c r="X11" s="66">
        <v>0</v>
      </c>
      <c r="Y11" s="66">
        <v>13218847.140000001</v>
      </c>
      <c r="Z11" s="66">
        <v>95517.119999999995</v>
      </c>
      <c r="AA11" s="66">
        <v>13314364.26</v>
      </c>
      <c r="AB11" s="18">
        <v>0.22177649999999999</v>
      </c>
      <c r="AC11" s="18">
        <v>5.0700000000000002E-2</v>
      </c>
      <c r="AD11" s="16">
        <v>670236.29</v>
      </c>
      <c r="AE11" s="16">
        <v>0</v>
      </c>
      <c r="AF11" s="16">
        <v>0</v>
      </c>
      <c r="AG11" s="16">
        <v>5435.57</v>
      </c>
      <c r="AH11" s="16">
        <v>139.88</v>
      </c>
      <c r="AI11" s="16">
        <f t="shared" si="0"/>
        <v>5575.45</v>
      </c>
      <c r="AJ11" s="16">
        <v>232061.12</v>
      </c>
      <c r="AK11" s="16">
        <v>21234.15</v>
      </c>
      <c r="AL11" s="16">
        <v>33195.519999999997</v>
      </c>
      <c r="AM11" s="16">
        <v>0</v>
      </c>
      <c r="AN11" s="16">
        <v>42967.31</v>
      </c>
      <c r="AO11" s="16">
        <v>35022.61</v>
      </c>
      <c r="AP11" s="16">
        <v>31322.6</v>
      </c>
      <c r="AQ11" s="16">
        <v>8187</v>
      </c>
      <c r="AR11" s="16">
        <v>1796.27</v>
      </c>
      <c r="AS11" s="16">
        <v>0</v>
      </c>
      <c r="AT11" s="16">
        <v>30717.48</v>
      </c>
      <c r="AU11" s="16">
        <v>15644.27</v>
      </c>
      <c r="AV11" s="16">
        <v>2392.25</v>
      </c>
      <c r="AW11" s="16">
        <v>7967.39</v>
      </c>
      <c r="AX11" s="16">
        <v>0</v>
      </c>
      <c r="AY11" s="16">
        <v>10</v>
      </c>
      <c r="AZ11" s="16">
        <v>0</v>
      </c>
      <c r="BA11" s="16">
        <v>503799.06</v>
      </c>
      <c r="BB11" s="18">
        <f t="shared" si="1"/>
        <v>0</v>
      </c>
      <c r="BC11" s="16">
        <v>371579.96</v>
      </c>
      <c r="BD11" s="16">
        <v>2626830.35</v>
      </c>
      <c r="BE11" s="16">
        <v>10</v>
      </c>
      <c r="BF11" s="16">
        <v>196853</v>
      </c>
      <c r="BG11" s="16">
        <v>0</v>
      </c>
      <c r="BH11" s="16">
        <v>66642.22</v>
      </c>
      <c r="BI11" s="16">
        <v>0</v>
      </c>
      <c r="BJ11" s="16">
        <v>0</v>
      </c>
      <c r="BK11" s="16">
        <v>0</v>
      </c>
      <c r="BL11" s="16">
        <f t="shared" si="2"/>
        <v>0</v>
      </c>
      <c r="BM11" s="16">
        <v>0</v>
      </c>
      <c r="BN11" s="16">
        <v>1728</v>
      </c>
      <c r="BO11" s="16">
        <v>386</v>
      </c>
      <c r="BP11" s="16">
        <v>3</v>
      </c>
      <c r="BQ11" s="16">
        <v>0</v>
      </c>
      <c r="BR11" s="16">
        <v>-43</v>
      </c>
      <c r="BS11" s="16">
        <v>-59</v>
      </c>
      <c r="BT11" s="16">
        <v>-53</v>
      </c>
      <c r="BU11" s="16">
        <v>-90</v>
      </c>
      <c r="BV11" s="16">
        <v>0</v>
      </c>
      <c r="BW11" s="16">
        <v>0</v>
      </c>
      <c r="BX11" s="16">
        <v>12</v>
      </c>
      <c r="BY11" s="16">
        <v>-172</v>
      </c>
      <c r="BZ11" s="16">
        <v>-4</v>
      </c>
      <c r="CA11" s="16">
        <v>1708</v>
      </c>
      <c r="CB11" s="16">
        <v>4</v>
      </c>
      <c r="CC11" s="16">
        <v>26</v>
      </c>
      <c r="CD11" s="16">
        <v>8</v>
      </c>
      <c r="CE11" s="16">
        <v>136</v>
      </c>
      <c r="CF11" s="16">
        <v>2</v>
      </c>
      <c r="CG11" s="16">
        <v>0</v>
      </c>
    </row>
    <row r="12" spans="1:85" s="35" customFormat="1" ht="15.6" x14ac:dyDescent="0.3">
      <c r="A12" s="32">
        <v>1</v>
      </c>
      <c r="B12" s="32" t="s">
        <v>170</v>
      </c>
      <c r="C12" s="32" t="s">
        <v>171</v>
      </c>
      <c r="D12" s="32" t="s">
        <v>357</v>
      </c>
      <c r="E12" s="36" t="s">
        <v>580</v>
      </c>
      <c r="F12" s="32" t="s">
        <v>352</v>
      </c>
      <c r="G12" s="66">
        <v>17780431.829999998</v>
      </c>
      <c r="H12" s="66">
        <v>17793508.699999999</v>
      </c>
      <c r="I12" s="66">
        <v>17623579.41</v>
      </c>
      <c r="J12" s="66">
        <v>0</v>
      </c>
      <c r="K12" s="66">
        <v>6576809.8499999996</v>
      </c>
      <c r="L12" s="66">
        <v>0</v>
      </c>
      <c r="M12" s="66">
        <v>0</v>
      </c>
      <c r="N12" s="66">
        <v>-11708.56</v>
      </c>
      <c r="O12" s="66">
        <v>0</v>
      </c>
      <c r="P12" s="66">
        <v>1404407.75</v>
      </c>
      <c r="Q12" s="66">
        <v>0</v>
      </c>
      <c r="R12" s="66">
        <v>-1148.4100000000001</v>
      </c>
      <c r="S12" s="66">
        <v>6795545</v>
      </c>
      <c r="T12" s="66">
        <v>965644.51</v>
      </c>
      <c r="U12" s="66">
        <v>1102112.0900000001</v>
      </c>
      <c r="V12" s="66">
        <v>48347.05</v>
      </c>
      <c r="W12" s="66">
        <v>0</v>
      </c>
      <c r="X12" s="66">
        <v>0</v>
      </c>
      <c r="Y12" s="66">
        <v>17961556.640000001</v>
      </c>
      <c r="Z12" s="66">
        <v>46135.13</v>
      </c>
      <c r="AA12" s="66">
        <v>18007691.77</v>
      </c>
      <c r="AB12" s="18">
        <v>0.38059379999999998</v>
      </c>
      <c r="AC12" s="18">
        <v>5.9799999999999999E-2</v>
      </c>
      <c r="AD12" s="16">
        <v>1077217.19</v>
      </c>
      <c r="AE12" s="16">
        <v>3875.07</v>
      </c>
      <c r="AF12" s="16">
        <v>43324.480000000003</v>
      </c>
      <c r="AG12" s="16">
        <v>8901.7999999999993</v>
      </c>
      <c r="AH12" s="16">
        <v>0</v>
      </c>
      <c r="AI12" s="16">
        <f t="shared" si="0"/>
        <v>8901.7999999999993</v>
      </c>
      <c r="AJ12" s="16">
        <v>483495.49</v>
      </c>
      <c r="AK12" s="16">
        <v>43694.44</v>
      </c>
      <c r="AL12" s="16">
        <v>61578.74</v>
      </c>
      <c r="AM12" s="16">
        <v>0</v>
      </c>
      <c r="AN12" s="16">
        <v>46679.93</v>
      </c>
      <c r="AO12" s="16">
        <v>5026.46</v>
      </c>
      <c r="AP12" s="16">
        <v>135512.37</v>
      </c>
      <c r="AQ12" s="16">
        <v>8187</v>
      </c>
      <c r="AR12" s="16">
        <v>4146.2700000000004</v>
      </c>
      <c r="AS12" s="16">
        <v>0</v>
      </c>
      <c r="AT12" s="16">
        <v>28774.42</v>
      </c>
      <c r="AU12" s="16">
        <v>9996.77</v>
      </c>
      <c r="AV12" s="16">
        <v>0</v>
      </c>
      <c r="AW12" s="16">
        <v>3763</v>
      </c>
      <c r="AX12" s="16">
        <v>18176.349999999999</v>
      </c>
      <c r="AY12" s="16">
        <v>0</v>
      </c>
      <c r="AZ12" s="16">
        <v>0</v>
      </c>
      <c r="BA12" s="16">
        <v>888594.22</v>
      </c>
      <c r="BB12" s="18">
        <f t="shared" si="1"/>
        <v>0</v>
      </c>
      <c r="BC12" s="16">
        <v>2993755.29</v>
      </c>
      <c r="BD12" s="16">
        <v>3773367.08</v>
      </c>
      <c r="BE12" s="16">
        <v>0</v>
      </c>
      <c r="BF12" s="16">
        <v>196853</v>
      </c>
      <c r="BG12" s="16">
        <v>0</v>
      </c>
      <c r="BH12" s="16">
        <v>189873.23</v>
      </c>
      <c r="BI12" s="16">
        <v>0</v>
      </c>
      <c r="BJ12" s="16">
        <v>0</v>
      </c>
      <c r="BK12" s="16">
        <v>0</v>
      </c>
      <c r="BL12" s="16">
        <f t="shared" si="2"/>
        <v>0</v>
      </c>
      <c r="BM12" s="16">
        <v>0</v>
      </c>
      <c r="BN12" s="16">
        <v>3175</v>
      </c>
      <c r="BO12" s="16">
        <v>804</v>
      </c>
      <c r="BP12" s="70">
        <v>0</v>
      </c>
      <c r="BQ12" s="16">
        <v>-10</v>
      </c>
      <c r="BR12" s="16">
        <v>-128</v>
      </c>
      <c r="BS12" s="16">
        <v>-110</v>
      </c>
      <c r="BT12" s="16">
        <v>-343</v>
      </c>
      <c r="BU12" s="16">
        <v>-130</v>
      </c>
      <c r="BV12" s="16">
        <v>0</v>
      </c>
      <c r="BW12" s="16">
        <v>0</v>
      </c>
      <c r="BX12" s="16">
        <v>-1</v>
      </c>
      <c r="BY12" s="16">
        <v>-342</v>
      </c>
      <c r="BZ12" s="16">
        <v>-2</v>
      </c>
      <c r="CA12" s="16">
        <v>2913</v>
      </c>
      <c r="CB12" s="16">
        <v>14</v>
      </c>
      <c r="CC12" s="16">
        <v>37</v>
      </c>
      <c r="CD12" s="16">
        <v>26</v>
      </c>
      <c r="CE12" s="16">
        <v>251</v>
      </c>
      <c r="CF12" s="16">
        <v>0</v>
      </c>
      <c r="CG12" s="16">
        <v>2</v>
      </c>
    </row>
    <row r="13" spans="1:85" s="33" customFormat="1" ht="15.6" x14ac:dyDescent="0.3">
      <c r="A13" s="38">
        <v>1</v>
      </c>
      <c r="B13" s="38" t="s">
        <v>217</v>
      </c>
      <c r="C13" s="38" t="s">
        <v>140</v>
      </c>
      <c r="D13" s="38" t="s">
        <v>358</v>
      </c>
      <c r="E13" s="41" t="s">
        <v>580</v>
      </c>
      <c r="F13" s="38" t="s">
        <v>359</v>
      </c>
      <c r="G13" s="66">
        <v>14009771.359999999</v>
      </c>
      <c r="H13" s="66">
        <v>14009771.359999999</v>
      </c>
      <c r="I13" s="66">
        <v>13694675.33</v>
      </c>
      <c r="J13" s="66">
        <v>16213.15</v>
      </c>
      <c r="K13" s="66">
        <v>3779380.17</v>
      </c>
      <c r="L13" s="66">
        <v>883238.25</v>
      </c>
      <c r="M13" s="66">
        <v>0</v>
      </c>
      <c r="N13" s="66">
        <v>0</v>
      </c>
      <c r="O13" s="66">
        <v>15744.34</v>
      </c>
      <c r="P13" s="66">
        <v>1012184.01</v>
      </c>
      <c r="Q13" s="66">
        <v>0</v>
      </c>
      <c r="R13" s="66">
        <v>0</v>
      </c>
      <c r="S13" s="66">
        <v>5030098.54</v>
      </c>
      <c r="T13" s="66">
        <v>261401.14</v>
      </c>
      <c r="U13" s="66">
        <v>490484.67</v>
      </c>
      <c r="V13" s="66">
        <v>0</v>
      </c>
      <c r="W13" s="66">
        <v>0</v>
      </c>
      <c r="X13" s="66">
        <v>0</v>
      </c>
      <c r="Y13" s="66">
        <v>12212169.6</v>
      </c>
      <c r="Z13" s="66">
        <v>0</v>
      </c>
      <c r="AA13" s="66">
        <v>12212169.6</v>
      </c>
      <c r="AB13" s="18">
        <v>0.27781050000000002</v>
      </c>
      <c r="AC13" s="18">
        <v>5.8400000000000001E-2</v>
      </c>
      <c r="AD13" s="16">
        <v>713354.8</v>
      </c>
      <c r="AE13" s="16">
        <v>0</v>
      </c>
      <c r="AF13" s="16">
        <v>0</v>
      </c>
      <c r="AG13" s="16">
        <v>0</v>
      </c>
      <c r="AH13" s="16">
        <v>89.66</v>
      </c>
      <c r="AI13" s="16">
        <f t="shared" si="0"/>
        <v>89.66</v>
      </c>
      <c r="AJ13" s="16">
        <v>222216.93</v>
      </c>
      <c r="AK13" s="16">
        <v>21608.77</v>
      </c>
      <c r="AL13" s="16">
        <v>76276.740000000005</v>
      </c>
      <c r="AM13" s="16">
        <v>0</v>
      </c>
      <c r="AN13" s="16">
        <v>41020.86</v>
      </c>
      <c r="AO13" s="16">
        <v>3012.47</v>
      </c>
      <c r="AP13" s="16">
        <v>32295.95</v>
      </c>
      <c r="AQ13" s="16">
        <v>8187</v>
      </c>
      <c r="AR13" s="16">
        <v>9100</v>
      </c>
      <c r="AS13" s="16">
        <v>0</v>
      </c>
      <c r="AT13" s="16">
        <v>38725.360000000001</v>
      </c>
      <c r="AU13" s="16">
        <v>1261</v>
      </c>
      <c r="AV13" s="16">
        <v>0</v>
      </c>
      <c r="AW13" s="16">
        <v>1452</v>
      </c>
      <c r="AX13" s="16">
        <v>11221.33</v>
      </c>
      <c r="AY13" s="16">
        <v>13906.38</v>
      </c>
      <c r="AZ13" s="16">
        <v>0</v>
      </c>
      <c r="BA13" s="16">
        <v>498835.1</v>
      </c>
      <c r="BB13" s="18">
        <f t="shared" si="1"/>
        <v>0</v>
      </c>
      <c r="BC13" s="16">
        <v>493397.84</v>
      </c>
      <c r="BD13" s="16">
        <v>3398663.4</v>
      </c>
      <c r="BE13" s="16">
        <v>0</v>
      </c>
      <c r="BF13" s="16">
        <v>196853</v>
      </c>
      <c r="BG13" s="16">
        <v>0</v>
      </c>
      <c r="BH13" s="16">
        <v>123013.93</v>
      </c>
      <c r="BI13" s="16">
        <v>0</v>
      </c>
      <c r="BJ13" s="16">
        <v>0</v>
      </c>
      <c r="BK13" s="16">
        <v>0</v>
      </c>
      <c r="BL13" s="16">
        <f t="shared" si="2"/>
        <v>0</v>
      </c>
      <c r="BM13" s="16">
        <v>0</v>
      </c>
      <c r="BN13" s="16">
        <v>2354</v>
      </c>
      <c r="BO13" s="16">
        <v>787</v>
      </c>
      <c r="BP13" s="16">
        <v>0</v>
      </c>
      <c r="BQ13" s="70">
        <v>0</v>
      </c>
      <c r="BR13" s="16">
        <v>-83</v>
      </c>
      <c r="BS13" s="16">
        <v>-129</v>
      </c>
      <c r="BT13" s="16">
        <v>-218</v>
      </c>
      <c r="BU13" s="16">
        <v>-154</v>
      </c>
      <c r="BV13" s="16">
        <v>8</v>
      </c>
      <c r="BW13" s="16">
        <v>0</v>
      </c>
      <c r="BX13" s="16">
        <v>0</v>
      </c>
      <c r="BY13" s="16">
        <v>-320</v>
      </c>
      <c r="BZ13" s="16">
        <v>-2</v>
      </c>
      <c r="CA13" s="16">
        <v>2243</v>
      </c>
      <c r="CB13" s="16">
        <v>0</v>
      </c>
      <c r="CC13" s="16">
        <v>42</v>
      </c>
      <c r="CD13" s="16">
        <v>11</v>
      </c>
      <c r="CE13" s="16">
        <v>266</v>
      </c>
      <c r="CF13" s="16">
        <v>0</v>
      </c>
      <c r="CG13" s="16">
        <v>0</v>
      </c>
    </row>
    <row r="14" spans="1:85" ht="15.6" x14ac:dyDescent="0.3">
      <c r="A14" s="13">
        <v>2</v>
      </c>
      <c r="B14" s="13" t="s">
        <v>41</v>
      </c>
      <c r="C14" s="13" t="s">
        <v>42</v>
      </c>
      <c r="D14" s="10" t="s">
        <v>360</v>
      </c>
      <c r="E14" s="10" t="s">
        <v>361</v>
      </c>
      <c r="F14" s="10" t="s">
        <v>362</v>
      </c>
      <c r="G14" s="66">
        <v>21504443.84</v>
      </c>
      <c r="H14" s="66">
        <v>21504697.539999999</v>
      </c>
      <c r="I14" s="66">
        <v>21048014.5</v>
      </c>
      <c r="J14" s="66">
        <v>159520.07</v>
      </c>
      <c r="K14" s="66">
        <v>2593397.34</v>
      </c>
      <c r="L14" s="66">
        <v>4995008.46</v>
      </c>
      <c r="M14" s="66">
        <v>0</v>
      </c>
      <c r="N14" s="66">
        <v>281</v>
      </c>
      <c r="O14" s="66">
        <v>0</v>
      </c>
      <c r="P14" s="66">
        <v>1412471.48</v>
      </c>
      <c r="Q14" s="66">
        <v>0</v>
      </c>
      <c r="R14" s="66">
        <v>0</v>
      </c>
      <c r="S14" s="66">
        <v>8102717.8700000001</v>
      </c>
      <c r="T14" s="66">
        <v>142049.97</v>
      </c>
      <c r="U14" s="66">
        <v>2041051.59</v>
      </c>
      <c r="V14" s="66">
        <v>34724.82</v>
      </c>
      <c r="W14" s="66">
        <v>0</v>
      </c>
      <c r="X14" s="66">
        <v>0</v>
      </c>
      <c r="Y14" s="66">
        <v>21138581.420000002</v>
      </c>
      <c r="Z14" s="66">
        <v>36722.199999999997</v>
      </c>
      <c r="AA14" s="66">
        <v>21175303.620000001</v>
      </c>
      <c r="AB14" s="18">
        <v>0.1829026</v>
      </c>
      <c r="AC14" s="18">
        <v>8.0100000000000005E-2</v>
      </c>
      <c r="AD14" s="16">
        <v>1692364.64</v>
      </c>
      <c r="AE14" s="16">
        <v>0</v>
      </c>
      <c r="AF14" s="16">
        <v>0</v>
      </c>
      <c r="AG14" s="16">
        <v>0</v>
      </c>
      <c r="AH14" s="16">
        <v>364.4</v>
      </c>
      <c r="AI14" s="16">
        <f t="shared" si="0"/>
        <v>364.4</v>
      </c>
      <c r="AJ14" s="16">
        <v>751746.14</v>
      </c>
      <c r="AK14" s="16">
        <v>67494.009999999995</v>
      </c>
      <c r="AL14" s="16">
        <v>221872.19</v>
      </c>
      <c r="AM14" s="16">
        <v>0</v>
      </c>
      <c r="AN14" s="16">
        <v>136427.9</v>
      </c>
      <c r="AO14" s="16">
        <v>23148.83</v>
      </c>
      <c r="AP14" s="16">
        <v>51615.9</v>
      </c>
      <c r="AQ14" s="16">
        <v>11900</v>
      </c>
      <c r="AR14" s="16">
        <v>3019</v>
      </c>
      <c r="AS14" s="16">
        <v>0</v>
      </c>
      <c r="AT14" s="16">
        <v>61566.37</v>
      </c>
      <c r="AU14" s="16">
        <v>11836.34</v>
      </c>
      <c r="AV14" s="16">
        <v>0</v>
      </c>
      <c r="AW14" s="16">
        <v>12063.54</v>
      </c>
      <c r="AX14" s="16">
        <v>13905.77</v>
      </c>
      <c r="AY14" s="16">
        <v>51151.32</v>
      </c>
      <c r="AZ14" s="16">
        <v>0</v>
      </c>
      <c r="BA14" s="16">
        <v>1496649.41</v>
      </c>
      <c r="BB14" s="18">
        <f t="shared" si="1"/>
        <v>0</v>
      </c>
      <c r="BC14" s="16">
        <v>911386.37</v>
      </c>
      <c r="BD14" s="16">
        <v>3021832.05</v>
      </c>
      <c r="BE14" s="16">
        <v>0</v>
      </c>
      <c r="BF14" s="16">
        <v>196853</v>
      </c>
      <c r="BG14" s="16">
        <v>0</v>
      </c>
      <c r="BH14" s="16">
        <v>325481.12</v>
      </c>
      <c r="BI14" s="16">
        <v>0</v>
      </c>
      <c r="BJ14" s="16">
        <v>0</v>
      </c>
      <c r="BK14" s="16">
        <v>0</v>
      </c>
      <c r="BL14" s="16">
        <f t="shared" si="2"/>
        <v>0</v>
      </c>
      <c r="BM14" s="16">
        <v>0</v>
      </c>
      <c r="BN14" s="16">
        <v>4080</v>
      </c>
      <c r="BO14" s="16">
        <v>839</v>
      </c>
      <c r="BP14" s="16">
        <v>28</v>
      </c>
      <c r="BQ14" s="16">
        <v>0</v>
      </c>
      <c r="BR14" s="16">
        <v>-43</v>
      </c>
      <c r="BS14" s="16">
        <v>-90</v>
      </c>
      <c r="BT14" s="16">
        <v>-53</v>
      </c>
      <c r="BU14" s="16">
        <v>-357</v>
      </c>
      <c r="BV14" s="16">
        <v>0</v>
      </c>
      <c r="BW14" s="16">
        <v>0</v>
      </c>
      <c r="BX14" s="16">
        <v>0</v>
      </c>
      <c r="BY14" s="16">
        <v>-549</v>
      </c>
      <c r="BZ14" s="16">
        <v>0</v>
      </c>
      <c r="CA14" s="16">
        <v>3855</v>
      </c>
      <c r="CB14" s="16">
        <v>68</v>
      </c>
      <c r="CC14" s="16">
        <v>92</v>
      </c>
      <c r="CD14" s="16">
        <v>54</v>
      </c>
      <c r="CE14" s="16">
        <v>361</v>
      </c>
      <c r="CF14" s="16">
        <v>35</v>
      </c>
      <c r="CG14" s="16">
        <v>7</v>
      </c>
    </row>
    <row r="15" spans="1:85" s="4" customFormat="1" ht="15.6" x14ac:dyDescent="0.3">
      <c r="A15" s="11">
        <v>2</v>
      </c>
      <c r="B15" s="11" t="s">
        <v>316</v>
      </c>
      <c r="C15" s="11" t="s">
        <v>317</v>
      </c>
      <c r="D15" s="10" t="s">
        <v>363</v>
      </c>
      <c r="E15" s="10" t="s">
        <v>364</v>
      </c>
      <c r="F15" s="10" t="s">
        <v>362</v>
      </c>
      <c r="G15" s="66">
        <v>19392530.969999999</v>
      </c>
      <c r="H15" s="66">
        <v>19392530.969999999</v>
      </c>
      <c r="I15" s="66">
        <v>19258428.870000001</v>
      </c>
      <c r="J15" s="66">
        <v>-90.76</v>
      </c>
      <c r="K15" s="66">
        <v>3557516.52</v>
      </c>
      <c r="L15" s="66">
        <v>1024485.75</v>
      </c>
      <c r="M15" s="66">
        <v>0</v>
      </c>
      <c r="N15" s="66">
        <v>-21587.279999999999</v>
      </c>
      <c r="O15" s="66">
        <v>0</v>
      </c>
      <c r="P15" s="66">
        <v>1406353.76</v>
      </c>
      <c r="Q15" s="66">
        <v>0</v>
      </c>
      <c r="R15" s="66">
        <v>2544.7199999999998</v>
      </c>
      <c r="S15" s="66">
        <v>10921150.25</v>
      </c>
      <c r="T15" s="66">
        <v>0</v>
      </c>
      <c r="U15" s="66">
        <v>813510.24</v>
      </c>
      <c r="V15" s="66">
        <v>433882.39</v>
      </c>
      <c r="W15" s="66">
        <v>23869</v>
      </c>
      <c r="X15" s="66">
        <v>0</v>
      </c>
      <c r="Y15" s="66">
        <v>18769586.010000002</v>
      </c>
      <c r="Z15" s="66">
        <v>432290.77</v>
      </c>
      <c r="AA15" s="66">
        <v>19201876.780000001</v>
      </c>
      <c r="AB15" s="18">
        <v>9.8035189999999994E-2</v>
      </c>
      <c r="AC15" s="18">
        <v>5.5800000000000002E-2</v>
      </c>
      <c r="AD15" s="16">
        <v>1046660</v>
      </c>
      <c r="AE15" s="19">
        <v>0</v>
      </c>
      <c r="AF15" s="19">
        <v>0</v>
      </c>
      <c r="AG15" s="19">
        <v>0</v>
      </c>
      <c r="AH15" s="19">
        <v>307</v>
      </c>
      <c r="AI15" s="16">
        <f t="shared" si="0"/>
        <v>307</v>
      </c>
      <c r="AJ15" s="19">
        <v>446540</v>
      </c>
      <c r="AK15" s="19">
        <v>39357</v>
      </c>
      <c r="AL15" s="19">
        <v>91379</v>
      </c>
      <c r="AM15" s="19">
        <v>0</v>
      </c>
      <c r="AN15" s="19">
        <v>55755</v>
      </c>
      <c r="AO15" s="19">
        <v>37595</v>
      </c>
      <c r="AP15" s="19">
        <v>78970</v>
      </c>
      <c r="AQ15" s="19">
        <v>9900</v>
      </c>
      <c r="AR15" s="19">
        <v>5306</v>
      </c>
      <c r="AS15" s="19">
        <v>0</v>
      </c>
      <c r="AT15" s="19">
        <f>8021+8987+7111</f>
        <v>24119</v>
      </c>
      <c r="AU15" s="19">
        <v>7757</v>
      </c>
      <c r="AV15" s="19">
        <v>0</v>
      </c>
      <c r="AW15" s="19">
        <v>10315</v>
      </c>
      <c r="AX15" s="19">
        <v>6446</v>
      </c>
      <c r="AY15" s="19">
        <v>23468</v>
      </c>
      <c r="AZ15" s="16">
        <v>0</v>
      </c>
      <c r="BA15" s="19">
        <v>876639</v>
      </c>
      <c r="BB15" s="18">
        <f t="shared" si="1"/>
        <v>0</v>
      </c>
      <c r="BC15" s="16">
        <v>676380.72</v>
      </c>
      <c r="BD15" s="16">
        <v>1224769.83</v>
      </c>
      <c r="BE15" s="16">
        <v>0</v>
      </c>
      <c r="BF15" s="16">
        <v>196852.92</v>
      </c>
      <c r="BG15" s="16">
        <v>0</v>
      </c>
      <c r="BH15" s="16">
        <v>188947.07</v>
      </c>
      <c r="BI15" s="16">
        <v>0</v>
      </c>
      <c r="BJ15" s="16">
        <v>0</v>
      </c>
      <c r="BK15" s="16">
        <v>0</v>
      </c>
      <c r="BL15" s="16">
        <f t="shared" si="2"/>
        <v>0</v>
      </c>
      <c r="BM15" s="16">
        <v>0</v>
      </c>
      <c r="BN15" s="16">
        <v>1988</v>
      </c>
      <c r="BO15" s="16">
        <v>756</v>
      </c>
      <c r="BP15" s="16">
        <v>12</v>
      </c>
      <c r="BQ15" s="16">
        <v>-12</v>
      </c>
      <c r="BR15" s="16">
        <v>-34</v>
      </c>
      <c r="BS15" s="16">
        <v>-46</v>
      </c>
      <c r="BT15" s="16">
        <v>-363</v>
      </c>
      <c r="BU15" s="16">
        <v>-120</v>
      </c>
      <c r="BV15" s="16">
        <v>0</v>
      </c>
      <c r="BW15" s="16">
        <v>-12</v>
      </c>
      <c r="BX15" s="16">
        <v>0</v>
      </c>
      <c r="BY15" s="16">
        <v>-234</v>
      </c>
      <c r="BZ15" s="16">
        <v>-1</v>
      </c>
      <c r="CA15" s="16">
        <v>1934</v>
      </c>
      <c r="CB15" s="16">
        <v>1</v>
      </c>
      <c r="CC15" s="16">
        <v>100</v>
      </c>
      <c r="CD15" s="16">
        <v>37</v>
      </c>
      <c r="CE15" s="16">
        <v>94</v>
      </c>
      <c r="CF15" s="16">
        <v>1</v>
      </c>
      <c r="CG15" s="16">
        <v>2</v>
      </c>
    </row>
    <row r="16" spans="1:85" s="33" customFormat="1" ht="15.6" x14ac:dyDescent="0.3">
      <c r="A16" s="53">
        <v>2</v>
      </c>
      <c r="B16" s="53" t="s">
        <v>143</v>
      </c>
      <c r="C16" s="53" t="s">
        <v>47</v>
      </c>
      <c r="D16" s="38" t="s">
        <v>365</v>
      </c>
      <c r="E16" s="38" t="s">
        <v>364</v>
      </c>
      <c r="F16" s="38" t="s">
        <v>362</v>
      </c>
      <c r="G16" s="66">
        <v>14482081.42</v>
      </c>
      <c r="H16" s="66">
        <v>14483787.689999999</v>
      </c>
      <c r="I16" s="66">
        <v>14392967.640000001</v>
      </c>
      <c r="J16" s="66">
        <v>0</v>
      </c>
      <c r="K16" s="66">
        <v>3347026.53</v>
      </c>
      <c r="L16" s="66">
        <v>806378.37</v>
      </c>
      <c r="M16" s="66">
        <v>0</v>
      </c>
      <c r="N16" s="66">
        <v>4518.0600000000004</v>
      </c>
      <c r="O16" s="66">
        <v>0</v>
      </c>
      <c r="P16" s="66">
        <v>684542.54</v>
      </c>
      <c r="Q16" s="66">
        <v>0</v>
      </c>
      <c r="R16" s="66">
        <v>0</v>
      </c>
      <c r="S16" s="66">
        <v>7534331.6500000004</v>
      </c>
      <c r="T16" s="66">
        <v>0</v>
      </c>
      <c r="U16" s="66">
        <v>567354.61</v>
      </c>
      <c r="V16" s="66">
        <v>422309.96</v>
      </c>
      <c r="W16" s="66">
        <v>27774</v>
      </c>
      <c r="X16" s="66">
        <v>0</v>
      </c>
      <c r="Y16" s="66">
        <v>14044021.23</v>
      </c>
      <c r="Z16" s="66">
        <v>456308.29</v>
      </c>
      <c r="AA16" s="66">
        <v>14500329.52</v>
      </c>
      <c r="AB16" s="18">
        <v>8.3321770000000003E-2</v>
      </c>
      <c r="AC16" s="18">
        <v>7.8600000000000003E-2</v>
      </c>
      <c r="AD16" s="16">
        <v>1104387.53</v>
      </c>
      <c r="AE16" s="16">
        <v>0</v>
      </c>
      <c r="AF16" s="16">
        <v>0</v>
      </c>
      <c r="AG16" s="16">
        <v>1706.27</v>
      </c>
      <c r="AH16" s="16">
        <v>0</v>
      </c>
      <c r="AI16" s="16">
        <f t="shared" si="0"/>
        <v>1706.27</v>
      </c>
      <c r="AJ16" s="16">
        <v>474260.52</v>
      </c>
      <c r="AK16" s="16">
        <v>38199.51</v>
      </c>
      <c r="AL16" s="16">
        <v>71450.929999999993</v>
      </c>
      <c r="AM16" s="16">
        <v>0</v>
      </c>
      <c r="AN16" s="16">
        <v>118332.16</v>
      </c>
      <c r="AO16" s="16">
        <v>36099.69</v>
      </c>
      <c r="AP16" s="16">
        <v>30219.24</v>
      </c>
      <c r="AQ16" s="16">
        <v>9900</v>
      </c>
      <c r="AR16" s="16">
        <v>4557.41</v>
      </c>
      <c r="AS16" s="16">
        <v>0</v>
      </c>
      <c r="AT16" s="16">
        <v>60038.77</v>
      </c>
      <c r="AU16" s="16">
        <v>6428.77</v>
      </c>
      <c r="AV16" s="16">
        <v>0</v>
      </c>
      <c r="AW16" s="16">
        <v>16463.240000000002</v>
      </c>
      <c r="AX16" s="16">
        <v>9649.48</v>
      </c>
      <c r="AY16" s="16">
        <v>0</v>
      </c>
      <c r="AZ16" s="16">
        <v>0</v>
      </c>
      <c r="BA16" s="16">
        <v>937154.86</v>
      </c>
      <c r="BB16" s="18">
        <f t="shared" si="1"/>
        <v>0</v>
      </c>
      <c r="BC16" s="16">
        <v>446515.84</v>
      </c>
      <c r="BD16" s="16">
        <v>760156.81</v>
      </c>
      <c r="BE16" s="16">
        <v>0</v>
      </c>
      <c r="BF16" s="16">
        <v>196853</v>
      </c>
      <c r="BG16" s="16">
        <v>0</v>
      </c>
      <c r="BH16" s="16">
        <v>192840.38</v>
      </c>
      <c r="BI16" s="16">
        <v>0</v>
      </c>
      <c r="BJ16" s="16">
        <v>0</v>
      </c>
      <c r="BK16" s="16">
        <v>0</v>
      </c>
      <c r="BL16" s="16">
        <f t="shared" si="2"/>
        <v>0</v>
      </c>
      <c r="BM16" s="16">
        <v>0</v>
      </c>
      <c r="BN16" s="16">
        <v>1397</v>
      </c>
      <c r="BO16" s="16">
        <v>705</v>
      </c>
      <c r="BP16" s="16">
        <v>9</v>
      </c>
      <c r="BQ16" s="16">
        <v>-8</v>
      </c>
      <c r="BR16" s="16">
        <v>-32</v>
      </c>
      <c r="BS16" s="16">
        <v>-29</v>
      </c>
      <c r="BT16" s="16">
        <v>-409</v>
      </c>
      <c r="BU16" s="16">
        <v>-138</v>
      </c>
      <c r="BV16" s="16">
        <v>11</v>
      </c>
      <c r="BW16" s="16">
        <v>0</v>
      </c>
      <c r="BX16" s="16">
        <v>19</v>
      </c>
      <c r="BY16" s="16">
        <v>-168</v>
      </c>
      <c r="BZ16" s="16">
        <v>0</v>
      </c>
      <c r="CA16" s="16">
        <v>1357</v>
      </c>
      <c r="CB16" s="16">
        <v>7</v>
      </c>
      <c r="CC16" s="16">
        <v>89</v>
      </c>
      <c r="CD16" s="16">
        <v>22</v>
      </c>
      <c r="CE16" s="16">
        <v>55</v>
      </c>
      <c r="CF16" s="16">
        <v>0</v>
      </c>
      <c r="CG16" s="16">
        <v>2</v>
      </c>
    </row>
    <row r="17" spans="1:85" ht="15.6" x14ac:dyDescent="0.3">
      <c r="A17" s="10">
        <v>2</v>
      </c>
      <c r="B17" s="10" t="s">
        <v>159</v>
      </c>
      <c r="C17" s="10" t="s">
        <v>160</v>
      </c>
      <c r="D17" s="10" t="s">
        <v>366</v>
      </c>
      <c r="E17" s="10" t="s">
        <v>367</v>
      </c>
      <c r="F17" s="10" t="s">
        <v>362</v>
      </c>
      <c r="G17" s="66">
        <v>28083909.84</v>
      </c>
      <c r="H17" s="66">
        <v>28083909.84</v>
      </c>
      <c r="I17" s="66">
        <v>27697723.850000001</v>
      </c>
      <c r="J17" s="66">
        <v>0</v>
      </c>
      <c r="K17" s="66">
        <v>2333803.11</v>
      </c>
      <c r="L17" s="66">
        <v>8805769.5099999998</v>
      </c>
      <c r="M17" s="66">
        <v>0</v>
      </c>
      <c r="N17" s="66">
        <v>4.97</v>
      </c>
      <c r="O17" s="66">
        <v>0</v>
      </c>
      <c r="P17" s="66">
        <v>1520170.42</v>
      </c>
      <c r="Q17" s="66">
        <v>0</v>
      </c>
      <c r="R17" s="66">
        <v>0</v>
      </c>
      <c r="S17" s="66">
        <v>11424299.99</v>
      </c>
      <c r="T17" s="66">
        <v>0</v>
      </c>
      <c r="U17" s="66">
        <v>1470009.02</v>
      </c>
      <c r="V17" s="66">
        <v>185147.09</v>
      </c>
      <c r="W17" s="66">
        <v>0</v>
      </c>
      <c r="X17" s="66">
        <v>0</v>
      </c>
      <c r="Y17" s="66">
        <v>27185263.379999999</v>
      </c>
      <c r="Z17" s="66">
        <v>208473.34</v>
      </c>
      <c r="AA17" s="66">
        <v>27393736.719999999</v>
      </c>
      <c r="AB17" s="18">
        <v>4.8649030000000003E-2</v>
      </c>
      <c r="AC17" s="18">
        <v>0.06</v>
      </c>
      <c r="AD17" s="16">
        <v>1631211</v>
      </c>
      <c r="AE17" s="19">
        <v>0</v>
      </c>
      <c r="AF17" s="19">
        <v>0</v>
      </c>
      <c r="AG17" s="19">
        <v>0</v>
      </c>
      <c r="AH17" s="19">
        <v>309</v>
      </c>
      <c r="AI17" s="16">
        <f t="shared" si="0"/>
        <v>309</v>
      </c>
      <c r="AJ17" s="19">
        <v>768601</v>
      </c>
      <c r="AK17" s="19">
        <v>61556</v>
      </c>
      <c r="AL17" s="19">
        <v>191817</v>
      </c>
      <c r="AM17" s="19">
        <v>0</v>
      </c>
      <c r="AN17" s="19">
        <v>70874</v>
      </c>
      <c r="AO17" s="19">
        <v>42959</v>
      </c>
      <c r="AP17" s="19">
        <v>117662</v>
      </c>
      <c r="AQ17" s="19">
        <v>10900</v>
      </c>
      <c r="AR17" s="19">
        <v>0</v>
      </c>
      <c r="AS17" s="19">
        <v>6261</v>
      </c>
      <c r="AT17" s="19">
        <f>11815+29702+20278</f>
        <v>61795</v>
      </c>
      <c r="AU17" s="19">
        <v>11744</v>
      </c>
      <c r="AV17" s="19">
        <v>0</v>
      </c>
      <c r="AW17" s="19">
        <v>0</v>
      </c>
      <c r="AX17" s="19">
        <v>53182</v>
      </c>
      <c r="AY17" s="19">
        <v>21269</v>
      </c>
      <c r="AZ17" s="16">
        <v>0</v>
      </c>
      <c r="BA17" s="19">
        <v>1456215</v>
      </c>
      <c r="BB17" s="18">
        <f t="shared" si="1"/>
        <v>0</v>
      </c>
      <c r="BC17" s="16">
        <v>181422.72</v>
      </c>
      <c r="BD17" s="16">
        <v>1184832.1499999999</v>
      </c>
      <c r="BE17" s="16">
        <v>0</v>
      </c>
      <c r="BF17" s="16">
        <v>196853.04</v>
      </c>
      <c r="BG17" s="16">
        <v>0.04</v>
      </c>
      <c r="BH17" s="16">
        <v>299342.74</v>
      </c>
      <c r="BI17" s="16">
        <v>0</v>
      </c>
      <c r="BJ17" s="16">
        <v>0</v>
      </c>
      <c r="BK17" s="16">
        <v>0</v>
      </c>
      <c r="BL17" s="16">
        <f t="shared" si="2"/>
        <v>0</v>
      </c>
      <c r="BM17" s="16">
        <v>0</v>
      </c>
      <c r="BN17" s="16">
        <v>4081</v>
      </c>
      <c r="BO17" s="16">
        <v>999</v>
      </c>
      <c r="BP17" s="16">
        <v>92</v>
      </c>
      <c r="BQ17" s="16">
        <v>0</v>
      </c>
      <c r="BR17" s="16">
        <v>-28</v>
      </c>
      <c r="BS17" s="16">
        <v>-95</v>
      </c>
      <c r="BT17" s="16">
        <v>-149</v>
      </c>
      <c r="BU17" s="16">
        <v>-309</v>
      </c>
      <c r="BV17" s="16">
        <v>0</v>
      </c>
      <c r="BW17" s="16">
        <v>0</v>
      </c>
      <c r="BX17" s="16">
        <v>0</v>
      </c>
      <c r="BY17" s="16">
        <v>-911</v>
      </c>
      <c r="BZ17" s="16">
        <v>-2</v>
      </c>
      <c r="CA17" s="16">
        <v>3678</v>
      </c>
      <c r="CB17" s="16">
        <v>9</v>
      </c>
      <c r="CC17" s="16">
        <v>129</v>
      </c>
      <c r="CD17" s="16">
        <v>79</v>
      </c>
      <c r="CE17" s="16">
        <v>609</v>
      </c>
      <c r="CF17" s="16">
        <v>1</v>
      </c>
      <c r="CG17" s="16">
        <v>6</v>
      </c>
    </row>
    <row r="18" spans="1:85" ht="15.6" x14ac:dyDescent="0.3">
      <c r="A18" s="10">
        <v>2</v>
      </c>
      <c r="B18" s="10" t="s">
        <v>176</v>
      </c>
      <c r="C18" s="10" t="s">
        <v>177</v>
      </c>
      <c r="D18" s="10" t="s">
        <v>368</v>
      </c>
      <c r="E18" s="10" t="s">
        <v>367</v>
      </c>
      <c r="F18" s="10" t="s">
        <v>362</v>
      </c>
      <c r="G18" s="66">
        <v>22509504.199999999</v>
      </c>
      <c r="H18" s="66">
        <v>22509504.199999999</v>
      </c>
      <c r="I18" s="66">
        <v>22225201.329999998</v>
      </c>
      <c r="J18" s="66">
        <v>317938.98</v>
      </c>
      <c r="K18" s="66">
        <v>1330223.76</v>
      </c>
      <c r="L18" s="66">
        <v>5095497.2300000004</v>
      </c>
      <c r="M18" s="66">
        <v>0</v>
      </c>
      <c r="N18" s="66">
        <v>0.28999999999999998</v>
      </c>
      <c r="O18" s="66">
        <v>0</v>
      </c>
      <c r="P18" s="66">
        <v>940073.33</v>
      </c>
      <c r="Q18" s="66">
        <v>0</v>
      </c>
      <c r="R18" s="66">
        <v>0</v>
      </c>
      <c r="S18" s="66">
        <v>11706466.470000001</v>
      </c>
      <c r="T18" s="66">
        <v>0</v>
      </c>
      <c r="U18" s="66">
        <v>1237688.79</v>
      </c>
      <c r="V18" s="66">
        <v>46188.58</v>
      </c>
      <c r="W18" s="66">
        <v>0</v>
      </c>
      <c r="X18" s="66">
        <v>0</v>
      </c>
      <c r="Y18" s="66">
        <v>21925158.280000001</v>
      </c>
      <c r="Z18" s="66">
        <v>140787.49</v>
      </c>
      <c r="AA18" s="66">
        <v>22065945.77</v>
      </c>
      <c r="AB18" s="18">
        <v>9.8870819999999998E-2</v>
      </c>
      <c r="AC18" s="18">
        <v>5.8999999999999997E-2</v>
      </c>
      <c r="AD18" s="16">
        <v>1293506.25</v>
      </c>
      <c r="AE18" s="16">
        <v>0</v>
      </c>
      <c r="AF18" s="16">
        <v>0</v>
      </c>
      <c r="AG18" s="16">
        <v>0</v>
      </c>
      <c r="AH18" s="16">
        <v>0</v>
      </c>
      <c r="AI18" s="16">
        <f t="shared" si="0"/>
        <v>0</v>
      </c>
      <c r="AJ18" s="16">
        <v>518429.52</v>
      </c>
      <c r="AK18" s="16">
        <v>43051.24</v>
      </c>
      <c r="AL18" s="16">
        <v>99313.85</v>
      </c>
      <c r="AM18" s="16">
        <v>0</v>
      </c>
      <c r="AN18" s="16">
        <v>69670.83</v>
      </c>
      <c r="AO18" s="16">
        <v>34816.78</v>
      </c>
      <c r="AP18" s="16">
        <v>50781.03</v>
      </c>
      <c r="AQ18" s="16">
        <v>9900</v>
      </c>
      <c r="AR18" s="16">
        <v>8531.4</v>
      </c>
      <c r="AS18" s="16">
        <v>0</v>
      </c>
      <c r="AT18" s="16">
        <v>116202.9</v>
      </c>
      <c r="AU18" s="16">
        <v>17655.490000000002</v>
      </c>
      <c r="AV18" s="16">
        <v>0</v>
      </c>
      <c r="AW18" s="16">
        <v>6718.13</v>
      </c>
      <c r="AX18" s="16">
        <v>13495.49</v>
      </c>
      <c r="AY18" s="16">
        <v>35647.660000000003</v>
      </c>
      <c r="AZ18" s="16">
        <v>0</v>
      </c>
      <c r="BA18" s="16">
        <v>1084281.99</v>
      </c>
      <c r="BB18" s="18">
        <f t="shared" si="1"/>
        <v>0</v>
      </c>
      <c r="BC18" s="16">
        <v>588833.22</v>
      </c>
      <c r="BD18" s="16">
        <v>1636700.02</v>
      </c>
      <c r="BE18" s="16">
        <v>0</v>
      </c>
      <c r="BF18" s="16">
        <v>196853.04</v>
      </c>
      <c r="BG18" s="16">
        <v>0.04</v>
      </c>
      <c r="BH18" s="16">
        <v>205247.81</v>
      </c>
      <c r="BI18" s="16">
        <v>0</v>
      </c>
      <c r="BJ18" s="16">
        <v>0</v>
      </c>
      <c r="BK18" s="16">
        <v>0</v>
      </c>
      <c r="BL18" s="16">
        <f t="shared" si="2"/>
        <v>0</v>
      </c>
      <c r="BM18" s="16">
        <v>0</v>
      </c>
      <c r="BN18" s="16">
        <v>2801</v>
      </c>
      <c r="BO18" s="16">
        <v>582</v>
      </c>
      <c r="BP18" s="16">
        <v>20</v>
      </c>
      <c r="BQ18" s="16">
        <v>0</v>
      </c>
      <c r="BR18" s="16">
        <v>-17</v>
      </c>
      <c r="BS18" s="16">
        <v>-86</v>
      </c>
      <c r="BT18" s="16">
        <v>-39</v>
      </c>
      <c r="BU18" s="16">
        <v>-91</v>
      </c>
      <c r="BV18" s="16">
        <v>0</v>
      </c>
      <c r="BW18" s="16">
        <v>0</v>
      </c>
      <c r="BX18" s="16">
        <v>-2</v>
      </c>
      <c r="BY18" s="16">
        <v>-547</v>
      </c>
      <c r="BZ18" s="16">
        <v>-7</v>
      </c>
      <c r="CA18" s="16">
        <v>2614</v>
      </c>
      <c r="CB18" s="16">
        <v>4</v>
      </c>
      <c r="CC18" s="16">
        <v>162</v>
      </c>
      <c r="CD18" s="16">
        <v>130</v>
      </c>
      <c r="CE18" s="16">
        <v>255</v>
      </c>
      <c r="CF18" s="16">
        <v>2</v>
      </c>
      <c r="CG18" s="16">
        <v>4</v>
      </c>
    </row>
    <row r="19" spans="1:85" ht="15.6" x14ac:dyDescent="0.3">
      <c r="A19" s="10">
        <v>2</v>
      </c>
      <c r="B19" s="10" t="s">
        <v>193</v>
      </c>
      <c r="C19" s="10" t="s">
        <v>129</v>
      </c>
      <c r="D19" s="10" t="s">
        <v>369</v>
      </c>
      <c r="E19" s="10" t="s">
        <v>370</v>
      </c>
      <c r="F19" s="10" t="s">
        <v>362</v>
      </c>
      <c r="G19" s="66">
        <v>23924340.609999999</v>
      </c>
      <c r="H19" s="66">
        <v>23926004.52</v>
      </c>
      <c r="I19" s="66">
        <v>23772501.59</v>
      </c>
      <c r="J19" s="66">
        <v>0</v>
      </c>
      <c r="K19" s="66">
        <v>2813180.85</v>
      </c>
      <c r="L19" s="66">
        <v>1754054.26</v>
      </c>
      <c r="M19" s="66">
        <v>0</v>
      </c>
      <c r="N19" s="66">
        <v>0</v>
      </c>
      <c r="O19" s="66">
        <v>0</v>
      </c>
      <c r="P19" s="66">
        <v>2655944.69</v>
      </c>
      <c r="Q19" s="66">
        <v>0</v>
      </c>
      <c r="R19" s="66">
        <v>7500</v>
      </c>
      <c r="S19" s="66">
        <v>10692155.07</v>
      </c>
      <c r="T19" s="66">
        <v>1596915.6</v>
      </c>
      <c r="U19" s="66">
        <v>2198755.2599999998</v>
      </c>
      <c r="V19" s="66">
        <v>30014.47</v>
      </c>
      <c r="W19" s="66">
        <v>0</v>
      </c>
      <c r="X19" s="66">
        <v>0</v>
      </c>
      <c r="Y19" s="66">
        <v>23019413.449999999</v>
      </c>
      <c r="Z19" s="66">
        <v>39178.379999999997</v>
      </c>
      <c r="AA19" s="66">
        <v>23058591.829999998</v>
      </c>
      <c r="AB19" s="18">
        <v>0.35564459999999998</v>
      </c>
      <c r="AC19" s="18">
        <v>5.6800000000000003E-2</v>
      </c>
      <c r="AD19" s="16">
        <v>1308407.72</v>
      </c>
      <c r="AE19" s="16">
        <v>0</v>
      </c>
      <c r="AF19" s="16">
        <v>0</v>
      </c>
      <c r="AG19" s="16">
        <v>1663.91</v>
      </c>
      <c r="AH19" s="16">
        <v>32.28</v>
      </c>
      <c r="AI19" s="16">
        <f t="shared" si="0"/>
        <v>1696.19</v>
      </c>
      <c r="AJ19" s="16">
        <v>507927.3</v>
      </c>
      <c r="AK19" s="16">
        <v>42167.34</v>
      </c>
      <c r="AL19" s="16">
        <v>87998.16</v>
      </c>
      <c r="AM19" s="16">
        <v>0</v>
      </c>
      <c r="AN19" s="16">
        <v>100907.9</v>
      </c>
      <c r="AO19" s="16">
        <v>45263.32</v>
      </c>
      <c r="AP19" s="16">
        <v>45563.27</v>
      </c>
      <c r="AQ19" s="16">
        <v>9400</v>
      </c>
      <c r="AR19" s="16">
        <v>3989</v>
      </c>
      <c r="AS19" s="16">
        <v>0</v>
      </c>
      <c r="AT19" s="16">
        <v>36297.730000000003</v>
      </c>
      <c r="AU19" s="16">
        <v>4532.25</v>
      </c>
      <c r="AV19" s="16">
        <v>0</v>
      </c>
      <c r="AW19" s="16">
        <v>5332.04</v>
      </c>
      <c r="AX19" s="16">
        <v>22758.25</v>
      </c>
      <c r="AY19" s="16">
        <v>0</v>
      </c>
      <c r="AZ19" s="16">
        <v>0</v>
      </c>
      <c r="BA19" s="16">
        <v>1046154.19</v>
      </c>
      <c r="BB19" s="18">
        <f t="shared" si="1"/>
        <v>0</v>
      </c>
      <c r="BC19" s="16">
        <v>7062314.75</v>
      </c>
      <c r="BD19" s="16">
        <v>1446246.66</v>
      </c>
      <c r="BE19" s="16">
        <v>7958.04</v>
      </c>
      <c r="BF19" s="16">
        <v>196853</v>
      </c>
      <c r="BG19" s="16">
        <v>0</v>
      </c>
      <c r="BH19" s="16">
        <v>205077.51</v>
      </c>
      <c r="BI19" s="16">
        <v>0</v>
      </c>
      <c r="BJ19" s="16">
        <v>0</v>
      </c>
      <c r="BK19" s="16">
        <v>0</v>
      </c>
      <c r="BL19" s="16">
        <f t="shared" si="2"/>
        <v>0</v>
      </c>
      <c r="BM19" s="16">
        <v>0</v>
      </c>
      <c r="BN19" s="16">
        <v>5552</v>
      </c>
      <c r="BO19" s="16">
        <v>1451</v>
      </c>
      <c r="BP19" s="16">
        <v>0</v>
      </c>
      <c r="BQ19" s="16">
        <v>0</v>
      </c>
      <c r="BR19" s="16">
        <v>-173</v>
      </c>
      <c r="BS19" s="16">
        <v>-78</v>
      </c>
      <c r="BT19" s="16">
        <v>-359</v>
      </c>
      <c r="BU19" s="16">
        <v>-197</v>
      </c>
      <c r="BV19" s="16">
        <v>0</v>
      </c>
      <c r="BW19" s="16">
        <v>0</v>
      </c>
      <c r="BX19" s="16">
        <v>-1</v>
      </c>
      <c r="BY19" s="16">
        <v>-426</v>
      </c>
      <c r="BZ19" s="16">
        <v>0</v>
      </c>
      <c r="CA19" s="16">
        <v>5769</v>
      </c>
      <c r="CB19" s="16">
        <v>12</v>
      </c>
      <c r="CC19" s="16">
        <v>84</v>
      </c>
      <c r="CD19" s="16">
        <v>31</v>
      </c>
      <c r="CE19" s="16">
        <v>302</v>
      </c>
      <c r="CF19" s="16">
        <v>3</v>
      </c>
      <c r="CG19" s="16">
        <v>6</v>
      </c>
    </row>
    <row r="20" spans="1:85" ht="15.6" x14ac:dyDescent="0.3">
      <c r="A20" s="10">
        <v>2</v>
      </c>
      <c r="B20" s="10" t="s">
        <v>194</v>
      </c>
      <c r="C20" s="10" t="s">
        <v>103</v>
      </c>
      <c r="D20" s="10" t="s">
        <v>371</v>
      </c>
      <c r="E20" s="31" t="s">
        <v>580</v>
      </c>
      <c r="F20" s="10" t="s">
        <v>372</v>
      </c>
      <c r="G20" s="66">
        <v>7845269.9500000002</v>
      </c>
      <c r="H20" s="66">
        <v>7845269.9500000002</v>
      </c>
      <c r="I20" s="66">
        <v>7677495.7000000002</v>
      </c>
      <c r="J20" s="66">
        <v>1598040.91</v>
      </c>
      <c r="K20" s="66">
        <v>508335.09</v>
      </c>
      <c r="L20" s="66">
        <v>1903335.19</v>
      </c>
      <c r="M20" s="66">
        <v>257961.16</v>
      </c>
      <c r="N20" s="66">
        <v>0</v>
      </c>
      <c r="O20" s="66">
        <v>13872.42</v>
      </c>
      <c r="P20" s="66">
        <v>494371.76</v>
      </c>
      <c r="Q20" s="66">
        <v>0</v>
      </c>
      <c r="R20" s="66">
        <v>0</v>
      </c>
      <c r="S20" s="66">
        <v>2085956.9</v>
      </c>
      <c r="T20" s="66">
        <v>52327.08</v>
      </c>
      <c r="U20" s="66">
        <v>332190.34000000003</v>
      </c>
      <c r="V20" s="66">
        <v>0</v>
      </c>
      <c r="W20" s="66">
        <v>0</v>
      </c>
      <c r="X20" s="66">
        <v>0</v>
      </c>
      <c r="Y20" s="66">
        <v>7645330.6799999997</v>
      </c>
      <c r="Z20" s="66">
        <v>259356.87</v>
      </c>
      <c r="AA20" s="66">
        <v>7904687.5499999998</v>
      </c>
      <c r="AB20" s="18">
        <v>0.1311861</v>
      </c>
      <c r="AC20" s="18">
        <v>7.4499999999999997E-2</v>
      </c>
      <c r="AD20" s="16">
        <v>569661.59</v>
      </c>
      <c r="AE20" s="16">
        <v>0</v>
      </c>
      <c r="AF20" s="16">
        <v>0</v>
      </c>
      <c r="AG20" s="16">
        <v>0</v>
      </c>
      <c r="AH20" s="16">
        <v>62.25</v>
      </c>
      <c r="AI20" s="16">
        <f t="shared" si="0"/>
        <v>62.25</v>
      </c>
      <c r="AJ20" s="16">
        <v>154168.85999999999</v>
      </c>
      <c r="AK20" s="16">
        <v>15068.17</v>
      </c>
      <c r="AL20" s="16">
        <v>28828.959999999999</v>
      </c>
      <c r="AM20" s="16">
        <v>0</v>
      </c>
      <c r="AN20" s="16">
        <v>16014.42</v>
      </c>
      <c r="AO20" s="16">
        <v>19444.96</v>
      </c>
      <c r="AP20" s="16">
        <v>29400</v>
      </c>
      <c r="AQ20" s="16">
        <v>8700</v>
      </c>
      <c r="AR20" s="16">
        <v>2550</v>
      </c>
      <c r="AS20" s="16">
        <v>0</v>
      </c>
      <c r="AT20" s="16">
        <v>16605.46</v>
      </c>
      <c r="AU20" s="16">
        <v>8639.35</v>
      </c>
      <c r="AV20" s="16">
        <v>0</v>
      </c>
      <c r="AW20" s="16">
        <v>1953.69</v>
      </c>
      <c r="AX20" s="16">
        <v>15466.54</v>
      </c>
      <c r="AY20" s="16">
        <v>4800</v>
      </c>
      <c r="AZ20" s="16">
        <v>46098.62</v>
      </c>
      <c r="BA20" s="16">
        <v>332595.65999999997</v>
      </c>
      <c r="BB20" s="18">
        <f t="shared" si="1"/>
        <v>0.13860259030439545</v>
      </c>
      <c r="BC20" s="16">
        <v>149734.89000000001</v>
      </c>
      <c r="BD20" s="16">
        <v>879455.79</v>
      </c>
      <c r="BE20" s="16">
        <v>0</v>
      </c>
      <c r="BF20" s="16">
        <v>196853</v>
      </c>
      <c r="BG20" s="16">
        <v>0</v>
      </c>
      <c r="BH20" s="16">
        <v>69966.83</v>
      </c>
      <c r="BI20" s="16">
        <v>0</v>
      </c>
      <c r="BJ20" s="16">
        <v>0</v>
      </c>
      <c r="BK20" s="16">
        <v>0</v>
      </c>
      <c r="BL20" s="16">
        <f t="shared" si="2"/>
        <v>0</v>
      </c>
      <c r="BM20" s="16">
        <v>0</v>
      </c>
      <c r="BN20" s="16">
        <v>1057</v>
      </c>
      <c r="BO20" s="16">
        <v>187</v>
      </c>
      <c r="BP20" s="16">
        <v>0</v>
      </c>
      <c r="BQ20" s="16">
        <v>0</v>
      </c>
      <c r="BR20" s="16">
        <v>-17</v>
      </c>
      <c r="BS20" s="16">
        <v>-42</v>
      </c>
      <c r="BT20" s="16">
        <v>-15</v>
      </c>
      <c r="BU20" s="16">
        <v>-30</v>
      </c>
      <c r="BV20" s="16">
        <v>0</v>
      </c>
      <c r="BW20" s="16">
        <v>0</v>
      </c>
      <c r="BX20" s="16">
        <v>0</v>
      </c>
      <c r="BY20" s="16">
        <v>-142</v>
      </c>
      <c r="BZ20" s="16">
        <v>-1</v>
      </c>
      <c r="CA20" s="16">
        <v>997</v>
      </c>
      <c r="CB20" s="16">
        <v>71</v>
      </c>
      <c r="CC20" s="16">
        <v>3</v>
      </c>
      <c r="CD20" s="16">
        <v>8</v>
      </c>
      <c r="CE20" s="16">
        <v>116</v>
      </c>
      <c r="CF20" s="16">
        <v>1</v>
      </c>
      <c r="CG20" s="16">
        <v>14</v>
      </c>
    </row>
    <row r="21" spans="1:85" ht="15.6" x14ac:dyDescent="0.3">
      <c r="A21" s="10">
        <v>2</v>
      </c>
      <c r="B21" s="10" t="s">
        <v>218</v>
      </c>
      <c r="C21" s="10" t="s">
        <v>152</v>
      </c>
      <c r="D21" s="10" t="s">
        <v>373</v>
      </c>
      <c r="E21" s="10" t="s">
        <v>361</v>
      </c>
      <c r="F21" s="10" t="s">
        <v>362</v>
      </c>
      <c r="G21" s="66">
        <v>22751088.079999998</v>
      </c>
      <c r="H21" s="66">
        <v>22751088.079999998</v>
      </c>
      <c r="I21" s="66">
        <v>22446970.210000001</v>
      </c>
      <c r="J21" s="66">
        <v>332290.96999999997</v>
      </c>
      <c r="K21" s="66">
        <v>2378154.41</v>
      </c>
      <c r="L21" s="66">
        <v>4760815.1500000004</v>
      </c>
      <c r="M21" s="66">
        <v>0</v>
      </c>
      <c r="N21" s="66">
        <v>0.17</v>
      </c>
      <c r="O21" s="66">
        <v>0</v>
      </c>
      <c r="P21" s="66">
        <v>1441314.44</v>
      </c>
      <c r="Q21" s="66">
        <v>0</v>
      </c>
      <c r="R21" s="66">
        <v>0</v>
      </c>
      <c r="S21" s="66">
        <v>10067172.42</v>
      </c>
      <c r="T21" s="66">
        <v>168047.94</v>
      </c>
      <c r="U21" s="66">
        <v>1687843.71</v>
      </c>
      <c r="V21" s="66">
        <v>2479.39</v>
      </c>
      <c r="W21" s="66">
        <v>0</v>
      </c>
      <c r="X21" s="66">
        <v>0</v>
      </c>
      <c r="Y21" s="66">
        <v>22731345.620000001</v>
      </c>
      <c r="Z21" s="66">
        <v>-2241.87</v>
      </c>
      <c r="AA21" s="66">
        <v>22729103.75</v>
      </c>
      <c r="AB21" s="18">
        <v>8.8182159999999996E-2</v>
      </c>
      <c r="AC21" s="18">
        <v>8.1900000000000001E-2</v>
      </c>
      <c r="AD21" s="16">
        <v>1861572</v>
      </c>
      <c r="AE21" s="16">
        <v>0</v>
      </c>
      <c r="AF21" s="16">
        <v>0</v>
      </c>
      <c r="AG21" s="16">
        <v>0</v>
      </c>
      <c r="AH21" s="16">
        <v>350.4</v>
      </c>
      <c r="AI21" s="16">
        <f t="shared" si="0"/>
        <v>350.4</v>
      </c>
      <c r="AJ21" s="16">
        <v>801114.75</v>
      </c>
      <c r="AK21" s="16">
        <v>62426.65</v>
      </c>
      <c r="AL21" s="16">
        <v>225280.39</v>
      </c>
      <c r="AM21" s="16">
        <v>0</v>
      </c>
      <c r="AN21" s="16">
        <v>196428.59</v>
      </c>
      <c r="AO21" s="16">
        <v>37324.699999999997</v>
      </c>
      <c r="AP21" s="16">
        <v>177805.11</v>
      </c>
      <c r="AQ21" s="16">
        <v>11900</v>
      </c>
      <c r="AR21" s="16">
        <v>0</v>
      </c>
      <c r="AS21" s="16">
        <v>0</v>
      </c>
      <c r="AT21" s="16">
        <v>53317.98</v>
      </c>
      <c r="AU21" s="16">
        <v>19110.27</v>
      </c>
      <c r="AV21" s="16">
        <v>0</v>
      </c>
      <c r="AW21" s="16">
        <v>0</v>
      </c>
      <c r="AX21" s="16">
        <v>5990.8</v>
      </c>
      <c r="AY21" s="16">
        <v>32745.279999999999</v>
      </c>
      <c r="AZ21" s="16">
        <v>0</v>
      </c>
      <c r="BA21" s="16">
        <v>1690429.55</v>
      </c>
      <c r="BB21" s="18">
        <f t="shared" si="1"/>
        <v>0</v>
      </c>
      <c r="BC21" s="16">
        <v>481641.54</v>
      </c>
      <c r="BD21" s="16">
        <v>1524598.56</v>
      </c>
      <c r="BE21" s="16">
        <v>0</v>
      </c>
      <c r="BF21" s="16">
        <v>196852.92</v>
      </c>
      <c r="BG21" s="16">
        <v>0</v>
      </c>
      <c r="BH21" s="16">
        <v>342772.86</v>
      </c>
      <c r="BI21" s="16">
        <v>0</v>
      </c>
      <c r="BJ21" s="16">
        <v>0</v>
      </c>
      <c r="BK21" s="16">
        <v>0</v>
      </c>
      <c r="BL21" s="16">
        <f t="shared" si="2"/>
        <v>0</v>
      </c>
      <c r="BM21" s="16">
        <v>0</v>
      </c>
      <c r="BN21" s="16">
        <v>3942</v>
      </c>
      <c r="BO21" s="16">
        <v>750</v>
      </c>
      <c r="BP21" s="16">
        <v>77</v>
      </c>
      <c r="BQ21" s="16">
        <v>0</v>
      </c>
      <c r="BR21" s="16">
        <v>-28</v>
      </c>
      <c r="BS21" s="16">
        <v>-137</v>
      </c>
      <c r="BT21" s="16">
        <v>-70</v>
      </c>
      <c r="BU21" s="16">
        <v>-230</v>
      </c>
      <c r="BV21" s="16">
        <v>0</v>
      </c>
      <c r="BW21" s="16">
        <v>0</v>
      </c>
      <c r="BX21" s="16">
        <v>0</v>
      </c>
      <c r="BY21" s="16">
        <v>-859</v>
      </c>
      <c r="BZ21" s="16">
        <v>-4</v>
      </c>
      <c r="CA21" s="16">
        <v>3441</v>
      </c>
      <c r="CB21" s="16">
        <v>7</v>
      </c>
      <c r="CC21" s="16">
        <v>153</v>
      </c>
      <c r="CD21" s="16">
        <v>104</v>
      </c>
      <c r="CE21" s="16">
        <v>611</v>
      </c>
      <c r="CF21" s="16">
        <v>2</v>
      </c>
      <c r="CG21" s="16">
        <v>5</v>
      </c>
    </row>
    <row r="22" spans="1:85" ht="15.6" x14ac:dyDescent="0.3">
      <c r="A22" s="10">
        <v>2</v>
      </c>
      <c r="B22" s="10" t="s">
        <v>229</v>
      </c>
      <c r="C22" s="10" t="s">
        <v>230</v>
      </c>
      <c r="D22" s="10" t="s">
        <v>374</v>
      </c>
      <c r="E22" s="31" t="s">
        <v>580</v>
      </c>
      <c r="F22" s="10" t="s">
        <v>375</v>
      </c>
      <c r="G22" s="66">
        <v>16543342.32</v>
      </c>
      <c r="H22" s="66">
        <v>16543342.32</v>
      </c>
      <c r="I22" s="66">
        <v>16217982.67</v>
      </c>
      <c r="J22" s="66">
        <v>754919.07</v>
      </c>
      <c r="K22" s="66">
        <v>3703194.12</v>
      </c>
      <c r="L22" s="66">
        <v>1183806.29</v>
      </c>
      <c r="M22" s="66">
        <v>0</v>
      </c>
      <c r="N22" s="66">
        <v>0</v>
      </c>
      <c r="O22" s="66">
        <v>0</v>
      </c>
      <c r="P22" s="66">
        <v>1185634.8500000001</v>
      </c>
      <c r="Q22" s="66">
        <v>0</v>
      </c>
      <c r="R22" s="66">
        <v>35036.949999999997</v>
      </c>
      <c r="S22" s="66">
        <v>6151462.0599999996</v>
      </c>
      <c r="T22" s="66">
        <v>0</v>
      </c>
      <c r="U22" s="66">
        <v>427101.49</v>
      </c>
      <c r="V22" s="66">
        <v>1218385.1399999999</v>
      </c>
      <c r="W22" s="66">
        <v>70581.36</v>
      </c>
      <c r="X22" s="66">
        <v>0</v>
      </c>
      <c r="Y22" s="66">
        <v>14485277.93</v>
      </c>
      <c r="Z22" s="66">
        <v>1324340.1000000001</v>
      </c>
      <c r="AA22" s="66">
        <v>15809618.029999999</v>
      </c>
      <c r="AB22" s="18">
        <v>0.20467850000000001</v>
      </c>
      <c r="AC22" s="18">
        <v>7.4499999999999997E-2</v>
      </c>
      <c r="AD22" s="16">
        <v>1079160.05</v>
      </c>
      <c r="AE22" s="16">
        <v>0</v>
      </c>
      <c r="AF22" s="16">
        <v>0</v>
      </c>
      <c r="AG22" s="16">
        <v>0</v>
      </c>
      <c r="AH22" s="16">
        <v>227.25</v>
      </c>
      <c r="AI22" s="16">
        <f t="shared" si="0"/>
        <v>227.25</v>
      </c>
      <c r="AJ22" s="16">
        <v>520351.86</v>
      </c>
      <c r="AK22" s="16">
        <v>45715.8</v>
      </c>
      <c r="AL22" s="16">
        <v>131092.69</v>
      </c>
      <c r="AM22" s="16">
        <v>0</v>
      </c>
      <c r="AN22" s="16">
        <v>98260.03</v>
      </c>
      <c r="AO22" s="16">
        <v>43922.35</v>
      </c>
      <c r="AP22" s="16">
        <v>43262.35</v>
      </c>
      <c r="AQ22" s="16">
        <v>9900</v>
      </c>
      <c r="AR22" s="16">
        <v>2500</v>
      </c>
      <c r="AS22" s="16">
        <v>0</v>
      </c>
      <c r="AT22" s="16">
        <v>29328.400000000001</v>
      </c>
      <c r="AU22" s="16">
        <v>9178.67</v>
      </c>
      <c r="AV22" s="16">
        <v>0</v>
      </c>
      <c r="AW22" s="16">
        <v>645.63</v>
      </c>
      <c r="AX22" s="16">
        <v>4101.92</v>
      </c>
      <c r="AY22" s="16">
        <v>15606.2</v>
      </c>
      <c r="AZ22" s="16">
        <v>0</v>
      </c>
      <c r="BA22" s="16">
        <v>990848.15</v>
      </c>
      <c r="BB22" s="18">
        <f t="shared" si="1"/>
        <v>0</v>
      </c>
      <c r="BC22" s="16">
        <v>1599667.01</v>
      </c>
      <c r="BD22" s="16">
        <v>1786399.49</v>
      </c>
      <c r="BE22" s="16">
        <v>194.8</v>
      </c>
      <c r="BF22" s="16">
        <v>196853</v>
      </c>
      <c r="BG22" s="16">
        <v>0</v>
      </c>
      <c r="BH22" s="16">
        <v>153322.25</v>
      </c>
      <c r="BI22" s="16">
        <v>0</v>
      </c>
      <c r="BJ22" s="16">
        <v>0</v>
      </c>
      <c r="BK22" s="16">
        <v>0</v>
      </c>
      <c r="BL22" s="16">
        <f t="shared" si="2"/>
        <v>0</v>
      </c>
      <c r="BM22" s="16">
        <v>0</v>
      </c>
      <c r="BN22" s="16">
        <v>1889</v>
      </c>
      <c r="BO22" s="16">
        <v>985</v>
      </c>
      <c r="BP22" s="16">
        <v>0</v>
      </c>
      <c r="BQ22" s="16">
        <v>0</v>
      </c>
      <c r="BR22" s="16">
        <v>-94</v>
      </c>
      <c r="BS22" s="16">
        <v>-44</v>
      </c>
      <c r="BT22" s="16">
        <v>-477</v>
      </c>
      <c r="BU22" s="16">
        <v>-83</v>
      </c>
      <c r="BV22" s="16">
        <v>0</v>
      </c>
      <c r="BW22" s="16">
        <v>0</v>
      </c>
      <c r="BX22" s="16">
        <v>1</v>
      </c>
      <c r="BY22" s="16">
        <v>-146</v>
      </c>
      <c r="BZ22" s="16">
        <v>0</v>
      </c>
      <c r="CA22" s="16">
        <v>2031</v>
      </c>
      <c r="CB22" s="16">
        <v>6</v>
      </c>
      <c r="CC22" s="16">
        <v>81</v>
      </c>
      <c r="CD22" s="16">
        <v>12</v>
      </c>
      <c r="CE22" s="16">
        <v>26</v>
      </c>
      <c r="CF22" s="16">
        <v>1</v>
      </c>
      <c r="CG22" s="16">
        <v>26</v>
      </c>
    </row>
    <row r="23" spans="1:85" ht="15.6" x14ac:dyDescent="0.3">
      <c r="A23" s="10">
        <v>3</v>
      </c>
      <c r="B23" s="10" t="s">
        <v>0</v>
      </c>
      <c r="C23" s="10" t="s">
        <v>1</v>
      </c>
      <c r="D23" s="10" t="s">
        <v>376</v>
      </c>
      <c r="E23" s="31" t="s">
        <v>580</v>
      </c>
      <c r="F23" s="10" t="s">
        <v>377</v>
      </c>
      <c r="G23" s="66">
        <v>42932607.68</v>
      </c>
      <c r="H23" s="66">
        <v>42932607.68</v>
      </c>
      <c r="I23" s="66">
        <v>42244096.43</v>
      </c>
      <c r="J23" s="66">
        <v>452224.71</v>
      </c>
      <c r="K23" s="66">
        <v>9061956.3100000005</v>
      </c>
      <c r="L23" s="66">
        <v>7131259.3200000003</v>
      </c>
      <c r="M23" s="66">
        <v>0</v>
      </c>
      <c r="N23" s="66">
        <v>0</v>
      </c>
      <c r="O23" s="66">
        <v>91441.81</v>
      </c>
      <c r="P23" s="66">
        <v>2443559.15</v>
      </c>
      <c r="Q23" s="66">
        <v>0</v>
      </c>
      <c r="R23" s="66">
        <v>0</v>
      </c>
      <c r="S23" s="66">
        <v>13570502.5</v>
      </c>
      <c r="T23" s="66">
        <v>311913.49</v>
      </c>
      <c r="U23" s="66">
        <v>6072995.9000000004</v>
      </c>
      <c r="V23" s="66">
        <v>32859.919999999998</v>
      </c>
      <c r="W23" s="66">
        <v>0</v>
      </c>
      <c r="X23" s="66">
        <v>0</v>
      </c>
      <c r="Y23" s="66">
        <v>42446633.649999999</v>
      </c>
      <c r="Z23" s="66">
        <v>48305.1</v>
      </c>
      <c r="AA23" s="66">
        <v>42494938.75</v>
      </c>
      <c r="AB23" s="18">
        <v>0.12968150000000001</v>
      </c>
      <c r="AC23" s="77">
        <f>2801442/42446634</f>
        <v>6.5999155551415459E-2</v>
      </c>
      <c r="AD23" s="16">
        <v>2801442.26</v>
      </c>
      <c r="AE23" s="16">
        <v>0</v>
      </c>
      <c r="AF23" s="16">
        <v>0</v>
      </c>
      <c r="AG23" s="16">
        <v>0</v>
      </c>
      <c r="AH23" s="16">
        <v>426.3</v>
      </c>
      <c r="AI23" s="16">
        <f t="shared" si="0"/>
        <v>426.3</v>
      </c>
      <c r="AJ23" s="16">
        <v>1441408.15</v>
      </c>
      <c r="AK23" s="16">
        <v>114191.85</v>
      </c>
      <c r="AL23" s="16">
        <v>374829.26</v>
      </c>
      <c r="AM23" s="16">
        <v>0</v>
      </c>
      <c r="AN23" s="16">
        <v>274198.43</v>
      </c>
      <c r="AO23" s="16">
        <v>6262.28</v>
      </c>
      <c r="AP23" s="16">
        <v>53792.56</v>
      </c>
      <c r="AQ23" s="16">
        <v>11350</v>
      </c>
      <c r="AR23" s="16">
        <v>5997.67</v>
      </c>
      <c r="AS23" s="16">
        <v>0</v>
      </c>
      <c r="AT23" s="16">
        <v>65771.789999999994</v>
      </c>
      <c r="AU23" s="16">
        <v>26532.32</v>
      </c>
      <c r="AV23" s="16">
        <v>1274.6600000000001</v>
      </c>
      <c r="AW23" s="16">
        <v>13541.57</v>
      </c>
      <c r="AX23" s="16">
        <v>30481.86</v>
      </c>
      <c r="AY23" s="16">
        <v>97296.16</v>
      </c>
      <c r="AZ23" s="16">
        <v>0</v>
      </c>
      <c r="BA23" s="16">
        <v>2593099.6</v>
      </c>
      <c r="BB23" s="18">
        <f t="shared" si="1"/>
        <v>0</v>
      </c>
      <c r="BC23" s="19">
        <v>1027404</v>
      </c>
      <c r="BD23" s="19">
        <v>4540162</v>
      </c>
      <c r="BE23" s="16">
        <v>0</v>
      </c>
      <c r="BF23" s="16">
        <v>196853</v>
      </c>
      <c r="BG23" s="19">
        <v>0</v>
      </c>
      <c r="BH23" s="19">
        <v>508967</v>
      </c>
      <c r="BI23" s="19">
        <v>0</v>
      </c>
      <c r="BJ23" s="19">
        <v>0</v>
      </c>
      <c r="BK23" s="19">
        <v>0</v>
      </c>
      <c r="BL23" s="16">
        <f t="shared" si="2"/>
        <v>0</v>
      </c>
      <c r="BM23" s="16">
        <v>0</v>
      </c>
      <c r="BN23" s="16">
        <v>8315</v>
      </c>
      <c r="BO23" s="16">
        <v>2329</v>
      </c>
      <c r="BP23" s="16">
        <v>112</v>
      </c>
      <c r="BQ23" s="16">
        <v>-190</v>
      </c>
      <c r="BR23" s="16">
        <v>-77</v>
      </c>
      <c r="BS23" s="16">
        <v>-277</v>
      </c>
      <c r="BT23" s="16">
        <v>-404</v>
      </c>
      <c r="BU23" s="16">
        <v>-709</v>
      </c>
      <c r="BV23" s="16">
        <v>0</v>
      </c>
      <c r="BW23" s="16">
        <v>-1</v>
      </c>
      <c r="BX23" s="16">
        <v>22</v>
      </c>
      <c r="BY23" s="16">
        <v>-1083</v>
      </c>
      <c r="BZ23" s="16">
        <v>0</v>
      </c>
      <c r="CA23" s="16">
        <v>8037</v>
      </c>
      <c r="CB23" s="16">
        <v>4</v>
      </c>
      <c r="CC23" s="16">
        <v>172</v>
      </c>
      <c r="CD23" s="16">
        <v>92</v>
      </c>
      <c r="CE23" s="16">
        <v>706</v>
      </c>
      <c r="CF23" s="16">
        <v>137</v>
      </c>
      <c r="CG23" s="16">
        <v>17</v>
      </c>
    </row>
    <row r="24" spans="1:85" ht="15.6" x14ac:dyDescent="0.3">
      <c r="A24" s="10">
        <v>3</v>
      </c>
      <c r="B24" s="10" t="s">
        <v>70</v>
      </c>
      <c r="C24" s="10" t="s">
        <v>71</v>
      </c>
      <c r="D24" s="10" t="s">
        <v>378</v>
      </c>
      <c r="E24" s="10" t="s">
        <v>379</v>
      </c>
      <c r="F24" s="10" t="s">
        <v>380</v>
      </c>
      <c r="G24" s="66">
        <v>46652859.32</v>
      </c>
      <c r="H24" s="66">
        <v>46659796.159999996</v>
      </c>
      <c r="I24" s="66">
        <v>46206181.159999996</v>
      </c>
      <c r="J24" s="66">
        <v>4428011.22</v>
      </c>
      <c r="K24" s="66">
        <v>5985183.3499999996</v>
      </c>
      <c r="L24" s="66">
        <v>5615502.6100000003</v>
      </c>
      <c r="M24" s="66">
        <v>0</v>
      </c>
      <c r="N24" s="66">
        <v>0</v>
      </c>
      <c r="O24" s="66">
        <v>7988.78</v>
      </c>
      <c r="P24" s="66">
        <v>3922414.81</v>
      </c>
      <c r="Q24" s="66">
        <v>0</v>
      </c>
      <c r="R24" s="66">
        <v>0</v>
      </c>
      <c r="S24" s="66">
        <v>17525177.530000001</v>
      </c>
      <c r="T24" s="66">
        <v>787267</v>
      </c>
      <c r="U24" s="66">
        <v>5658963.6600000001</v>
      </c>
      <c r="V24" s="66">
        <v>0</v>
      </c>
      <c r="W24" s="66">
        <v>0</v>
      </c>
      <c r="X24" s="66">
        <v>0</v>
      </c>
      <c r="Y24" s="66">
        <v>46004249.100000001</v>
      </c>
      <c r="Z24" s="66">
        <v>7138.49</v>
      </c>
      <c r="AA24" s="66">
        <v>46011387.590000004</v>
      </c>
      <c r="AB24" s="18">
        <v>0.1861189</v>
      </c>
      <c r="AC24" s="18">
        <v>4.3999999999999997E-2</v>
      </c>
      <c r="AD24" s="16">
        <v>2025198.36</v>
      </c>
      <c r="AE24" s="16">
        <v>0</v>
      </c>
      <c r="AF24" s="16">
        <v>0</v>
      </c>
      <c r="AG24" s="16">
        <v>7138.49</v>
      </c>
      <c r="AH24" s="16">
        <v>0</v>
      </c>
      <c r="AI24" s="16">
        <f t="shared" si="0"/>
        <v>7138.49</v>
      </c>
      <c r="AJ24" s="16">
        <v>1027710.66</v>
      </c>
      <c r="AK24" s="16">
        <v>79970.09</v>
      </c>
      <c r="AL24" s="16">
        <v>257967.86</v>
      </c>
      <c r="AM24" s="16">
        <v>0</v>
      </c>
      <c r="AN24" s="16">
        <v>125821</v>
      </c>
      <c r="AO24" s="16">
        <v>3089.98</v>
      </c>
      <c r="AP24" s="16">
        <v>74252.23</v>
      </c>
      <c r="AQ24" s="16">
        <v>10250</v>
      </c>
      <c r="AR24" s="16">
        <v>3870</v>
      </c>
      <c r="AS24" s="16">
        <v>0</v>
      </c>
      <c r="AT24" s="16">
        <v>45554.42</v>
      </c>
      <c r="AU24" s="16">
        <v>18930.759999999998</v>
      </c>
      <c r="AV24" s="16">
        <v>0</v>
      </c>
      <c r="AW24" s="16">
        <v>3561.64</v>
      </c>
      <c r="AX24" s="16">
        <v>30911.46</v>
      </c>
      <c r="AY24" s="16">
        <v>75382.06</v>
      </c>
      <c r="AZ24" s="16">
        <v>0</v>
      </c>
      <c r="BA24" s="16">
        <v>1842766.18</v>
      </c>
      <c r="BB24" s="18">
        <f t="shared" si="1"/>
        <v>0</v>
      </c>
      <c r="BC24" s="16">
        <v>2396864.9</v>
      </c>
      <c r="BD24" s="16">
        <v>6286113.5800000001</v>
      </c>
      <c r="BE24" s="16">
        <v>8866.44</v>
      </c>
      <c r="BF24" s="16">
        <v>196853</v>
      </c>
      <c r="BG24" s="16">
        <v>0</v>
      </c>
      <c r="BH24" s="16">
        <v>297724.56</v>
      </c>
      <c r="BI24" s="16">
        <v>0</v>
      </c>
      <c r="BJ24" s="16">
        <v>0</v>
      </c>
      <c r="BK24" s="16">
        <v>0</v>
      </c>
      <c r="BL24" s="16">
        <f t="shared" si="2"/>
        <v>0</v>
      </c>
      <c r="BM24" s="16">
        <v>0</v>
      </c>
      <c r="BN24" s="16">
        <v>8038</v>
      </c>
      <c r="BO24" s="16">
        <v>1800</v>
      </c>
      <c r="BP24" s="16">
        <v>70</v>
      </c>
      <c r="BQ24" s="16">
        <v>-1645</v>
      </c>
      <c r="BR24" s="16">
        <v>-106</v>
      </c>
      <c r="BS24" s="16">
        <v>-207</v>
      </c>
      <c r="BT24" s="16">
        <v>-480</v>
      </c>
      <c r="BU24" s="16">
        <v>-498</v>
      </c>
      <c r="BV24" s="16">
        <v>55</v>
      </c>
      <c r="BW24" s="16">
        <v>-15</v>
      </c>
      <c r="BX24" s="16">
        <v>1497</v>
      </c>
      <c r="BY24" s="16">
        <v>-950</v>
      </c>
      <c r="BZ24" s="16">
        <v>-4</v>
      </c>
      <c r="CA24" s="16">
        <v>7555</v>
      </c>
      <c r="CB24" s="16">
        <v>9</v>
      </c>
      <c r="CC24" s="16">
        <v>157</v>
      </c>
      <c r="CD24" s="16">
        <v>126</v>
      </c>
      <c r="CE24" s="16">
        <v>817</v>
      </c>
      <c r="CF24" s="16">
        <v>153</v>
      </c>
      <c r="CG24" s="16">
        <v>11</v>
      </c>
    </row>
    <row r="25" spans="1:85" ht="15.6" x14ac:dyDescent="0.3">
      <c r="A25" s="10">
        <v>3</v>
      </c>
      <c r="B25" s="10" t="s">
        <v>95</v>
      </c>
      <c r="C25" s="10" t="s">
        <v>96</v>
      </c>
      <c r="D25" s="10" t="s">
        <v>381</v>
      </c>
      <c r="E25" s="31" t="s">
        <v>580</v>
      </c>
      <c r="F25" s="10" t="s">
        <v>377</v>
      </c>
      <c r="G25" s="66">
        <v>36162983.060000002</v>
      </c>
      <c r="H25" s="66">
        <v>36162983.060000002</v>
      </c>
      <c r="I25" s="66">
        <v>35097879.780000001</v>
      </c>
      <c r="J25" s="66">
        <v>0</v>
      </c>
      <c r="K25" s="66">
        <v>7751157.5</v>
      </c>
      <c r="L25" s="66">
        <v>3551547.98</v>
      </c>
      <c r="M25" s="66">
        <v>0</v>
      </c>
      <c r="N25" s="66">
        <v>0</v>
      </c>
      <c r="O25" s="66">
        <v>0</v>
      </c>
      <c r="P25" s="66">
        <v>2741041.73</v>
      </c>
      <c r="Q25" s="66">
        <v>0</v>
      </c>
      <c r="R25" s="66">
        <v>0</v>
      </c>
      <c r="S25" s="66">
        <v>14123540.720000001</v>
      </c>
      <c r="T25" s="66">
        <v>421357.4</v>
      </c>
      <c r="U25" s="66">
        <v>3764304.76</v>
      </c>
      <c r="V25" s="66">
        <v>15157.18</v>
      </c>
      <c r="W25" s="66">
        <v>0</v>
      </c>
      <c r="X25" s="66">
        <v>447</v>
      </c>
      <c r="Y25" s="66">
        <v>34313094.829999998</v>
      </c>
      <c r="Z25" s="66">
        <v>19105.919999999998</v>
      </c>
      <c r="AA25" s="66">
        <v>34332200.75</v>
      </c>
      <c r="AB25" s="18">
        <v>0.15225159999999999</v>
      </c>
      <c r="AC25" s="18">
        <v>5.5E-2</v>
      </c>
      <c r="AD25" s="16">
        <v>1887301.92</v>
      </c>
      <c r="AE25" s="16">
        <v>0</v>
      </c>
      <c r="AF25" s="16">
        <v>0</v>
      </c>
      <c r="AG25" s="16">
        <v>0</v>
      </c>
      <c r="AH25" s="16">
        <v>0</v>
      </c>
      <c r="AI25" s="16">
        <f t="shared" si="0"/>
        <v>0</v>
      </c>
      <c r="AJ25" s="16">
        <v>917286.19</v>
      </c>
      <c r="AK25" s="16">
        <v>79184.179999999993</v>
      </c>
      <c r="AL25" s="16">
        <v>189440.84</v>
      </c>
      <c r="AM25" s="16">
        <v>0</v>
      </c>
      <c r="AN25" s="16">
        <v>176681.76</v>
      </c>
      <c r="AO25" s="16">
        <v>2904.65</v>
      </c>
      <c r="AP25" s="16">
        <v>101188.01</v>
      </c>
      <c r="AQ25" s="16">
        <v>10250</v>
      </c>
      <c r="AR25" s="16">
        <v>5114.3999999999996</v>
      </c>
      <c r="AS25" s="16">
        <v>0</v>
      </c>
      <c r="AT25" s="16">
        <v>41330.22</v>
      </c>
      <c r="AU25" s="16">
        <v>11330.57</v>
      </c>
      <c r="AV25" s="16">
        <v>0</v>
      </c>
      <c r="AW25" s="16">
        <v>4570.7299999999996</v>
      </c>
      <c r="AX25" s="16">
        <v>42150.22</v>
      </c>
      <c r="AY25" s="16">
        <v>51429.81</v>
      </c>
      <c r="AZ25" s="16">
        <v>0</v>
      </c>
      <c r="BA25" s="16">
        <v>1685904.62</v>
      </c>
      <c r="BB25" s="18">
        <f t="shared" si="1"/>
        <v>0</v>
      </c>
      <c r="BC25" s="16">
        <v>1513696.83</v>
      </c>
      <c r="BD25" s="16">
        <v>3992173.9</v>
      </c>
      <c r="BE25" s="16">
        <v>0</v>
      </c>
      <c r="BF25" s="16">
        <v>196853</v>
      </c>
      <c r="BG25" s="16">
        <v>0</v>
      </c>
      <c r="BH25" s="16">
        <v>295906.83</v>
      </c>
      <c r="BI25" s="16">
        <v>0</v>
      </c>
      <c r="BJ25" s="16">
        <v>0</v>
      </c>
      <c r="BK25" s="16">
        <v>0</v>
      </c>
      <c r="BL25" s="16">
        <f t="shared" si="2"/>
        <v>0</v>
      </c>
      <c r="BM25" s="16">
        <v>0</v>
      </c>
      <c r="BN25" s="16">
        <v>5084</v>
      </c>
      <c r="BO25" s="16">
        <v>1601</v>
      </c>
      <c r="BP25" s="16">
        <v>171</v>
      </c>
      <c r="BQ25" s="16">
        <v>-164</v>
      </c>
      <c r="BR25" s="16">
        <v>-92</v>
      </c>
      <c r="BS25" s="16">
        <v>-164</v>
      </c>
      <c r="BT25" s="16">
        <v>-369</v>
      </c>
      <c r="BU25" s="16">
        <v>-383</v>
      </c>
      <c r="BV25" s="16">
        <v>1</v>
      </c>
      <c r="BW25" s="16">
        <v>-1</v>
      </c>
      <c r="BX25" s="16">
        <v>-50</v>
      </c>
      <c r="BY25" s="16">
        <v>-620</v>
      </c>
      <c r="BZ25" s="16">
        <v>-2</v>
      </c>
      <c r="CA25" s="16">
        <v>5012</v>
      </c>
      <c r="CB25" s="16">
        <v>3</v>
      </c>
      <c r="CC25" s="16">
        <v>127</v>
      </c>
      <c r="CD25" s="16">
        <v>35</v>
      </c>
      <c r="CE25" s="16">
        <v>437</v>
      </c>
      <c r="CF25" s="16">
        <v>4</v>
      </c>
      <c r="CG25" s="16">
        <v>17</v>
      </c>
    </row>
    <row r="26" spans="1:85" ht="15.6" x14ac:dyDescent="0.3">
      <c r="A26" s="10">
        <v>3</v>
      </c>
      <c r="B26" s="10" t="s">
        <v>17</v>
      </c>
      <c r="C26" s="10" t="s">
        <v>47</v>
      </c>
      <c r="D26" s="10" t="s">
        <v>382</v>
      </c>
      <c r="E26" s="31" t="s">
        <v>580</v>
      </c>
      <c r="F26" s="10" t="s">
        <v>383</v>
      </c>
      <c r="G26" s="66">
        <v>17675832.670000002</v>
      </c>
      <c r="H26" s="66">
        <v>17675832.670000002</v>
      </c>
      <c r="I26" s="66">
        <v>17419493.600000001</v>
      </c>
      <c r="J26" s="66">
        <v>2109.94</v>
      </c>
      <c r="K26" s="66">
        <v>4070064.62</v>
      </c>
      <c r="L26" s="66">
        <v>5591291.3799999999</v>
      </c>
      <c r="M26" s="66">
        <v>0</v>
      </c>
      <c r="N26" s="66">
        <v>0</v>
      </c>
      <c r="O26" s="66">
        <v>0</v>
      </c>
      <c r="P26" s="66">
        <v>2001614.88</v>
      </c>
      <c r="Q26" s="66">
        <v>0</v>
      </c>
      <c r="R26" s="66">
        <v>0</v>
      </c>
      <c r="S26" s="66">
        <v>2963375.95</v>
      </c>
      <c r="T26" s="66">
        <v>55535.88</v>
      </c>
      <c r="U26" s="66">
        <v>1852790.75</v>
      </c>
      <c r="V26" s="66">
        <v>3016.01</v>
      </c>
      <c r="W26" s="66">
        <v>0</v>
      </c>
      <c r="X26" s="66">
        <v>0</v>
      </c>
      <c r="Y26" s="66">
        <v>17563984.579999998</v>
      </c>
      <c r="Z26" s="66">
        <v>3923.01</v>
      </c>
      <c r="AA26" s="66">
        <v>17567907.59</v>
      </c>
      <c r="AB26" s="18">
        <v>0.10007489999999999</v>
      </c>
      <c r="AC26" s="18">
        <v>5.8500000000000003E-2</v>
      </c>
      <c r="AD26" s="16">
        <v>1027201.18</v>
      </c>
      <c r="AE26" s="16">
        <v>0</v>
      </c>
      <c r="AF26" s="16">
        <v>0</v>
      </c>
      <c r="AG26" s="16">
        <v>0</v>
      </c>
      <c r="AH26" s="16">
        <v>0</v>
      </c>
      <c r="AI26" s="16">
        <f t="shared" si="0"/>
        <v>0</v>
      </c>
      <c r="AJ26" s="16">
        <v>341539.64</v>
      </c>
      <c r="AK26" s="16">
        <v>26870.97</v>
      </c>
      <c r="AL26" s="16">
        <v>77931.960000000006</v>
      </c>
      <c r="AM26" s="16">
        <v>0</v>
      </c>
      <c r="AN26" s="16">
        <v>84546.99</v>
      </c>
      <c r="AO26" s="16">
        <v>34694.980000000003</v>
      </c>
      <c r="AP26" s="16">
        <v>79035.22</v>
      </c>
      <c r="AQ26" s="16">
        <v>8625</v>
      </c>
      <c r="AR26" s="16">
        <v>7651.21</v>
      </c>
      <c r="AS26" s="16">
        <v>0</v>
      </c>
      <c r="AT26" s="16">
        <v>38379.15</v>
      </c>
      <c r="AU26" s="16">
        <v>5592.66</v>
      </c>
      <c r="AV26" s="16">
        <v>0</v>
      </c>
      <c r="AW26" s="16">
        <v>1584.44</v>
      </c>
      <c r="AX26" s="16">
        <v>4859</v>
      </c>
      <c r="AY26" s="16">
        <v>35825.01</v>
      </c>
      <c r="AZ26" s="16">
        <v>0</v>
      </c>
      <c r="BA26" s="16">
        <v>777956.08</v>
      </c>
      <c r="BB26" s="18">
        <f t="shared" si="1"/>
        <v>0</v>
      </c>
      <c r="BC26" s="16">
        <v>112886.59</v>
      </c>
      <c r="BD26" s="16">
        <v>1656020.44</v>
      </c>
      <c r="BE26" s="16">
        <v>0</v>
      </c>
      <c r="BF26" s="16">
        <v>196853</v>
      </c>
      <c r="BG26" s="16">
        <v>0</v>
      </c>
      <c r="BH26" s="16">
        <v>185472.42</v>
      </c>
      <c r="BI26" s="16">
        <v>0</v>
      </c>
      <c r="BJ26" s="16">
        <v>0</v>
      </c>
      <c r="BK26" s="16">
        <v>0</v>
      </c>
      <c r="BL26" s="16">
        <f t="shared" si="2"/>
        <v>0</v>
      </c>
      <c r="BM26" s="16">
        <v>0</v>
      </c>
      <c r="BN26" s="16">
        <v>2967</v>
      </c>
      <c r="BO26" s="16">
        <v>700</v>
      </c>
      <c r="BP26" s="16">
        <v>38</v>
      </c>
      <c r="BQ26" s="16">
        <v>-38</v>
      </c>
      <c r="BR26" s="16">
        <v>-20</v>
      </c>
      <c r="BS26" s="16">
        <v>-64</v>
      </c>
      <c r="BT26" s="16">
        <v>-115</v>
      </c>
      <c r="BU26" s="16">
        <v>-145</v>
      </c>
      <c r="BV26" s="16">
        <v>16</v>
      </c>
      <c r="BW26" s="16">
        <v>0</v>
      </c>
      <c r="BX26" s="16">
        <v>-38</v>
      </c>
      <c r="BY26" s="16">
        <v>-296</v>
      </c>
      <c r="BZ26" s="16">
        <v>-3</v>
      </c>
      <c r="CA26" s="16">
        <v>3002</v>
      </c>
      <c r="CB26" s="16">
        <v>14</v>
      </c>
      <c r="CC26" s="16">
        <v>51</v>
      </c>
      <c r="CD26" s="16">
        <v>21</v>
      </c>
      <c r="CE26" s="16">
        <v>189</v>
      </c>
      <c r="CF26" s="16">
        <v>32</v>
      </c>
      <c r="CG26" s="16">
        <v>3</v>
      </c>
    </row>
    <row r="27" spans="1:85" ht="15.6" x14ac:dyDescent="0.3">
      <c r="A27" s="10">
        <v>3</v>
      </c>
      <c r="B27" s="10" t="s">
        <v>157</v>
      </c>
      <c r="C27" s="10" t="s">
        <v>45</v>
      </c>
      <c r="D27" s="10" t="s">
        <v>384</v>
      </c>
      <c r="E27" s="10" t="s">
        <v>364</v>
      </c>
      <c r="F27" s="10" t="s">
        <v>380</v>
      </c>
      <c r="G27" s="66">
        <v>33100647.350000001</v>
      </c>
      <c r="H27" s="66">
        <v>33100647.350000001</v>
      </c>
      <c r="I27" s="66">
        <v>32473109.57</v>
      </c>
      <c r="J27" s="66">
        <v>0</v>
      </c>
      <c r="K27" s="66">
        <v>7533272.5700000003</v>
      </c>
      <c r="L27" s="66">
        <v>5173414.38</v>
      </c>
      <c r="M27" s="66">
        <v>0</v>
      </c>
      <c r="N27" s="66">
        <v>0</v>
      </c>
      <c r="O27" s="66">
        <v>0</v>
      </c>
      <c r="P27" s="66">
        <v>3085116.7</v>
      </c>
      <c r="Q27" s="66">
        <v>0</v>
      </c>
      <c r="R27" s="66">
        <v>22843.65</v>
      </c>
      <c r="S27" s="66">
        <v>9102292.2899999991</v>
      </c>
      <c r="T27" s="66">
        <v>1143835.78</v>
      </c>
      <c r="U27" s="66">
        <v>2510860.88</v>
      </c>
      <c r="V27" s="66">
        <v>108999.11</v>
      </c>
      <c r="W27" s="66">
        <v>0</v>
      </c>
      <c r="X27" s="66">
        <v>0</v>
      </c>
      <c r="Y27" s="66">
        <v>31035885.66</v>
      </c>
      <c r="Z27" s="66">
        <v>135886.63</v>
      </c>
      <c r="AA27" s="66">
        <v>31171772.289999999</v>
      </c>
      <c r="AB27" s="18">
        <v>0.25433919999999999</v>
      </c>
      <c r="AC27" s="18">
        <v>8.0100000000000005E-2</v>
      </c>
      <c r="AD27" s="16">
        <v>2484867.75</v>
      </c>
      <c r="AE27" s="16">
        <v>0</v>
      </c>
      <c r="AF27" s="16">
        <v>0</v>
      </c>
      <c r="AG27" s="16">
        <v>0</v>
      </c>
      <c r="AH27" s="16">
        <v>0</v>
      </c>
      <c r="AI27" s="16">
        <f t="shared" si="0"/>
        <v>0</v>
      </c>
      <c r="AJ27" s="16">
        <v>1371745.17</v>
      </c>
      <c r="AK27" s="16">
        <v>113987.79</v>
      </c>
      <c r="AL27" s="16">
        <v>342513.74</v>
      </c>
      <c r="AM27" s="16">
        <v>0</v>
      </c>
      <c r="AN27" s="16">
        <v>257529.95</v>
      </c>
      <c r="AO27" s="16">
        <v>5036.38</v>
      </c>
      <c r="AP27" s="16">
        <v>63324.75</v>
      </c>
      <c r="AQ27" s="16">
        <v>11350</v>
      </c>
      <c r="AR27" s="16">
        <v>4702.71</v>
      </c>
      <c r="AS27" s="16">
        <v>0</v>
      </c>
      <c r="AT27" s="16">
        <v>63588</v>
      </c>
      <c r="AU27" s="16">
        <v>13509.84</v>
      </c>
      <c r="AV27" s="16">
        <v>0</v>
      </c>
      <c r="AW27" s="16">
        <v>16980.22</v>
      </c>
      <c r="AX27" s="16">
        <v>28765.21</v>
      </c>
      <c r="AY27" s="16">
        <v>9600</v>
      </c>
      <c r="AZ27" s="16">
        <v>0</v>
      </c>
      <c r="BA27" s="16">
        <v>2355809.56</v>
      </c>
      <c r="BB27" s="18">
        <f t="shared" si="1"/>
        <v>0</v>
      </c>
      <c r="BC27" s="16">
        <v>4415503.7300000004</v>
      </c>
      <c r="BD27" s="16">
        <v>4003288.91</v>
      </c>
      <c r="BE27" s="16">
        <v>0</v>
      </c>
      <c r="BF27" s="16">
        <v>196853</v>
      </c>
      <c r="BG27" s="16">
        <v>0</v>
      </c>
      <c r="BH27" s="16">
        <v>447474.85</v>
      </c>
      <c r="BI27" s="16">
        <v>0</v>
      </c>
      <c r="BJ27" s="16">
        <v>0</v>
      </c>
      <c r="BK27" s="16">
        <v>0</v>
      </c>
      <c r="BL27" s="16">
        <f t="shared" si="2"/>
        <v>0</v>
      </c>
      <c r="BM27" s="16">
        <v>0</v>
      </c>
      <c r="BN27" s="16">
        <v>6080</v>
      </c>
      <c r="BO27" s="16">
        <v>2476</v>
      </c>
      <c r="BP27" s="16">
        <v>75</v>
      </c>
      <c r="BQ27" s="16">
        <v>-65</v>
      </c>
      <c r="BR27" s="16">
        <v>-129</v>
      </c>
      <c r="BS27" s="16">
        <v>-106</v>
      </c>
      <c r="BT27" s="16">
        <v>-972</v>
      </c>
      <c r="BU27" s="16">
        <v>-620</v>
      </c>
      <c r="BV27" s="16">
        <v>29</v>
      </c>
      <c r="BW27" s="16">
        <v>0</v>
      </c>
      <c r="BX27" s="16">
        <v>250</v>
      </c>
      <c r="BY27" s="16">
        <v>-518</v>
      </c>
      <c r="BZ27" s="16">
        <v>-2</v>
      </c>
      <c r="CA27" s="16">
        <v>6498</v>
      </c>
      <c r="CB27" s="16">
        <v>20</v>
      </c>
      <c r="CC27" s="16">
        <v>103</v>
      </c>
      <c r="CD27" s="16">
        <v>47</v>
      </c>
      <c r="CE27" s="16">
        <v>297</v>
      </c>
      <c r="CF27" s="16">
        <v>60</v>
      </c>
      <c r="CG27" s="16">
        <v>8</v>
      </c>
    </row>
    <row r="28" spans="1:85" ht="15.6" x14ac:dyDescent="0.3">
      <c r="A28" s="10">
        <v>3</v>
      </c>
      <c r="B28" s="10" t="s">
        <v>178</v>
      </c>
      <c r="C28" s="10" t="s">
        <v>179</v>
      </c>
      <c r="D28" s="10" t="s">
        <v>385</v>
      </c>
      <c r="E28" s="10" t="s">
        <v>364</v>
      </c>
      <c r="F28" s="10" t="s">
        <v>380</v>
      </c>
      <c r="G28" s="66">
        <v>19143006.890000001</v>
      </c>
      <c r="H28" s="66">
        <v>19143006.890000001</v>
      </c>
      <c r="I28" s="66">
        <v>18906607.149999999</v>
      </c>
      <c r="J28" s="66">
        <v>39858.6</v>
      </c>
      <c r="K28" s="66">
        <v>4125045.08</v>
      </c>
      <c r="L28" s="66">
        <v>2348965.96</v>
      </c>
      <c r="M28" s="66">
        <v>0</v>
      </c>
      <c r="N28" s="66">
        <v>0</v>
      </c>
      <c r="O28" s="66">
        <v>0</v>
      </c>
      <c r="P28" s="66">
        <v>1442760.74</v>
      </c>
      <c r="Q28" s="66">
        <v>0</v>
      </c>
      <c r="R28" s="66">
        <v>0</v>
      </c>
      <c r="S28" s="66">
        <v>6039116.9500000002</v>
      </c>
      <c r="T28" s="66">
        <v>781908.11</v>
      </c>
      <c r="U28" s="66">
        <v>1763933.36</v>
      </c>
      <c r="V28" s="66">
        <v>56390.14</v>
      </c>
      <c r="W28" s="66">
        <v>0</v>
      </c>
      <c r="X28" s="66">
        <v>0</v>
      </c>
      <c r="Y28" s="66">
        <v>18059605.760000002</v>
      </c>
      <c r="Z28" s="66">
        <v>65896.320000000007</v>
      </c>
      <c r="AA28" s="66">
        <v>18125502.079999998</v>
      </c>
      <c r="AB28" s="18">
        <v>0.20452619999999999</v>
      </c>
      <c r="AC28" s="18">
        <v>8.1000000000000003E-2</v>
      </c>
      <c r="AD28" s="16">
        <v>1462207</v>
      </c>
      <c r="AE28" s="16">
        <v>0</v>
      </c>
      <c r="AF28" s="16">
        <v>0</v>
      </c>
      <c r="AG28" s="16">
        <v>0</v>
      </c>
      <c r="AH28" s="16">
        <v>201.27</v>
      </c>
      <c r="AI28" s="16">
        <f t="shared" si="0"/>
        <v>201.27</v>
      </c>
      <c r="AJ28" s="16">
        <v>761234.8</v>
      </c>
      <c r="AK28" s="16">
        <v>67022.2</v>
      </c>
      <c r="AL28" s="16">
        <v>163459.94</v>
      </c>
      <c r="AM28" s="16">
        <v>3816.4</v>
      </c>
      <c r="AN28" s="16">
        <v>94703.66</v>
      </c>
      <c r="AO28" s="16">
        <v>4941.6000000000004</v>
      </c>
      <c r="AP28" s="16">
        <v>67876.69</v>
      </c>
      <c r="AQ28" s="16">
        <v>10250</v>
      </c>
      <c r="AR28" s="16">
        <v>9105</v>
      </c>
      <c r="AS28" s="16">
        <v>0</v>
      </c>
      <c r="AT28" s="16">
        <v>45202.02</v>
      </c>
      <c r="AU28" s="16">
        <v>16306.96</v>
      </c>
      <c r="AV28" s="16">
        <v>0</v>
      </c>
      <c r="AW28" s="16">
        <v>12898.93</v>
      </c>
      <c r="AX28" s="16">
        <v>7061.23</v>
      </c>
      <c r="AY28" s="16">
        <v>13716.12</v>
      </c>
      <c r="AZ28" s="16">
        <v>0</v>
      </c>
      <c r="BA28" s="16">
        <v>1317532.3899999999</v>
      </c>
      <c r="BB28" s="18">
        <f t="shared" si="1"/>
        <v>0</v>
      </c>
      <c r="BC28" s="16">
        <v>2485402.65</v>
      </c>
      <c r="BD28" s="16">
        <v>1429844.64</v>
      </c>
      <c r="BE28" s="16">
        <v>0</v>
      </c>
      <c r="BF28" s="16">
        <v>196853</v>
      </c>
      <c r="BG28" s="16">
        <v>0</v>
      </c>
      <c r="BH28" s="16">
        <v>201653.78</v>
      </c>
      <c r="BI28" s="16">
        <v>0</v>
      </c>
      <c r="BJ28" s="16">
        <v>0</v>
      </c>
      <c r="BK28" s="16">
        <v>0</v>
      </c>
      <c r="BL28" s="16">
        <f t="shared" si="2"/>
        <v>0</v>
      </c>
      <c r="BM28" s="16">
        <v>0</v>
      </c>
      <c r="BN28" s="16">
        <v>3258</v>
      </c>
      <c r="BO28" s="16">
        <v>1512</v>
      </c>
      <c r="BP28" s="16">
        <v>99</v>
      </c>
      <c r="BQ28" s="16">
        <v>-19</v>
      </c>
      <c r="BR28" s="16">
        <v>-129</v>
      </c>
      <c r="BS28" s="16">
        <v>-84</v>
      </c>
      <c r="BT28" s="16">
        <v>-676</v>
      </c>
      <c r="BU28" s="16">
        <v>-294</v>
      </c>
      <c r="BV28" s="16">
        <v>35</v>
      </c>
      <c r="BW28" s="16">
        <v>-37</v>
      </c>
      <c r="BX28" s="16">
        <v>35</v>
      </c>
      <c r="BY28" s="16">
        <v>-407</v>
      </c>
      <c r="BZ28" s="16">
        <v>-6</v>
      </c>
      <c r="CA28" s="16">
        <v>3287</v>
      </c>
      <c r="CB28" s="16">
        <v>0</v>
      </c>
      <c r="CC28" s="16">
        <v>101</v>
      </c>
      <c r="CD28" s="16">
        <v>34</v>
      </c>
      <c r="CE28" s="16">
        <v>201</v>
      </c>
      <c r="CF28" s="16">
        <v>45</v>
      </c>
      <c r="CG28" s="16">
        <v>26</v>
      </c>
    </row>
    <row r="29" spans="1:85" ht="15.6" x14ac:dyDescent="0.3">
      <c r="A29" s="10">
        <v>3</v>
      </c>
      <c r="B29" s="10" t="s">
        <v>192</v>
      </c>
      <c r="C29" s="10" t="s">
        <v>160</v>
      </c>
      <c r="D29" s="10" t="s">
        <v>386</v>
      </c>
      <c r="E29" s="31" t="s">
        <v>580</v>
      </c>
      <c r="F29" s="10" t="s">
        <v>377</v>
      </c>
      <c r="G29" s="66">
        <v>50234509.649999999</v>
      </c>
      <c r="H29" s="66">
        <v>50234509.649999999</v>
      </c>
      <c r="I29" s="66">
        <v>49455282.520000003</v>
      </c>
      <c r="J29" s="66">
        <v>0</v>
      </c>
      <c r="K29" s="66">
        <v>10264865.33</v>
      </c>
      <c r="L29" s="66">
        <v>5705947.7800000003</v>
      </c>
      <c r="M29" s="66">
        <v>0</v>
      </c>
      <c r="N29" s="66">
        <v>41046.22</v>
      </c>
      <c r="O29" s="66">
        <v>0</v>
      </c>
      <c r="P29" s="66">
        <v>3830892.9</v>
      </c>
      <c r="Q29" s="66">
        <v>0</v>
      </c>
      <c r="R29" s="66">
        <v>18896.13</v>
      </c>
      <c r="S29" s="66">
        <v>19649178.32</v>
      </c>
      <c r="T29" s="66">
        <v>421781.33</v>
      </c>
      <c r="U29" s="66">
        <v>4808935.04</v>
      </c>
      <c r="V29" s="66">
        <v>108110.28</v>
      </c>
      <c r="W29" s="66">
        <v>0</v>
      </c>
      <c r="X29" s="66">
        <v>0</v>
      </c>
      <c r="Y29" s="66">
        <v>47205877.630000003</v>
      </c>
      <c r="Z29" s="66">
        <v>168052.63</v>
      </c>
      <c r="AA29" s="66">
        <v>47373930.259999998</v>
      </c>
      <c r="AB29" s="18">
        <v>0.2013905</v>
      </c>
      <c r="AC29" s="18">
        <v>5.1799999999999999E-2</v>
      </c>
      <c r="AD29" s="16">
        <v>2444267.35</v>
      </c>
      <c r="AE29" s="16">
        <v>7000</v>
      </c>
      <c r="AF29" s="16">
        <v>116667</v>
      </c>
      <c r="AG29" s="16">
        <v>0</v>
      </c>
      <c r="AH29" s="16">
        <v>0</v>
      </c>
      <c r="AI29" s="16">
        <f t="shared" si="0"/>
        <v>0</v>
      </c>
      <c r="AJ29" s="16">
        <v>1296020.6200000001</v>
      </c>
      <c r="AK29" s="16">
        <v>131322.79</v>
      </c>
      <c r="AL29" s="16">
        <v>248821.74</v>
      </c>
      <c r="AM29" s="16">
        <v>0</v>
      </c>
      <c r="AN29" s="16">
        <v>181245.56</v>
      </c>
      <c r="AO29" s="16">
        <v>4464.5</v>
      </c>
      <c r="AP29" s="16">
        <v>62548.39</v>
      </c>
      <c r="AQ29" s="16">
        <v>10800</v>
      </c>
      <c r="AR29" s="16">
        <v>7382.1</v>
      </c>
      <c r="AS29" s="16">
        <v>0</v>
      </c>
      <c r="AT29" s="16">
        <v>68570.77</v>
      </c>
      <c r="AU29" s="16">
        <v>28845.23</v>
      </c>
      <c r="AV29" s="16">
        <v>0</v>
      </c>
      <c r="AW29" s="16">
        <v>48174.78</v>
      </c>
      <c r="AX29" s="16">
        <v>4923.17</v>
      </c>
      <c r="AY29" s="16">
        <v>41324.620000000003</v>
      </c>
      <c r="AZ29" s="16">
        <v>0</v>
      </c>
      <c r="BA29" s="16">
        <v>2219569.85</v>
      </c>
      <c r="BB29" s="18">
        <f t="shared" si="1"/>
        <v>0</v>
      </c>
      <c r="BC29" s="16">
        <v>1002226.44</v>
      </c>
      <c r="BD29" s="16">
        <v>9114524.7200000007</v>
      </c>
      <c r="BE29" s="16">
        <v>0</v>
      </c>
      <c r="BF29" s="16">
        <v>196853</v>
      </c>
      <c r="BG29" s="16">
        <v>0</v>
      </c>
      <c r="BH29" s="16">
        <v>478815.7</v>
      </c>
      <c r="BI29" s="16">
        <v>0</v>
      </c>
      <c r="BJ29" s="16">
        <v>0</v>
      </c>
      <c r="BK29" s="16">
        <v>0</v>
      </c>
      <c r="BL29" s="16">
        <f t="shared" si="2"/>
        <v>0</v>
      </c>
      <c r="BM29" s="16">
        <v>0</v>
      </c>
      <c r="BN29" s="16">
        <v>8389</v>
      </c>
      <c r="BO29" s="16">
        <v>2232</v>
      </c>
      <c r="BP29" s="16">
        <v>73</v>
      </c>
      <c r="BQ29" s="16">
        <v>-6</v>
      </c>
      <c r="BR29" s="16">
        <v>-91</v>
      </c>
      <c r="BS29" s="16">
        <v>-315</v>
      </c>
      <c r="BT29" s="16">
        <v>-434</v>
      </c>
      <c r="BU29" s="16">
        <v>-572</v>
      </c>
      <c r="BV29" s="16">
        <v>0</v>
      </c>
      <c r="BW29" s="16">
        <v>-6</v>
      </c>
      <c r="BX29" s="16">
        <v>-10</v>
      </c>
      <c r="BY29" s="16">
        <v>-884</v>
      </c>
      <c r="BZ29" s="16">
        <v>-7</v>
      </c>
      <c r="CA29" s="16">
        <v>8369</v>
      </c>
      <c r="CB29" s="16">
        <v>44</v>
      </c>
      <c r="CC29" s="16">
        <v>159</v>
      </c>
      <c r="CD29" s="16">
        <v>57</v>
      </c>
      <c r="CE29" s="16">
        <v>597</v>
      </c>
      <c r="CF29" s="16">
        <v>67</v>
      </c>
      <c r="CG29" s="16">
        <v>4</v>
      </c>
    </row>
    <row r="30" spans="1:85" ht="15.6" x14ac:dyDescent="0.3">
      <c r="A30" s="10">
        <v>3</v>
      </c>
      <c r="B30" s="10" t="s">
        <v>233</v>
      </c>
      <c r="C30" s="10" t="s">
        <v>234</v>
      </c>
      <c r="D30" s="10" t="s">
        <v>387</v>
      </c>
      <c r="E30" s="10" t="s">
        <v>367</v>
      </c>
      <c r="F30" s="10" t="s">
        <v>380</v>
      </c>
      <c r="G30" s="66">
        <v>134156543.73</v>
      </c>
      <c r="H30" s="66">
        <v>134231255.03999999</v>
      </c>
      <c r="I30" s="66">
        <v>131357525.64</v>
      </c>
      <c r="J30" s="66">
        <v>68414904.239999995</v>
      </c>
      <c r="K30" s="66">
        <v>7062637.0800000001</v>
      </c>
      <c r="L30" s="66">
        <v>19426590.41</v>
      </c>
      <c r="M30" s="66">
        <v>0</v>
      </c>
      <c r="N30" s="66">
        <v>0</v>
      </c>
      <c r="O30" s="66">
        <v>58392.67</v>
      </c>
      <c r="P30" s="66">
        <v>4313638.59</v>
      </c>
      <c r="Q30" s="66">
        <v>0</v>
      </c>
      <c r="R30" s="66">
        <v>0</v>
      </c>
      <c r="S30" s="66">
        <v>26527108.359999999</v>
      </c>
      <c r="T30" s="66">
        <v>418082.82</v>
      </c>
      <c r="U30" s="66">
        <v>5938873.1799999997</v>
      </c>
      <c r="V30" s="66">
        <v>0</v>
      </c>
      <c r="W30" s="66">
        <v>0</v>
      </c>
      <c r="X30" s="66">
        <v>0</v>
      </c>
      <c r="Y30" s="66">
        <v>136754684.41</v>
      </c>
      <c r="Z30" s="66">
        <v>212456.16</v>
      </c>
      <c r="AA30" s="66">
        <v>136967140.56999999</v>
      </c>
      <c r="AB30" s="18">
        <v>0.21956529999999999</v>
      </c>
      <c r="AC30" s="18">
        <v>3.0300000000000001E-2</v>
      </c>
      <c r="AD30" s="16">
        <v>4145213.81</v>
      </c>
      <c r="AE30" s="16">
        <v>19810.759999999998</v>
      </c>
      <c r="AF30" s="16">
        <v>417952.6</v>
      </c>
      <c r="AG30" s="16">
        <v>56271.12</v>
      </c>
      <c r="AH30" s="16">
        <v>1515.13</v>
      </c>
      <c r="AI30" s="16">
        <f t="shared" si="0"/>
        <v>57786.25</v>
      </c>
      <c r="AJ30" s="16">
        <v>2241581.88</v>
      </c>
      <c r="AK30" s="16">
        <v>212239.12</v>
      </c>
      <c r="AL30" s="16">
        <v>564133</v>
      </c>
      <c r="AM30" s="16">
        <v>0</v>
      </c>
      <c r="AN30" s="16">
        <v>520175.67</v>
      </c>
      <c r="AO30" s="16">
        <v>4963.7</v>
      </c>
      <c r="AP30" s="16">
        <v>62195.91</v>
      </c>
      <c r="AQ30" s="16">
        <v>10800</v>
      </c>
      <c r="AR30" s="16">
        <v>14956.16</v>
      </c>
      <c r="AS30" s="16">
        <v>0</v>
      </c>
      <c r="AT30" s="16">
        <v>174263.69</v>
      </c>
      <c r="AU30" s="16">
        <v>53822.5</v>
      </c>
      <c r="AV30" s="16">
        <v>0</v>
      </c>
      <c r="AW30" s="16">
        <v>6362.22</v>
      </c>
      <c r="AX30" s="16">
        <v>89758.67</v>
      </c>
      <c r="AY30" s="16">
        <v>0</v>
      </c>
      <c r="AZ30" s="16">
        <v>0</v>
      </c>
      <c r="BA30" s="16">
        <v>4120686.71</v>
      </c>
      <c r="BB30" s="18">
        <f t="shared" si="1"/>
        <v>0</v>
      </c>
      <c r="BC30" s="16">
        <v>2319111.4</v>
      </c>
      <c r="BD30" s="16">
        <v>27137016.489999998</v>
      </c>
      <c r="BE30" s="16">
        <v>0</v>
      </c>
      <c r="BF30" s="16">
        <v>196853</v>
      </c>
      <c r="BG30" s="16">
        <v>0</v>
      </c>
      <c r="BH30" s="16">
        <v>627885.93000000005</v>
      </c>
      <c r="BI30" s="16">
        <v>0</v>
      </c>
      <c r="BJ30" s="16">
        <v>0</v>
      </c>
      <c r="BK30" s="16">
        <v>0</v>
      </c>
      <c r="BL30" s="16">
        <f t="shared" si="2"/>
        <v>0</v>
      </c>
      <c r="BM30" s="16">
        <v>0</v>
      </c>
      <c r="BN30" s="16">
        <v>9580</v>
      </c>
      <c r="BO30" s="16">
        <v>2388</v>
      </c>
      <c r="BP30" s="16">
        <v>0</v>
      </c>
      <c r="BQ30" s="16">
        <v>0</v>
      </c>
      <c r="BR30" s="16">
        <v>-64</v>
      </c>
      <c r="BS30" s="16">
        <v>-239</v>
      </c>
      <c r="BT30" s="16">
        <v>-340</v>
      </c>
      <c r="BU30" s="16">
        <v>-936</v>
      </c>
      <c r="BV30" s="16">
        <v>49</v>
      </c>
      <c r="BW30" s="16">
        <v>0</v>
      </c>
      <c r="BX30" s="16">
        <v>0</v>
      </c>
      <c r="BY30" s="16">
        <v>-1797</v>
      </c>
      <c r="BZ30" s="16">
        <v>-21</v>
      </c>
      <c r="CA30" s="16">
        <v>8620</v>
      </c>
      <c r="CB30" s="16">
        <v>8</v>
      </c>
      <c r="CC30" s="16">
        <v>396</v>
      </c>
      <c r="CD30" s="16">
        <v>236</v>
      </c>
      <c r="CE30" s="16">
        <v>1044</v>
      </c>
      <c r="CF30" s="16">
        <v>112</v>
      </c>
      <c r="CG30" s="16">
        <v>9</v>
      </c>
    </row>
    <row r="31" spans="1:85" ht="15.6" x14ac:dyDescent="0.3">
      <c r="A31" s="10">
        <v>4</v>
      </c>
      <c r="B31" s="10" t="s">
        <v>6</v>
      </c>
      <c r="C31" s="10" t="s">
        <v>7</v>
      </c>
      <c r="D31" s="10" t="s">
        <v>388</v>
      </c>
      <c r="E31" s="10" t="s">
        <v>364</v>
      </c>
      <c r="F31" s="10" t="s">
        <v>389</v>
      </c>
      <c r="G31" s="66">
        <v>40276125.880000003</v>
      </c>
      <c r="H31" s="66">
        <v>40276125.880000003</v>
      </c>
      <c r="I31" s="66">
        <v>39727750.93</v>
      </c>
      <c r="J31" s="66">
        <v>154597.13</v>
      </c>
      <c r="K31" s="66">
        <v>4471612.6100000003</v>
      </c>
      <c r="L31" s="66">
        <v>10571740.27</v>
      </c>
      <c r="M31" s="66">
        <v>0</v>
      </c>
      <c r="N31" s="66">
        <v>0</v>
      </c>
      <c r="O31" s="66">
        <v>171957.2</v>
      </c>
      <c r="P31" s="66">
        <v>2470468.9900000002</v>
      </c>
      <c r="Q31" s="66">
        <v>0</v>
      </c>
      <c r="R31" s="66">
        <v>0</v>
      </c>
      <c r="S31" s="66">
        <v>15288150.26</v>
      </c>
      <c r="T31" s="66">
        <v>206126.1</v>
      </c>
      <c r="U31" s="66">
        <v>4336489.66</v>
      </c>
      <c r="V31" s="66">
        <v>813.17</v>
      </c>
      <c r="W31" s="66">
        <v>0</v>
      </c>
      <c r="X31" s="66">
        <v>0</v>
      </c>
      <c r="Y31" s="66">
        <v>39566206.640000001</v>
      </c>
      <c r="Z31" s="66">
        <v>183411.83</v>
      </c>
      <c r="AA31" s="66">
        <v>39749618.469999999</v>
      </c>
      <c r="AB31" s="18">
        <v>8.7308060000000007E-2</v>
      </c>
      <c r="AC31" s="18">
        <v>4.2000000000000003E-2</v>
      </c>
      <c r="AD31" s="16">
        <v>1662083.63</v>
      </c>
      <c r="AE31" s="16">
        <v>0</v>
      </c>
      <c r="AF31" s="16">
        <v>0</v>
      </c>
      <c r="AG31" s="16">
        <v>0</v>
      </c>
      <c r="AH31" s="16">
        <v>253.64</v>
      </c>
      <c r="AI31" s="16">
        <f t="shared" si="0"/>
        <v>253.64</v>
      </c>
      <c r="AJ31" s="16">
        <v>660799.89</v>
      </c>
      <c r="AK31" s="16">
        <v>50789.85</v>
      </c>
      <c r="AL31" s="16">
        <v>195956.75</v>
      </c>
      <c r="AM31" s="16">
        <v>0</v>
      </c>
      <c r="AN31" s="16">
        <v>120570.04</v>
      </c>
      <c r="AO31" s="16">
        <v>23715.95</v>
      </c>
      <c r="AP31" s="16">
        <v>85713.27</v>
      </c>
      <c r="AQ31" s="16">
        <v>9000</v>
      </c>
      <c r="AR31" s="16">
        <v>0</v>
      </c>
      <c r="AS31" s="16">
        <v>0</v>
      </c>
      <c r="AT31" s="16">
        <v>58359.23</v>
      </c>
      <c r="AU31" s="16">
        <v>17512.330000000002</v>
      </c>
      <c r="AV31" s="16">
        <v>0</v>
      </c>
      <c r="AW31" s="16">
        <v>21802.48</v>
      </c>
      <c r="AX31" s="16">
        <v>10107.24</v>
      </c>
      <c r="AY31" s="16">
        <v>133206.85999999999</v>
      </c>
      <c r="AZ31" s="16">
        <v>0</v>
      </c>
      <c r="BA31" s="16">
        <v>1424786.66</v>
      </c>
      <c r="BB31" s="18">
        <f t="shared" si="1"/>
        <v>0</v>
      </c>
      <c r="BC31" s="16">
        <v>477031.02</v>
      </c>
      <c r="BD31" s="16">
        <v>3039399.13</v>
      </c>
      <c r="BE31" s="16">
        <v>0</v>
      </c>
      <c r="BF31" s="16">
        <v>196852.92</v>
      </c>
      <c r="BG31" s="16">
        <v>0</v>
      </c>
      <c r="BH31" s="16">
        <v>306171.59000000003</v>
      </c>
      <c r="BI31" s="16">
        <v>0</v>
      </c>
      <c r="BJ31" s="16">
        <v>0</v>
      </c>
      <c r="BK31" s="16">
        <v>0</v>
      </c>
      <c r="BL31" s="16">
        <f t="shared" si="2"/>
        <v>0</v>
      </c>
      <c r="BM31" s="16">
        <v>0</v>
      </c>
      <c r="BN31" s="16">
        <v>7025</v>
      </c>
      <c r="BO31" s="16">
        <v>1673</v>
      </c>
      <c r="BP31" s="16">
        <v>0</v>
      </c>
      <c r="BQ31" s="16">
        <v>0</v>
      </c>
      <c r="BR31" s="16">
        <v>-19</v>
      </c>
      <c r="BS31" s="16">
        <v>-162</v>
      </c>
      <c r="BT31" s="16">
        <v>-77</v>
      </c>
      <c r="BU31" s="16">
        <v>-499</v>
      </c>
      <c r="BV31" s="16">
        <v>0</v>
      </c>
      <c r="BW31" s="16">
        <v>0</v>
      </c>
      <c r="BX31" s="16">
        <v>0</v>
      </c>
      <c r="BY31" s="16">
        <v>-932</v>
      </c>
      <c r="BZ31" s="16">
        <v>0</v>
      </c>
      <c r="CA31" s="16">
        <v>7009</v>
      </c>
      <c r="CB31" s="16">
        <v>12</v>
      </c>
      <c r="CC31" s="16">
        <v>191</v>
      </c>
      <c r="CD31" s="16">
        <v>96</v>
      </c>
      <c r="CE31" s="16">
        <v>671</v>
      </c>
      <c r="CF31" s="16">
        <v>0</v>
      </c>
      <c r="CG31" s="16">
        <v>6</v>
      </c>
    </row>
    <row r="32" spans="1:85" ht="15.6" x14ac:dyDescent="0.3">
      <c r="A32" s="10">
        <v>4</v>
      </c>
      <c r="B32" s="10" t="s">
        <v>12</v>
      </c>
      <c r="C32" s="10" t="s">
        <v>13</v>
      </c>
      <c r="D32" s="10" t="s">
        <v>390</v>
      </c>
      <c r="E32" s="10" t="s">
        <v>367</v>
      </c>
      <c r="F32" s="10" t="s">
        <v>389</v>
      </c>
      <c r="G32" s="66">
        <v>26708339.59</v>
      </c>
      <c r="H32" s="66">
        <v>26708339.59</v>
      </c>
      <c r="I32" s="66">
        <v>26249264.960000001</v>
      </c>
      <c r="J32" s="66">
        <v>105131.83</v>
      </c>
      <c r="K32" s="66">
        <v>2280503.87</v>
      </c>
      <c r="L32" s="66">
        <v>5274978.8499999996</v>
      </c>
      <c r="M32" s="66">
        <v>0</v>
      </c>
      <c r="N32" s="66">
        <v>0</v>
      </c>
      <c r="O32" s="66">
        <v>0</v>
      </c>
      <c r="P32" s="66">
        <v>1420271.23</v>
      </c>
      <c r="Q32" s="66">
        <v>0</v>
      </c>
      <c r="R32" s="66">
        <v>0</v>
      </c>
      <c r="S32" s="66">
        <v>12561719.92</v>
      </c>
      <c r="T32" s="66">
        <v>226866.54</v>
      </c>
      <c r="U32" s="66">
        <v>2740855.38</v>
      </c>
      <c r="V32" s="66">
        <v>46710.18</v>
      </c>
      <c r="W32" s="66">
        <v>0</v>
      </c>
      <c r="X32" s="66">
        <v>0</v>
      </c>
      <c r="Y32" s="66">
        <v>26223812.739999998</v>
      </c>
      <c r="Z32" s="66">
        <v>46710.18</v>
      </c>
      <c r="AA32" s="66">
        <v>26270522.920000002</v>
      </c>
      <c r="AB32" s="18">
        <v>7.7664579999999997E-2</v>
      </c>
      <c r="AC32" s="18">
        <v>6.1499999999999999E-2</v>
      </c>
      <c r="AD32" s="16">
        <v>1613485.12</v>
      </c>
      <c r="AE32" s="16">
        <v>0</v>
      </c>
      <c r="AF32" s="16">
        <v>0</v>
      </c>
      <c r="AG32" s="16">
        <v>0</v>
      </c>
      <c r="AH32" s="16">
        <v>0</v>
      </c>
      <c r="AI32" s="16">
        <f t="shared" si="0"/>
        <v>0</v>
      </c>
      <c r="AJ32" s="16">
        <v>686113.86</v>
      </c>
      <c r="AK32" s="16">
        <v>56682.04</v>
      </c>
      <c r="AL32" s="16">
        <v>173811.39</v>
      </c>
      <c r="AM32" s="16">
        <v>0</v>
      </c>
      <c r="AN32" s="16">
        <v>109376.39</v>
      </c>
      <c r="AO32" s="16">
        <v>4258.6000000000004</v>
      </c>
      <c r="AP32" s="16">
        <v>80699.95</v>
      </c>
      <c r="AQ32" s="16">
        <v>8800</v>
      </c>
      <c r="AR32" s="16">
        <v>6950</v>
      </c>
      <c r="AS32" s="16">
        <v>0</v>
      </c>
      <c r="AT32" s="16">
        <v>45690.3</v>
      </c>
      <c r="AU32" s="16">
        <v>31713.88</v>
      </c>
      <c r="AV32" s="16">
        <v>2479.38</v>
      </c>
      <c r="AW32" s="16">
        <v>0</v>
      </c>
      <c r="AX32" s="16">
        <v>25335.07</v>
      </c>
      <c r="AY32" s="16">
        <v>60000</v>
      </c>
      <c r="AZ32" s="16">
        <v>0</v>
      </c>
      <c r="BA32" s="16">
        <v>1381639.64</v>
      </c>
      <c r="BB32" s="18">
        <f t="shared" si="1"/>
        <v>0</v>
      </c>
      <c r="BC32" s="16">
        <v>521477.77</v>
      </c>
      <c r="BD32" s="16">
        <v>1552814.13</v>
      </c>
      <c r="BE32" s="16">
        <v>221.57</v>
      </c>
      <c r="BF32" s="16">
        <v>196853</v>
      </c>
      <c r="BG32" s="16">
        <v>0</v>
      </c>
      <c r="BH32" s="16">
        <v>295950.21000000002</v>
      </c>
      <c r="BI32" s="16">
        <v>0</v>
      </c>
      <c r="BJ32" s="16">
        <v>0</v>
      </c>
      <c r="BK32" s="16">
        <v>0</v>
      </c>
      <c r="BL32" s="16">
        <f t="shared" si="2"/>
        <v>0</v>
      </c>
      <c r="BM32" s="16">
        <v>0</v>
      </c>
      <c r="BN32" s="16">
        <v>4589</v>
      </c>
      <c r="BO32" s="16">
        <v>1250</v>
      </c>
      <c r="BP32" s="16">
        <v>10</v>
      </c>
      <c r="BQ32" s="16">
        <v>0</v>
      </c>
      <c r="BR32" s="16">
        <v>-65</v>
      </c>
      <c r="BS32" s="16">
        <v>-144</v>
      </c>
      <c r="BT32" s="16">
        <v>-214</v>
      </c>
      <c r="BU32" s="16">
        <v>-267</v>
      </c>
      <c r="BV32" s="16">
        <v>20</v>
      </c>
      <c r="BW32" s="16">
        <v>0</v>
      </c>
      <c r="BX32" s="16">
        <v>21</v>
      </c>
      <c r="BY32" s="16">
        <v>-630</v>
      </c>
      <c r="BZ32" s="16">
        <v>-4</v>
      </c>
      <c r="CA32" s="16">
        <v>4566</v>
      </c>
      <c r="CB32" s="16">
        <v>10</v>
      </c>
      <c r="CC32" s="16">
        <v>210</v>
      </c>
      <c r="CD32" s="16">
        <v>110</v>
      </c>
      <c r="CE32" s="16">
        <v>296</v>
      </c>
      <c r="CF32" s="16">
        <v>2</v>
      </c>
      <c r="CG32" s="16">
        <v>11</v>
      </c>
    </row>
    <row r="33" spans="1:85" ht="15.6" x14ac:dyDescent="0.3">
      <c r="A33" s="10">
        <v>4</v>
      </c>
      <c r="B33" s="10" t="s">
        <v>22</v>
      </c>
      <c r="C33" s="10" t="s">
        <v>23</v>
      </c>
      <c r="D33" s="10" t="s">
        <v>391</v>
      </c>
      <c r="E33" s="31" t="s">
        <v>580</v>
      </c>
      <c r="F33" s="10" t="s">
        <v>392</v>
      </c>
      <c r="G33" s="66">
        <v>23702008.25</v>
      </c>
      <c r="H33" s="66">
        <v>23702008.25</v>
      </c>
      <c r="I33" s="66">
        <v>23262024.329999998</v>
      </c>
      <c r="J33" s="66">
        <v>0</v>
      </c>
      <c r="K33" s="66">
        <v>5141068.68</v>
      </c>
      <c r="L33" s="66">
        <v>1714156.84</v>
      </c>
      <c r="M33" s="66">
        <v>0</v>
      </c>
      <c r="N33" s="66">
        <v>0</v>
      </c>
      <c r="O33" s="66">
        <v>0</v>
      </c>
      <c r="P33" s="66">
        <v>2624720.92</v>
      </c>
      <c r="Q33" s="66">
        <v>0</v>
      </c>
      <c r="R33" s="66">
        <v>0</v>
      </c>
      <c r="S33" s="66">
        <v>10243766.140000001</v>
      </c>
      <c r="T33" s="66">
        <v>468840.23</v>
      </c>
      <c r="U33" s="66">
        <v>1539350.59</v>
      </c>
      <c r="V33" s="66">
        <v>0</v>
      </c>
      <c r="W33" s="66">
        <v>0</v>
      </c>
      <c r="X33" s="66">
        <v>0</v>
      </c>
      <c r="Y33" s="66">
        <v>22917410.16</v>
      </c>
      <c r="Z33" s="66">
        <v>4267</v>
      </c>
      <c r="AA33" s="66">
        <v>22921677.16</v>
      </c>
      <c r="AB33" s="18">
        <v>7.8877950000000002E-2</v>
      </c>
      <c r="AC33" s="18">
        <v>5.1700000000000003E-2</v>
      </c>
      <c r="AD33" s="16">
        <v>1185506.76</v>
      </c>
      <c r="AE33" s="16">
        <v>0</v>
      </c>
      <c r="AF33" s="16">
        <v>0</v>
      </c>
      <c r="AG33" s="16">
        <v>0</v>
      </c>
      <c r="AH33" s="16">
        <v>0</v>
      </c>
      <c r="AI33" s="16">
        <f t="shared" si="0"/>
        <v>0</v>
      </c>
      <c r="AJ33" s="16">
        <v>411138.83</v>
      </c>
      <c r="AK33" s="16">
        <v>32549.66</v>
      </c>
      <c r="AL33" s="16">
        <v>97271.67</v>
      </c>
      <c r="AM33" s="16">
        <v>0</v>
      </c>
      <c r="AN33" s="16">
        <v>114301.13</v>
      </c>
      <c r="AO33" s="16">
        <v>34236.160000000003</v>
      </c>
      <c r="AP33" s="16">
        <v>40103.61</v>
      </c>
      <c r="AQ33" s="16">
        <v>7950</v>
      </c>
      <c r="AR33" s="16">
        <v>3500</v>
      </c>
      <c r="AS33" s="16">
        <v>0</v>
      </c>
      <c r="AT33" s="16">
        <v>35397.339999999997</v>
      </c>
      <c r="AU33" s="16">
        <v>635</v>
      </c>
      <c r="AV33" s="16">
        <v>0</v>
      </c>
      <c r="AW33" s="16">
        <v>3687.8</v>
      </c>
      <c r="AX33" s="16">
        <v>38662.06</v>
      </c>
      <c r="AY33" s="16">
        <v>45351.02</v>
      </c>
      <c r="AZ33" s="16">
        <v>0</v>
      </c>
      <c r="BA33" s="16">
        <v>937065.14</v>
      </c>
      <c r="BB33" s="18">
        <f t="shared" si="1"/>
        <v>0</v>
      </c>
      <c r="BC33" s="16">
        <v>1147412.8400000001</v>
      </c>
      <c r="BD33" s="16">
        <v>722152.87</v>
      </c>
      <c r="BE33" s="16">
        <v>0</v>
      </c>
      <c r="BF33" s="16">
        <v>196853</v>
      </c>
      <c r="BG33" s="16">
        <v>0</v>
      </c>
      <c r="BH33" s="16">
        <v>193574.94</v>
      </c>
      <c r="BI33" s="16">
        <v>0</v>
      </c>
      <c r="BJ33" s="16">
        <v>0</v>
      </c>
      <c r="BK33" s="16">
        <v>0</v>
      </c>
      <c r="BL33" s="16">
        <f t="shared" si="2"/>
        <v>0</v>
      </c>
      <c r="BM33" s="16">
        <v>0</v>
      </c>
      <c r="BN33" s="16">
        <v>3013</v>
      </c>
      <c r="BO33" s="16">
        <v>1190</v>
      </c>
      <c r="BP33" s="16">
        <v>98</v>
      </c>
      <c r="BQ33" s="16">
        <v>-22</v>
      </c>
      <c r="BR33" s="16">
        <v>-111</v>
      </c>
      <c r="BS33" s="16">
        <v>-197</v>
      </c>
      <c r="BT33" s="16">
        <v>-394</v>
      </c>
      <c r="BU33" s="16">
        <v>-204</v>
      </c>
      <c r="BV33" s="16">
        <v>0</v>
      </c>
      <c r="BW33" s="16">
        <v>-4</v>
      </c>
      <c r="BX33" s="16">
        <v>31</v>
      </c>
      <c r="BY33" s="16">
        <v>-373</v>
      </c>
      <c r="BZ33" s="16">
        <v>0</v>
      </c>
      <c r="CA33" s="16">
        <v>3027</v>
      </c>
      <c r="CB33" s="16">
        <v>0</v>
      </c>
      <c r="CC33" s="16">
        <v>124</v>
      </c>
      <c r="CD33" s="16">
        <v>46</v>
      </c>
      <c r="CE33" s="16">
        <v>175</v>
      </c>
      <c r="CF33" s="16">
        <v>1</v>
      </c>
      <c r="CG33" s="16">
        <v>2</v>
      </c>
    </row>
    <row r="34" spans="1:85" ht="15.6" x14ac:dyDescent="0.3">
      <c r="A34" s="10">
        <v>4</v>
      </c>
      <c r="B34" s="10" t="s">
        <v>50</v>
      </c>
      <c r="C34" s="10" t="s">
        <v>51</v>
      </c>
      <c r="D34" s="10" t="s">
        <v>394</v>
      </c>
      <c r="E34" s="31" t="s">
        <v>580</v>
      </c>
      <c r="F34" s="10" t="s">
        <v>392</v>
      </c>
      <c r="G34" s="66">
        <v>22615292.530000001</v>
      </c>
      <c r="H34" s="66">
        <v>22615292.530000001</v>
      </c>
      <c r="I34" s="66">
        <v>22120245.07</v>
      </c>
      <c r="J34" s="66">
        <v>0</v>
      </c>
      <c r="K34" s="66">
        <v>5100471.92</v>
      </c>
      <c r="L34" s="66">
        <v>919138.99</v>
      </c>
      <c r="M34" s="66">
        <v>0</v>
      </c>
      <c r="N34" s="66">
        <v>0</v>
      </c>
      <c r="O34" s="66">
        <v>0</v>
      </c>
      <c r="P34" s="66">
        <v>1746005.53</v>
      </c>
      <c r="Q34" s="66">
        <v>0</v>
      </c>
      <c r="R34" s="66">
        <v>0</v>
      </c>
      <c r="S34" s="66">
        <v>10073200.41</v>
      </c>
      <c r="T34" s="66">
        <v>493103.41</v>
      </c>
      <c r="U34" s="66">
        <v>2001282.01</v>
      </c>
      <c r="V34" s="66">
        <v>0</v>
      </c>
      <c r="W34" s="66">
        <v>-100</v>
      </c>
      <c r="X34" s="66">
        <v>0</v>
      </c>
      <c r="Y34" s="66">
        <v>21924965.739999998</v>
      </c>
      <c r="Z34" s="66">
        <v>1949.95</v>
      </c>
      <c r="AA34" s="66">
        <v>21926915.690000001</v>
      </c>
      <c r="AB34" s="18">
        <v>6.3047069999999997E-2</v>
      </c>
      <c r="AC34" s="18">
        <v>7.2499999999999995E-2</v>
      </c>
      <c r="AD34" s="16">
        <v>1588784.63</v>
      </c>
      <c r="AE34" s="16">
        <v>0</v>
      </c>
      <c r="AF34" s="16">
        <v>0</v>
      </c>
      <c r="AG34" s="16">
        <v>0</v>
      </c>
      <c r="AH34" s="16">
        <v>227.06</v>
      </c>
      <c r="AI34" s="16">
        <f t="shared" si="0"/>
        <v>227.06</v>
      </c>
      <c r="AJ34" s="16">
        <v>775622.32</v>
      </c>
      <c r="AK34" s="16">
        <v>68781.48</v>
      </c>
      <c r="AL34" s="16">
        <v>156727.91</v>
      </c>
      <c r="AM34" s="16">
        <v>0</v>
      </c>
      <c r="AN34" s="16">
        <v>152884.88</v>
      </c>
      <c r="AO34" s="16">
        <v>50439.19</v>
      </c>
      <c r="AP34" s="16">
        <v>54671.06</v>
      </c>
      <c r="AQ34" s="16">
        <v>8800</v>
      </c>
      <c r="AR34" s="16">
        <v>5902.4</v>
      </c>
      <c r="AS34" s="16">
        <v>0</v>
      </c>
      <c r="AT34" s="16">
        <v>51620.24</v>
      </c>
      <c r="AU34" s="16">
        <v>2723.02</v>
      </c>
      <c r="AV34" s="16">
        <v>0</v>
      </c>
      <c r="AW34" s="16">
        <v>12491.2</v>
      </c>
      <c r="AX34" s="16">
        <v>2927.65</v>
      </c>
      <c r="AY34" s="16">
        <v>18000</v>
      </c>
      <c r="AZ34" s="16">
        <v>0</v>
      </c>
      <c r="BA34" s="16">
        <v>1394355.28</v>
      </c>
      <c r="BB34" s="18">
        <f t="shared" si="1"/>
        <v>0</v>
      </c>
      <c r="BC34" s="16">
        <v>1011027.77</v>
      </c>
      <c r="BD34" s="16">
        <v>414800.21</v>
      </c>
      <c r="BE34" s="16">
        <v>0</v>
      </c>
      <c r="BF34" s="16">
        <v>196852.99</v>
      </c>
      <c r="BG34" s="16">
        <v>0</v>
      </c>
      <c r="BH34" s="16">
        <v>239548.66</v>
      </c>
      <c r="BI34" s="16">
        <v>0</v>
      </c>
      <c r="BJ34" s="16">
        <v>0</v>
      </c>
      <c r="BK34" s="16">
        <v>0</v>
      </c>
      <c r="BL34" s="16">
        <f t="shared" si="2"/>
        <v>0</v>
      </c>
      <c r="BM34" s="16">
        <v>0</v>
      </c>
      <c r="BN34" s="16">
        <v>3126</v>
      </c>
      <c r="BO34" s="16">
        <v>1516</v>
      </c>
      <c r="BP34" s="16">
        <v>0</v>
      </c>
      <c r="BQ34" s="16">
        <v>0</v>
      </c>
      <c r="BR34" s="16">
        <v>-170</v>
      </c>
      <c r="BS34" s="16">
        <v>-169</v>
      </c>
      <c r="BT34" s="16">
        <v>-439</v>
      </c>
      <c r="BU34" s="16">
        <v>-185</v>
      </c>
      <c r="BV34" s="16">
        <v>0</v>
      </c>
      <c r="BW34" s="16">
        <v>0</v>
      </c>
      <c r="BX34" s="16">
        <v>0</v>
      </c>
      <c r="BY34" s="16">
        <v>-364</v>
      </c>
      <c r="BZ34" s="16">
        <v>-1</v>
      </c>
      <c r="CA34" s="16">
        <v>3314</v>
      </c>
      <c r="CB34" s="16">
        <v>6</v>
      </c>
      <c r="CC34" s="16">
        <v>159</v>
      </c>
      <c r="CD34" s="16">
        <v>41</v>
      </c>
      <c r="CE34" s="16">
        <v>132</v>
      </c>
      <c r="CF34" s="16">
        <v>6</v>
      </c>
      <c r="CG34" s="16">
        <v>11</v>
      </c>
    </row>
    <row r="35" spans="1:85" s="33" customFormat="1" ht="15.6" x14ac:dyDescent="0.3">
      <c r="A35" s="38">
        <v>4</v>
      </c>
      <c r="B35" s="39" t="s">
        <v>560</v>
      </c>
      <c r="C35" s="38" t="s">
        <v>47</v>
      </c>
      <c r="D35" s="38" t="s">
        <v>395</v>
      </c>
      <c r="E35" s="38" t="s">
        <v>364</v>
      </c>
      <c r="F35" s="38" t="s">
        <v>389</v>
      </c>
      <c r="G35" s="70">
        <v>24166786</v>
      </c>
      <c r="H35" s="70">
        <v>24166786</v>
      </c>
      <c r="I35" s="70">
        <f>24166786-500860</f>
        <v>23665926</v>
      </c>
      <c r="J35" s="70">
        <v>0</v>
      </c>
      <c r="K35" s="70">
        <v>3210530</v>
      </c>
      <c r="L35" s="70">
        <v>7501794</v>
      </c>
      <c r="M35" s="70">
        <v>0</v>
      </c>
      <c r="N35" s="70">
        <v>0</v>
      </c>
      <c r="O35" s="70">
        <v>0</v>
      </c>
      <c r="P35" s="70">
        <v>1262643</v>
      </c>
      <c r="Q35" s="70">
        <v>0</v>
      </c>
      <c r="R35" s="70">
        <v>0</v>
      </c>
      <c r="S35" s="70">
        <v>8006646.3600000003</v>
      </c>
      <c r="T35" s="70">
        <v>27705</v>
      </c>
      <c r="U35" s="70">
        <v>2370164</v>
      </c>
      <c r="V35" s="70">
        <v>0</v>
      </c>
      <c r="W35" s="70">
        <v>0</v>
      </c>
      <c r="X35" s="70">
        <v>0</v>
      </c>
      <c r="Y35" s="70">
        <v>23835726</v>
      </c>
      <c r="Z35" s="70">
        <v>44488</v>
      </c>
      <c r="AA35" s="70">
        <v>23880214</v>
      </c>
      <c r="AB35" s="74">
        <f>483694/24166786</f>
        <v>2.0014825306104007E-2</v>
      </c>
      <c r="AC35" s="74">
        <f>1456256/23835726</f>
        <v>6.1095516872446007E-2</v>
      </c>
      <c r="AD35" s="70">
        <v>1456256</v>
      </c>
      <c r="AE35" s="70">
        <v>0</v>
      </c>
      <c r="AF35" s="70">
        <v>0</v>
      </c>
      <c r="AG35" s="70">
        <v>0</v>
      </c>
      <c r="AH35" s="70">
        <v>9</v>
      </c>
      <c r="AI35" s="70">
        <f t="shared" si="0"/>
        <v>9</v>
      </c>
      <c r="AJ35" s="70">
        <v>606524</v>
      </c>
      <c r="AK35" s="70">
        <v>46882</v>
      </c>
      <c r="AL35" s="70">
        <v>166017.26999999999</v>
      </c>
      <c r="AM35" s="70">
        <v>0</v>
      </c>
      <c r="AN35" s="70">
        <v>119262</v>
      </c>
      <c r="AO35" s="70">
        <v>5384</v>
      </c>
      <c r="AP35" s="70">
        <v>44094.75</v>
      </c>
      <c r="AQ35" s="70">
        <v>8400</v>
      </c>
      <c r="AR35" s="70">
        <v>0</v>
      </c>
      <c r="AS35" s="70">
        <v>33817</v>
      </c>
      <c r="AT35" s="70">
        <f>9033+31706+40988</f>
        <v>81727</v>
      </c>
      <c r="AU35" s="70">
        <v>22499</v>
      </c>
      <c r="AV35" s="70">
        <v>0</v>
      </c>
      <c r="AW35" s="70">
        <v>38989</v>
      </c>
      <c r="AX35" s="70">
        <v>2096</v>
      </c>
      <c r="AY35" s="70">
        <v>15330</v>
      </c>
      <c r="AZ35" s="70">
        <v>0</v>
      </c>
      <c r="BA35" s="70">
        <v>1233815</v>
      </c>
      <c r="BB35" s="74">
        <f t="shared" si="1"/>
        <v>0</v>
      </c>
      <c r="BC35" s="70">
        <v>353313</v>
      </c>
      <c r="BD35" s="70">
        <v>130381</v>
      </c>
      <c r="BE35" s="70">
        <v>0</v>
      </c>
      <c r="BF35" s="70">
        <v>196853</v>
      </c>
      <c r="BG35" s="70">
        <v>0</v>
      </c>
      <c r="BH35" s="70">
        <v>267710.74</v>
      </c>
      <c r="BI35" s="70">
        <v>0</v>
      </c>
      <c r="BJ35" s="70">
        <v>0</v>
      </c>
      <c r="BK35" s="70">
        <v>0</v>
      </c>
      <c r="BL35" s="70">
        <f t="shared" si="2"/>
        <v>0</v>
      </c>
      <c r="BM35" s="70">
        <v>0</v>
      </c>
      <c r="BN35" s="70">
        <v>3560</v>
      </c>
      <c r="BO35" s="70">
        <v>1270</v>
      </c>
      <c r="BP35" s="70">
        <v>132</v>
      </c>
      <c r="BQ35" s="70">
        <v>-132</v>
      </c>
      <c r="BR35" s="70">
        <v>-49</v>
      </c>
      <c r="BS35" s="70">
        <v>-127</v>
      </c>
      <c r="BT35" s="70">
        <v>-226</v>
      </c>
      <c r="BU35" s="70">
        <v>-381</v>
      </c>
      <c r="BV35" s="70">
        <v>0</v>
      </c>
      <c r="BW35" s="70">
        <v>-4</v>
      </c>
      <c r="BX35" s="70">
        <v>2</v>
      </c>
      <c r="BY35" s="70">
        <v>-491</v>
      </c>
      <c r="BZ35" s="70">
        <v>-6</v>
      </c>
      <c r="CA35" s="70">
        <v>3548</v>
      </c>
      <c r="CB35" s="70">
        <v>0</v>
      </c>
      <c r="CC35" s="70">
        <v>125</v>
      </c>
      <c r="CD35" s="70">
        <v>56</v>
      </c>
      <c r="CE35" s="70">
        <v>278</v>
      </c>
      <c r="CF35" s="70">
        <v>0</v>
      </c>
      <c r="CG35" s="70">
        <v>4</v>
      </c>
    </row>
    <row r="36" spans="1:85" ht="15.6" x14ac:dyDescent="0.3">
      <c r="A36" s="10">
        <v>4</v>
      </c>
      <c r="B36" s="10" t="s">
        <v>93</v>
      </c>
      <c r="C36" s="10" t="s">
        <v>94</v>
      </c>
      <c r="D36" s="10" t="s">
        <v>396</v>
      </c>
      <c r="E36" s="31" t="s">
        <v>580</v>
      </c>
      <c r="F36" s="10" t="s">
        <v>397</v>
      </c>
      <c r="G36" s="66">
        <v>25357009.57</v>
      </c>
      <c r="H36" s="66">
        <v>25357009.57</v>
      </c>
      <c r="I36" s="66">
        <v>24997085.800000001</v>
      </c>
      <c r="J36" s="66">
        <v>0</v>
      </c>
      <c r="K36" s="66">
        <v>2725772.37</v>
      </c>
      <c r="L36" s="66">
        <v>10625158.810000001</v>
      </c>
      <c r="M36" s="66">
        <v>0</v>
      </c>
      <c r="N36" s="66">
        <v>0</v>
      </c>
      <c r="O36" s="66">
        <v>0</v>
      </c>
      <c r="P36" s="66">
        <v>1305040.3</v>
      </c>
      <c r="Q36" s="66">
        <v>0</v>
      </c>
      <c r="R36" s="66">
        <v>0</v>
      </c>
      <c r="S36" s="66">
        <v>5961136.29</v>
      </c>
      <c r="T36" s="66">
        <v>0</v>
      </c>
      <c r="U36" s="66">
        <v>2531961.8199999998</v>
      </c>
      <c r="V36" s="66">
        <v>67767.850000000006</v>
      </c>
      <c r="W36" s="66">
        <v>0</v>
      </c>
      <c r="X36" s="66">
        <v>0</v>
      </c>
      <c r="Y36" s="66">
        <v>24705516.390000001</v>
      </c>
      <c r="Z36" s="66">
        <v>73567.850000000006</v>
      </c>
      <c r="AA36" s="66">
        <v>24779084.239999998</v>
      </c>
      <c r="AB36" s="18">
        <v>0.12958220000000001</v>
      </c>
      <c r="AC36" s="18">
        <v>6.3E-2</v>
      </c>
      <c r="AD36" s="16">
        <v>1556446.8</v>
      </c>
      <c r="AE36" s="16">
        <v>0</v>
      </c>
      <c r="AF36" s="16">
        <v>0</v>
      </c>
      <c r="AG36" s="16">
        <v>0</v>
      </c>
      <c r="AH36" s="16">
        <v>0</v>
      </c>
      <c r="AI36" s="16">
        <f t="shared" si="0"/>
        <v>0</v>
      </c>
      <c r="AJ36" s="16">
        <v>686401.41</v>
      </c>
      <c r="AK36" s="16">
        <v>52369.71</v>
      </c>
      <c r="AL36" s="16">
        <v>214542.94</v>
      </c>
      <c r="AM36" s="16">
        <v>0</v>
      </c>
      <c r="AN36" s="16">
        <v>151320</v>
      </c>
      <c r="AO36" s="16">
        <v>6125.76</v>
      </c>
      <c r="AP36" s="16">
        <v>86349.52</v>
      </c>
      <c r="AQ36" s="16">
        <v>9650</v>
      </c>
      <c r="AR36" s="16">
        <v>1000</v>
      </c>
      <c r="AS36" s="16">
        <v>0</v>
      </c>
      <c r="AT36" s="16">
        <v>65332.04</v>
      </c>
      <c r="AU36" s="16">
        <v>7876.49</v>
      </c>
      <c r="AV36" s="16">
        <v>0</v>
      </c>
      <c r="AW36" s="16">
        <v>8040.4</v>
      </c>
      <c r="AX36" s="16">
        <v>19863.689999999999</v>
      </c>
      <c r="AY36" s="16">
        <v>19605.63</v>
      </c>
      <c r="AZ36" s="16">
        <v>0</v>
      </c>
      <c r="BA36" s="16">
        <v>1371985.07</v>
      </c>
      <c r="BB36" s="18">
        <f t="shared" si="1"/>
        <v>0</v>
      </c>
      <c r="BC36" s="16">
        <v>209797.87</v>
      </c>
      <c r="BD36" s="16">
        <v>3076018.57</v>
      </c>
      <c r="BE36" s="16">
        <v>0</v>
      </c>
      <c r="BF36" s="16">
        <v>196853</v>
      </c>
      <c r="BG36" s="16">
        <v>0</v>
      </c>
      <c r="BH36" s="16">
        <v>258702.59</v>
      </c>
      <c r="BI36" s="16">
        <v>0</v>
      </c>
      <c r="BJ36" s="16">
        <v>0</v>
      </c>
      <c r="BK36" s="16">
        <v>0</v>
      </c>
      <c r="BL36" s="16">
        <f t="shared" si="2"/>
        <v>0</v>
      </c>
      <c r="BM36" s="16">
        <v>0</v>
      </c>
      <c r="BN36" s="16">
        <v>4306</v>
      </c>
      <c r="BO36" s="16">
        <v>1368</v>
      </c>
      <c r="BP36" s="16">
        <v>1</v>
      </c>
      <c r="BQ36" s="16">
        <v>0</v>
      </c>
      <c r="BR36" s="16">
        <v>-22</v>
      </c>
      <c r="BS36" s="16">
        <v>-65</v>
      </c>
      <c r="BT36" s="16">
        <v>-220</v>
      </c>
      <c r="BU36" s="16">
        <v>-419</v>
      </c>
      <c r="BV36" s="16">
        <v>11</v>
      </c>
      <c r="BW36" s="16">
        <v>0</v>
      </c>
      <c r="BX36" s="16">
        <v>0</v>
      </c>
      <c r="BY36" s="16">
        <v>-610</v>
      </c>
      <c r="BZ36" s="16">
        <v>-3</v>
      </c>
      <c r="CA36" s="16">
        <v>4347</v>
      </c>
      <c r="CB36" s="16">
        <v>20</v>
      </c>
      <c r="CC36" s="16">
        <v>100</v>
      </c>
      <c r="CD36" s="16">
        <v>45</v>
      </c>
      <c r="CE36" s="16">
        <v>461</v>
      </c>
      <c r="CF36" s="16">
        <v>0</v>
      </c>
      <c r="CG36" s="16">
        <v>4</v>
      </c>
    </row>
    <row r="37" spans="1:85" ht="15.6" x14ac:dyDescent="0.3">
      <c r="A37" s="10">
        <v>4</v>
      </c>
      <c r="B37" s="10" t="s">
        <v>318</v>
      </c>
      <c r="C37" s="10" t="s">
        <v>15</v>
      </c>
      <c r="D37" s="10" t="s">
        <v>398</v>
      </c>
      <c r="E37" s="10" t="s">
        <v>364</v>
      </c>
      <c r="F37" s="10" t="s">
        <v>389</v>
      </c>
      <c r="G37" s="66">
        <v>28222134.559999999</v>
      </c>
      <c r="H37" s="66">
        <v>28222134.559999999</v>
      </c>
      <c r="I37" s="66">
        <v>27292553.41</v>
      </c>
      <c r="J37" s="66">
        <v>207244</v>
      </c>
      <c r="K37" s="66">
        <v>6301226.75</v>
      </c>
      <c r="L37" s="66">
        <v>2634079.36</v>
      </c>
      <c r="M37" s="66">
        <v>0</v>
      </c>
      <c r="N37" s="66">
        <v>0.53</v>
      </c>
      <c r="O37" s="66">
        <v>50663.62</v>
      </c>
      <c r="P37" s="66">
        <v>2575949.48</v>
      </c>
      <c r="Q37" s="66">
        <v>0</v>
      </c>
      <c r="R37" s="66">
        <v>2044.26</v>
      </c>
      <c r="S37" s="66">
        <v>12320545.41</v>
      </c>
      <c r="T37" s="66">
        <v>480678.16</v>
      </c>
      <c r="U37" s="66">
        <v>1876416.38</v>
      </c>
      <c r="V37" s="66">
        <v>0</v>
      </c>
      <c r="W37" s="66">
        <v>0</v>
      </c>
      <c r="X37" s="66">
        <v>0</v>
      </c>
      <c r="Y37" s="66">
        <v>27630673.670000002</v>
      </c>
      <c r="Z37" s="66">
        <v>63336.03</v>
      </c>
      <c r="AA37" s="66">
        <v>27694009.699999999</v>
      </c>
      <c r="AB37" s="18">
        <v>8.2990980000000006E-2</v>
      </c>
      <c r="AC37" s="18">
        <v>4.2000000000000003E-2</v>
      </c>
      <c r="AD37" s="16">
        <v>1161515.29</v>
      </c>
      <c r="AE37" s="16">
        <v>0</v>
      </c>
      <c r="AF37" s="16">
        <v>0</v>
      </c>
      <c r="AG37" s="16">
        <v>0</v>
      </c>
      <c r="AH37" s="16">
        <v>0</v>
      </c>
      <c r="AI37" s="16">
        <f t="shared" si="0"/>
        <v>0</v>
      </c>
      <c r="AJ37" s="16">
        <v>484465.85</v>
      </c>
      <c r="AK37" s="16">
        <v>38170.660000000003</v>
      </c>
      <c r="AL37" s="16">
        <v>67424.75</v>
      </c>
      <c r="AM37" s="16">
        <v>0</v>
      </c>
      <c r="AN37" s="16">
        <v>96283.3</v>
      </c>
      <c r="AO37" s="16">
        <v>38723.74</v>
      </c>
      <c r="AP37" s="16">
        <v>62460.85</v>
      </c>
      <c r="AQ37" s="16">
        <v>7300</v>
      </c>
      <c r="AR37" s="16">
        <v>0</v>
      </c>
      <c r="AS37" s="16">
        <v>0</v>
      </c>
      <c r="AT37" s="16">
        <v>51714.74</v>
      </c>
      <c r="AU37" s="16">
        <v>16394</v>
      </c>
      <c r="AV37" s="16">
        <v>30080</v>
      </c>
      <c r="AW37" s="16">
        <v>7295.12</v>
      </c>
      <c r="AX37" s="16">
        <v>12383.1</v>
      </c>
      <c r="AY37" s="16">
        <v>0</v>
      </c>
      <c r="AZ37" s="16">
        <v>0</v>
      </c>
      <c r="BA37" s="16">
        <v>955062.92</v>
      </c>
      <c r="BB37" s="18">
        <f t="shared" si="1"/>
        <v>0</v>
      </c>
      <c r="BC37" s="16">
        <v>722972.62</v>
      </c>
      <c r="BD37" s="16">
        <v>1619210.11</v>
      </c>
      <c r="BE37" s="16">
        <v>0</v>
      </c>
      <c r="BF37" s="16">
        <v>196853</v>
      </c>
      <c r="BG37" s="16">
        <v>0</v>
      </c>
      <c r="BH37" s="16">
        <v>192670.31</v>
      </c>
      <c r="BI37" s="16">
        <v>0</v>
      </c>
      <c r="BJ37" s="16">
        <v>0</v>
      </c>
      <c r="BK37" s="16">
        <v>0</v>
      </c>
      <c r="BL37" s="16">
        <f t="shared" si="2"/>
        <v>0</v>
      </c>
      <c r="BM37" s="16">
        <v>0</v>
      </c>
      <c r="BN37" s="16">
        <v>3178</v>
      </c>
      <c r="BO37" s="16">
        <v>1575</v>
      </c>
      <c r="BP37" s="16">
        <v>49</v>
      </c>
      <c r="BQ37" s="16">
        <v>-184</v>
      </c>
      <c r="BR37" s="16">
        <v>-116</v>
      </c>
      <c r="BS37" s="16">
        <v>-136</v>
      </c>
      <c r="BT37" s="16">
        <v>-590</v>
      </c>
      <c r="BU37" s="16">
        <v>-359</v>
      </c>
      <c r="BV37" s="16">
        <v>0</v>
      </c>
      <c r="BW37" s="16">
        <v>0</v>
      </c>
      <c r="BX37" s="16">
        <v>-1</v>
      </c>
      <c r="BY37" s="16">
        <v>-315</v>
      </c>
      <c r="BZ37" s="16">
        <v>0</v>
      </c>
      <c r="CA37" s="16">
        <v>3101</v>
      </c>
      <c r="CB37" s="16">
        <v>7</v>
      </c>
      <c r="CC37" s="16">
        <v>145</v>
      </c>
      <c r="CD37" s="16">
        <v>25</v>
      </c>
      <c r="CE37" s="16">
        <v>111</v>
      </c>
      <c r="CF37" s="16">
        <v>2</v>
      </c>
      <c r="CG37" s="16">
        <v>11</v>
      </c>
    </row>
    <row r="38" spans="1:85" ht="15.6" x14ac:dyDescent="0.3">
      <c r="A38" s="10">
        <v>4</v>
      </c>
      <c r="B38" s="10" t="s">
        <v>98</v>
      </c>
      <c r="C38" s="10" t="s">
        <v>66</v>
      </c>
      <c r="D38" s="10" t="s">
        <v>399</v>
      </c>
      <c r="E38" s="31" t="s">
        <v>580</v>
      </c>
      <c r="F38" s="10" t="s">
        <v>392</v>
      </c>
      <c r="G38" s="66">
        <v>41484484.979999997</v>
      </c>
      <c r="H38" s="66">
        <v>41485641.68</v>
      </c>
      <c r="I38" s="66">
        <v>40113863.859999999</v>
      </c>
      <c r="J38" s="66">
        <v>0</v>
      </c>
      <c r="K38" s="66">
        <v>8321442.8300000001</v>
      </c>
      <c r="L38" s="66">
        <v>3040020.44</v>
      </c>
      <c r="M38" s="66">
        <v>0</v>
      </c>
      <c r="N38" s="66">
        <v>0</v>
      </c>
      <c r="O38" s="66">
        <v>0</v>
      </c>
      <c r="P38" s="66">
        <v>3531459.56</v>
      </c>
      <c r="Q38" s="66">
        <v>0</v>
      </c>
      <c r="R38" s="66">
        <v>0</v>
      </c>
      <c r="S38" s="66">
        <v>18448497.75</v>
      </c>
      <c r="T38" s="66">
        <v>916013.4</v>
      </c>
      <c r="U38" s="66">
        <v>2779055.45</v>
      </c>
      <c r="V38" s="66">
        <v>171925.15</v>
      </c>
      <c r="W38" s="66">
        <v>0</v>
      </c>
      <c r="X38" s="66">
        <v>0</v>
      </c>
      <c r="Y38" s="66">
        <v>39441735.399999999</v>
      </c>
      <c r="Z38" s="66">
        <v>171925.15</v>
      </c>
      <c r="AA38" s="66">
        <v>39613660.549999997</v>
      </c>
      <c r="AB38" s="18">
        <v>0.1145916</v>
      </c>
      <c r="AC38" s="18">
        <v>6.0999999999999999E-2</v>
      </c>
      <c r="AD38" s="16">
        <v>2405245.9700000002</v>
      </c>
      <c r="AE38" s="16">
        <v>0</v>
      </c>
      <c r="AF38" s="16">
        <v>0</v>
      </c>
      <c r="AG38" s="16">
        <v>0</v>
      </c>
      <c r="AH38" s="16">
        <v>0</v>
      </c>
      <c r="AI38" s="16">
        <f t="shared" si="0"/>
        <v>0</v>
      </c>
      <c r="AJ38" s="16">
        <v>1162192.57</v>
      </c>
      <c r="AK38" s="16">
        <v>91572.11</v>
      </c>
      <c r="AL38" s="16">
        <v>227083.61</v>
      </c>
      <c r="AM38" s="16">
        <v>0</v>
      </c>
      <c r="AN38" s="16">
        <v>278974.93</v>
      </c>
      <c r="AO38" s="16">
        <v>51833.49</v>
      </c>
      <c r="AP38" s="16">
        <v>104552.86</v>
      </c>
      <c r="AQ38" s="16">
        <v>11150</v>
      </c>
      <c r="AR38" s="16">
        <v>12956.82</v>
      </c>
      <c r="AS38" s="16">
        <v>0</v>
      </c>
      <c r="AT38" s="16">
        <v>84147.62</v>
      </c>
      <c r="AU38" s="16">
        <v>32343.94</v>
      </c>
      <c r="AV38" s="16">
        <v>0</v>
      </c>
      <c r="AW38" s="16">
        <v>10533.11</v>
      </c>
      <c r="AX38" s="16">
        <v>19632.32</v>
      </c>
      <c r="AY38" s="16">
        <v>32959.050000000003</v>
      </c>
      <c r="AZ38" s="16">
        <v>0</v>
      </c>
      <c r="BA38" s="16">
        <v>2218932.35</v>
      </c>
      <c r="BB38" s="18">
        <f t="shared" si="1"/>
        <v>0</v>
      </c>
      <c r="BC38" s="16">
        <v>1969941.41</v>
      </c>
      <c r="BD38" s="16">
        <v>2783831.44</v>
      </c>
      <c r="BE38" s="16">
        <v>1156.7</v>
      </c>
      <c r="BF38" s="16">
        <v>196852.92</v>
      </c>
      <c r="BG38" s="16">
        <v>0</v>
      </c>
      <c r="BH38" s="16">
        <v>505945.08</v>
      </c>
      <c r="BI38" s="16">
        <v>0</v>
      </c>
      <c r="BJ38" s="16">
        <v>0</v>
      </c>
      <c r="BK38" s="16">
        <v>0</v>
      </c>
      <c r="BL38" s="16">
        <f t="shared" si="2"/>
        <v>0</v>
      </c>
      <c r="BM38" s="16">
        <v>0</v>
      </c>
      <c r="BN38" s="16">
        <v>5388</v>
      </c>
      <c r="BO38" s="16">
        <v>2014</v>
      </c>
      <c r="BP38" s="16">
        <v>0</v>
      </c>
      <c r="BQ38" s="16">
        <v>-7</v>
      </c>
      <c r="BR38" s="16">
        <v>-256</v>
      </c>
      <c r="BS38" s="16">
        <v>-292</v>
      </c>
      <c r="BT38" s="16">
        <v>-762</v>
      </c>
      <c r="BU38" s="16">
        <v>-363</v>
      </c>
      <c r="BV38" s="16">
        <v>0</v>
      </c>
      <c r="BW38" s="16">
        <v>0</v>
      </c>
      <c r="BX38" s="16">
        <v>0</v>
      </c>
      <c r="BY38" s="16">
        <v>-604</v>
      </c>
      <c r="BZ38" s="16">
        <v>-3</v>
      </c>
      <c r="CA38" s="16">
        <v>5115</v>
      </c>
      <c r="CB38" s="16">
        <v>2</v>
      </c>
      <c r="CC38" s="16">
        <v>247</v>
      </c>
      <c r="CD38" s="16">
        <v>86</v>
      </c>
      <c r="CE38" s="16">
        <v>246</v>
      </c>
      <c r="CF38" s="16">
        <v>2</v>
      </c>
      <c r="CG38" s="16">
        <v>16</v>
      </c>
    </row>
    <row r="39" spans="1:85" ht="15.6" x14ac:dyDescent="0.3">
      <c r="A39" s="10">
        <v>4</v>
      </c>
      <c r="B39" s="10" t="s">
        <v>114</v>
      </c>
      <c r="C39" s="10" t="s">
        <v>115</v>
      </c>
      <c r="D39" s="10" t="s">
        <v>400</v>
      </c>
      <c r="E39" s="31" t="s">
        <v>580</v>
      </c>
      <c r="F39" s="10" t="s">
        <v>397</v>
      </c>
      <c r="G39" s="66">
        <v>13721255.880000001</v>
      </c>
      <c r="H39" s="66">
        <v>13723411.789999999</v>
      </c>
      <c r="I39" s="66">
        <v>13622287.449999999</v>
      </c>
      <c r="J39" s="66">
        <v>0</v>
      </c>
      <c r="K39" s="66">
        <v>1516996.91</v>
      </c>
      <c r="L39" s="66">
        <v>4914714.82</v>
      </c>
      <c r="M39" s="66">
        <v>0</v>
      </c>
      <c r="N39" s="66">
        <v>0</v>
      </c>
      <c r="O39" s="66">
        <v>0</v>
      </c>
      <c r="P39" s="66">
        <v>756970.36</v>
      </c>
      <c r="Q39" s="66">
        <v>0</v>
      </c>
      <c r="R39" s="66">
        <v>0</v>
      </c>
      <c r="S39" s="66">
        <v>4150476</v>
      </c>
      <c r="T39" s="66">
        <v>59296.5</v>
      </c>
      <c r="U39" s="66">
        <v>1078511.3999999999</v>
      </c>
      <c r="V39" s="66">
        <v>5809.31</v>
      </c>
      <c r="W39" s="66">
        <v>0</v>
      </c>
      <c r="X39" s="66">
        <v>0</v>
      </c>
      <c r="Y39" s="66">
        <v>13664237.52</v>
      </c>
      <c r="Z39" s="66">
        <v>8110.22</v>
      </c>
      <c r="AA39" s="66">
        <v>13672347.74</v>
      </c>
      <c r="AB39" s="18">
        <v>0.151056</v>
      </c>
      <c r="AC39" s="18">
        <v>8.5999999999999993E-2</v>
      </c>
      <c r="AD39" s="16">
        <v>1174690.53</v>
      </c>
      <c r="AE39" s="16">
        <v>0</v>
      </c>
      <c r="AF39" s="16">
        <v>0</v>
      </c>
      <c r="AG39" s="16">
        <v>0</v>
      </c>
      <c r="AH39" s="16">
        <v>233.54</v>
      </c>
      <c r="AI39" s="16">
        <f t="shared" si="0"/>
        <v>233.54</v>
      </c>
      <c r="AJ39" s="16">
        <v>555796.96</v>
      </c>
      <c r="AK39" s="16">
        <v>42920.639999999999</v>
      </c>
      <c r="AL39" s="16">
        <v>153569.14000000001</v>
      </c>
      <c r="AM39" s="16">
        <v>1648</v>
      </c>
      <c r="AN39" s="16">
        <v>80519.149999999994</v>
      </c>
      <c r="AO39" s="16">
        <v>1641.35</v>
      </c>
      <c r="AP39" s="16">
        <v>53416.37</v>
      </c>
      <c r="AQ39" s="16">
        <v>8950</v>
      </c>
      <c r="AR39" s="16">
        <v>3750</v>
      </c>
      <c r="AS39" s="16">
        <v>0</v>
      </c>
      <c r="AT39" s="16">
        <v>35787.58</v>
      </c>
      <c r="AU39" s="16">
        <v>14706.52</v>
      </c>
      <c r="AV39" s="16">
        <v>0</v>
      </c>
      <c r="AW39" s="16">
        <v>3552.27</v>
      </c>
      <c r="AX39" s="16">
        <v>13496.8</v>
      </c>
      <c r="AY39" s="16">
        <v>33689.550000000003</v>
      </c>
      <c r="AZ39" s="16">
        <v>0</v>
      </c>
      <c r="BA39" s="16">
        <v>1044288.3</v>
      </c>
      <c r="BB39" s="18">
        <f t="shared" si="1"/>
        <v>0</v>
      </c>
      <c r="BC39" s="16">
        <v>450060.47</v>
      </c>
      <c r="BD39" s="16">
        <v>1622617.11</v>
      </c>
      <c r="BE39" s="16">
        <v>0</v>
      </c>
      <c r="BF39" s="16">
        <v>196853</v>
      </c>
      <c r="BG39" s="16">
        <v>0</v>
      </c>
      <c r="BH39" s="16">
        <v>169203.11</v>
      </c>
      <c r="BI39" s="16">
        <v>0</v>
      </c>
      <c r="BJ39" s="16">
        <v>0</v>
      </c>
      <c r="BK39" s="16">
        <v>0</v>
      </c>
      <c r="BL39" s="16">
        <f t="shared" si="2"/>
        <v>0</v>
      </c>
      <c r="BM39" s="16">
        <v>0</v>
      </c>
      <c r="BN39" s="16">
        <v>2217</v>
      </c>
      <c r="BO39" s="16">
        <v>684</v>
      </c>
      <c r="BP39" s="16">
        <v>0</v>
      </c>
      <c r="BQ39" s="16">
        <v>0</v>
      </c>
      <c r="BR39" s="16">
        <v>-18</v>
      </c>
      <c r="BS39" s="16">
        <v>-28</v>
      </c>
      <c r="BT39" s="16">
        <v>-197</v>
      </c>
      <c r="BU39" s="16">
        <v>-235</v>
      </c>
      <c r="BV39" s="16">
        <v>0</v>
      </c>
      <c r="BW39" s="16">
        <v>0</v>
      </c>
      <c r="BX39" s="16">
        <v>0</v>
      </c>
      <c r="BY39" s="16">
        <v>-381</v>
      </c>
      <c r="BZ39" s="16">
        <v>-3</v>
      </c>
      <c r="CA39" s="16">
        <v>2039</v>
      </c>
      <c r="CB39" s="16">
        <v>7</v>
      </c>
      <c r="CC39" s="16">
        <v>64</v>
      </c>
      <c r="CD39" s="16">
        <v>25</v>
      </c>
      <c r="CE39" s="16">
        <v>270</v>
      </c>
      <c r="CF39" s="16">
        <v>0</v>
      </c>
      <c r="CG39" s="16">
        <v>1</v>
      </c>
    </row>
    <row r="40" spans="1:85" ht="15.6" x14ac:dyDescent="0.3">
      <c r="A40" s="10">
        <v>4</v>
      </c>
      <c r="B40" s="10" t="s">
        <v>319</v>
      </c>
      <c r="C40" s="10" t="s">
        <v>25</v>
      </c>
      <c r="D40" s="10" t="s">
        <v>388</v>
      </c>
      <c r="E40" s="10" t="s">
        <v>364</v>
      </c>
      <c r="F40" s="10" t="s">
        <v>389</v>
      </c>
      <c r="G40" s="66">
        <v>38529180.869999997</v>
      </c>
      <c r="H40" s="66">
        <v>38529180.869999997</v>
      </c>
      <c r="I40" s="66">
        <v>38022102.810000002</v>
      </c>
      <c r="J40" s="66">
        <v>182293.46</v>
      </c>
      <c r="K40" s="66">
        <v>4255264.16</v>
      </c>
      <c r="L40" s="66">
        <v>11010978.609999999</v>
      </c>
      <c r="M40" s="66">
        <v>0</v>
      </c>
      <c r="N40" s="66">
        <v>0</v>
      </c>
      <c r="O40" s="66">
        <v>175507.4</v>
      </c>
      <c r="P40" s="66">
        <v>2908632.49</v>
      </c>
      <c r="Q40" s="66">
        <v>0</v>
      </c>
      <c r="R40" s="66">
        <v>0</v>
      </c>
      <c r="S40" s="66">
        <v>13481197.93</v>
      </c>
      <c r="T40" s="66">
        <v>46869.88</v>
      </c>
      <c r="U40" s="66">
        <v>4617236.4800000004</v>
      </c>
      <c r="V40" s="66">
        <v>0</v>
      </c>
      <c r="W40" s="66">
        <v>0</v>
      </c>
      <c r="X40" s="66">
        <v>0</v>
      </c>
      <c r="Y40" s="66">
        <v>38596072.369999997</v>
      </c>
      <c r="Z40" s="66">
        <v>4970.45</v>
      </c>
      <c r="AA40" s="66">
        <v>38601042.82</v>
      </c>
      <c r="AB40" s="18">
        <v>3.0600200000000001E-2</v>
      </c>
      <c r="AC40" s="18">
        <v>4.4999999999999998E-2</v>
      </c>
      <c r="AD40" s="16">
        <v>1736215.15</v>
      </c>
      <c r="AE40" s="16">
        <v>0</v>
      </c>
      <c r="AF40" s="16">
        <v>0</v>
      </c>
      <c r="AG40" s="16">
        <v>0</v>
      </c>
      <c r="AH40" s="16">
        <v>208.92</v>
      </c>
      <c r="AI40" s="16">
        <f t="shared" si="0"/>
        <v>208.92</v>
      </c>
      <c r="AJ40" s="16">
        <v>694628.5</v>
      </c>
      <c r="AK40" s="16">
        <v>54682.06</v>
      </c>
      <c r="AL40" s="16">
        <v>223214.43</v>
      </c>
      <c r="AM40" s="16">
        <v>0</v>
      </c>
      <c r="AN40" s="16">
        <v>117262.78</v>
      </c>
      <c r="AO40" s="16">
        <v>20547.5</v>
      </c>
      <c r="AP40" s="16">
        <v>104403.27</v>
      </c>
      <c r="AQ40" s="16">
        <v>10400</v>
      </c>
      <c r="AR40" s="16">
        <v>6233</v>
      </c>
      <c r="AS40" s="16">
        <v>0</v>
      </c>
      <c r="AT40" s="16">
        <v>90086.83</v>
      </c>
      <c r="AU40" s="16">
        <v>2433.34</v>
      </c>
      <c r="AV40" s="16">
        <v>0</v>
      </c>
      <c r="AW40" s="16">
        <v>17845.490000000002</v>
      </c>
      <c r="AX40" s="16">
        <v>1726.88</v>
      </c>
      <c r="AY40" s="16">
        <v>142111.82</v>
      </c>
      <c r="AZ40" s="16">
        <v>44113.09</v>
      </c>
      <c r="BA40" s="16">
        <v>1524224.91</v>
      </c>
      <c r="BB40" s="18">
        <f t="shared" si="1"/>
        <v>2.894132598843303E-2</v>
      </c>
      <c r="BC40" s="16">
        <v>237446.21</v>
      </c>
      <c r="BD40" s="16">
        <v>941554.37</v>
      </c>
      <c r="BE40" s="16">
        <v>0</v>
      </c>
      <c r="BF40" s="16">
        <v>196852.92</v>
      </c>
      <c r="BG40" s="16">
        <v>0</v>
      </c>
      <c r="BH40" s="16">
        <v>305946.45</v>
      </c>
      <c r="BI40" s="16">
        <v>0</v>
      </c>
      <c r="BJ40" s="16">
        <v>0</v>
      </c>
      <c r="BK40" s="16">
        <v>0</v>
      </c>
      <c r="BL40" s="16">
        <f t="shared" si="2"/>
        <v>0</v>
      </c>
      <c r="BM40" s="16">
        <v>0</v>
      </c>
      <c r="BN40" s="16">
        <v>7094</v>
      </c>
      <c r="BO40" s="16">
        <v>1716</v>
      </c>
      <c r="BP40" s="16">
        <v>0</v>
      </c>
      <c r="BQ40" s="16">
        <v>0</v>
      </c>
      <c r="BR40" s="16">
        <v>-10</v>
      </c>
      <c r="BS40" s="16">
        <v>-176</v>
      </c>
      <c r="BT40" s="16">
        <v>-110</v>
      </c>
      <c r="BU40" s="16">
        <v>-545</v>
      </c>
      <c r="BV40" s="16">
        <v>10</v>
      </c>
      <c r="BW40" s="16">
        <v>0</v>
      </c>
      <c r="BX40" s="16">
        <v>-41</v>
      </c>
      <c r="BY40" s="16">
        <v>-1195</v>
      </c>
      <c r="BZ40" s="16">
        <v>-4</v>
      </c>
      <c r="CA40" s="16">
        <v>6739</v>
      </c>
      <c r="CB40" s="16">
        <v>18</v>
      </c>
      <c r="CC40" s="16">
        <v>196</v>
      </c>
      <c r="CD40" s="16">
        <v>107</v>
      </c>
      <c r="CE40" s="16">
        <v>841</v>
      </c>
      <c r="CF40" s="16">
        <v>5</v>
      </c>
      <c r="CG40" s="16">
        <v>12</v>
      </c>
    </row>
    <row r="41" spans="1:85" ht="15.6" x14ac:dyDescent="0.3">
      <c r="A41" s="10">
        <v>4</v>
      </c>
      <c r="B41" s="10" t="s">
        <v>585</v>
      </c>
      <c r="C41" s="10"/>
      <c r="D41" s="10" t="s">
        <v>393</v>
      </c>
      <c r="E41" s="10" t="s">
        <v>367</v>
      </c>
      <c r="F41" s="10" t="s">
        <v>389</v>
      </c>
      <c r="G41" s="66">
        <v>23100829.789999999</v>
      </c>
      <c r="H41" s="66">
        <v>23109143.829999998</v>
      </c>
      <c r="I41" s="66">
        <v>22812128.329999998</v>
      </c>
      <c r="J41" s="66">
        <v>1409595.17</v>
      </c>
      <c r="K41" s="66">
        <v>1361199.62</v>
      </c>
      <c r="L41" s="66">
        <v>5410087.5899999999</v>
      </c>
      <c r="M41" s="66">
        <v>0</v>
      </c>
      <c r="N41" s="66">
        <v>0</v>
      </c>
      <c r="O41" s="66">
        <v>34652.699999999997</v>
      </c>
      <c r="P41" s="66">
        <v>972088.77</v>
      </c>
      <c r="Q41" s="66">
        <v>0</v>
      </c>
      <c r="R41" s="66">
        <v>0</v>
      </c>
      <c r="S41" s="66">
        <v>10402190.51</v>
      </c>
      <c r="T41" s="66">
        <v>64728.1</v>
      </c>
      <c r="U41" s="66">
        <v>1665158.21</v>
      </c>
      <c r="V41" s="66">
        <v>11188.57</v>
      </c>
      <c r="W41" s="66">
        <v>0</v>
      </c>
      <c r="X41" s="66">
        <v>0</v>
      </c>
      <c r="Y41" s="66">
        <v>22862568.73</v>
      </c>
      <c r="Z41" s="66">
        <v>34036.29</v>
      </c>
      <c r="AA41" s="66">
        <v>22896605.02</v>
      </c>
      <c r="AB41" s="18">
        <v>4.2340500000000003E-2</v>
      </c>
      <c r="AC41" s="18">
        <v>6.7400000000000002E-2</v>
      </c>
      <c r="AD41" s="16">
        <v>1541787.19</v>
      </c>
      <c r="AE41" s="16">
        <v>0</v>
      </c>
      <c r="AF41" s="16">
        <v>0</v>
      </c>
      <c r="AG41" s="16">
        <v>0</v>
      </c>
      <c r="AH41" s="16">
        <v>0</v>
      </c>
      <c r="AI41" s="16">
        <f t="shared" si="0"/>
        <v>0</v>
      </c>
      <c r="AJ41" s="16">
        <v>649288.53</v>
      </c>
      <c r="AK41" s="16">
        <v>53256.62</v>
      </c>
      <c r="AL41" s="16">
        <v>165901.29999999999</v>
      </c>
      <c r="AM41" s="16">
        <v>0</v>
      </c>
      <c r="AN41" s="16">
        <v>113604.7</v>
      </c>
      <c r="AO41" s="16">
        <v>2999</v>
      </c>
      <c r="AP41" s="16">
        <v>46619.82</v>
      </c>
      <c r="AQ41" s="16">
        <v>7000</v>
      </c>
      <c r="AR41" s="16">
        <v>33778.800000000003</v>
      </c>
      <c r="AS41" s="16">
        <v>0</v>
      </c>
      <c r="AT41" s="16">
        <v>47810.27</v>
      </c>
      <c r="AU41" s="16">
        <v>21890.91</v>
      </c>
      <c r="AV41" s="16">
        <v>0</v>
      </c>
      <c r="AW41" s="16">
        <v>12792.8</v>
      </c>
      <c r="AX41" s="16">
        <v>28417.57</v>
      </c>
      <c r="AY41" s="16">
        <v>48300</v>
      </c>
      <c r="AZ41" s="16">
        <v>0</v>
      </c>
      <c r="BA41" s="16">
        <v>1280775.3899999999</v>
      </c>
      <c r="BB41" s="18">
        <f t="shared" si="1"/>
        <v>0</v>
      </c>
      <c r="BC41" s="16">
        <v>198919.92</v>
      </c>
      <c r="BD41" s="16">
        <v>779180.85</v>
      </c>
      <c r="BE41" s="16">
        <v>967.24</v>
      </c>
      <c r="BF41" s="16">
        <v>196842</v>
      </c>
      <c r="BG41" s="16">
        <v>0</v>
      </c>
      <c r="BH41" s="16">
        <v>278128.03000000003</v>
      </c>
      <c r="BI41" s="16">
        <v>0</v>
      </c>
      <c r="BJ41" s="16">
        <v>0</v>
      </c>
      <c r="BK41" s="16">
        <v>0</v>
      </c>
      <c r="BL41" s="16">
        <f t="shared" si="2"/>
        <v>0</v>
      </c>
      <c r="BM41" s="16">
        <v>0</v>
      </c>
      <c r="BN41" s="16">
        <v>3654</v>
      </c>
      <c r="BO41" s="16">
        <v>816</v>
      </c>
      <c r="BP41" s="16">
        <v>1</v>
      </c>
      <c r="BQ41" s="16">
        <v>1</v>
      </c>
      <c r="BR41" s="16">
        <v>-23</v>
      </c>
      <c r="BS41" s="16">
        <v>-77</v>
      </c>
      <c r="BT41" s="16">
        <v>-102</v>
      </c>
      <c r="BU41" s="16">
        <v>-187</v>
      </c>
      <c r="BV41" s="16">
        <v>1</v>
      </c>
      <c r="BW41" s="16">
        <v>-2</v>
      </c>
      <c r="BX41" s="16">
        <v>34</v>
      </c>
      <c r="BY41" s="16">
        <v>-599</v>
      </c>
      <c r="BZ41" s="16">
        <v>-2</v>
      </c>
      <c r="CA41" s="16">
        <v>3515</v>
      </c>
      <c r="CB41" s="16">
        <v>2</v>
      </c>
      <c r="CC41" s="16">
        <v>86</v>
      </c>
      <c r="CD41" s="16">
        <v>92</v>
      </c>
      <c r="CE41" s="16">
        <v>278</v>
      </c>
      <c r="CF41" s="16">
        <v>3</v>
      </c>
      <c r="CG41" s="16">
        <v>0</v>
      </c>
    </row>
    <row r="42" spans="1:85" ht="15.6" x14ac:dyDescent="0.3">
      <c r="A42" s="10">
        <v>4</v>
      </c>
      <c r="B42" s="10" t="s">
        <v>161</v>
      </c>
      <c r="C42" s="10" t="s">
        <v>162</v>
      </c>
      <c r="D42" s="10" t="s">
        <v>401</v>
      </c>
      <c r="E42" s="10" t="s">
        <v>402</v>
      </c>
      <c r="F42" s="10" t="s">
        <v>403</v>
      </c>
      <c r="G42" s="66">
        <v>19940864.350000001</v>
      </c>
      <c r="H42" s="66">
        <v>19940864.350000001</v>
      </c>
      <c r="I42" s="66">
        <v>19566710.370000001</v>
      </c>
      <c r="J42" s="66">
        <v>5268030.03</v>
      </c>
      <c r="K42" s="66">
        <v>452408.77</v>
      </c>
      <c r="L42" s="66">
        <v>3745840.63</v>
      </c>
      <c r="M42" s="66">
        <v>0</v>
      </c>
      <c r="N42" s="66">
        <v>0</v>
      </c>
      <c r="O42" s="66">
        <v>30944.61</v>
      </c>
      <c r="P42" s="66">
        <v>1188263.92</v>
      </c>
      <c r="Q42" s="66">
        <v>0</v>
      </c>
      <c r="R42" s="66">
        <v>171586.02</v>
      </c>
      <c r="S42" s="66">
        <v>5927933.9900000002</v>
      </c>
      <c r="T42" s="66">
        <v>180334.81</v>
      </c>
      <c r="U42" s="66">
        <v>890100.63</v>
      </c>
      <c r="V42" s="66">
        <v>104835.57</v>
      </c>
      <c r="W42" s="66">
        <v>0</v>
      </c>
      <c r="X42" s="66">
        <v>0</v>
      </c>
      <c r="Y42" s="66">
        <v>18782941.25</v>
      </c>
      <c r="Z42" s="66">
        <v>276421.59000000003</v>
      </c>
      <c r="AA42" s="66">
        <v>19059362.84</v>
      </c>
      <c r="AB42" s="18">
        <v>0.1297789</v>
      </c>
      <c r="AC42" s="18">
        <v>5.8500000000000003E-2</v>
      </c>
      <c r="AD42" s="16">
        <v>1098802.8600000001</v>
      </c>
      <c r="AE42" s="16">
        <v>0</v>
      </c>
      <c r="AF42" s="16">
        <v>0</v>
      </c>
      <c r="AG42" s="16">
        <v>0</v>
      </c>
      <c r="AH42" s="16">
        <v>0</v>
      </c>
      <c r="AI42" s="16">
        <f t="shared" si="0"/>
        <v>0</v>
      </c>
      <c r="AJ42" s="16">
        <v>383206.81</v>
      </c>
      <c r="AK42" s="16">
        <v>35128.32</v>
      </c>
      <c r="AL42" s="16">
        <v>124616.26</v>
      </c>
      <c r="AM42" s="16">
        <v>0</v>
      </c>
      <c r="AN42" s="16">
        <v>52635</v>
      </c>
      <c r="AO42" s="16">
        <v>18092.41</v>
      </c>
      <c r="AP42" s="16">
        <v>62440.4</v>
      </c>
      <c r="AQ42" s="16">
        <v>8100</v>
      </c>
      <c r="AR42" s="16">
        <v>4775</v>
      </c>
      <c r="AS42" s="16">
        <v>0</v>
      </c>
      <c r="AT42" s="16">
        <v>47294.74</v>
      </c>
      <c r="AU42" s="16">
        <v>17991.09</v>
      </c>
      <c r="AV42" s="16">
        <v>0</v>
      </c>
      <c r="AW42" s="16">
        <v>19373.84</v>
      </c>
      <c r="AX42" s="16">
        <v>12952.5</v>
      </c>
      <c r="AY42" s="16">
        <v>31011.63</v>
      </c>
      <c r="AZ42" s="16">
        <v>0</v>
      </c>
      <c r="BA42" s="16">
        <v>884307.89</v>
      </c>
      <c r="BB42" s="18">
        <f t="shared" si="1"/>
        <v>0</v>
      </c>
      <c r="BC42" s="16">
        <v>1360509.55</v>
      </c>
      <c r="BD42" s="16">
        <v>1227393.01</v>
      </c>
      <c r="BE42" s="16">
        <v>0</v>
      </c>
      <c r="BF42" s="16">
        <v>196853</v>
      </c>
      <c r="BG42" s="16">
        <v>0</v>
      </c>
      <c r="BH42" s="16">
        <v>219612.54</v>
      </c>
      <c r="BI42" s="16">
        <v>0</v>
      </c>
      <c r="BJ42" s="16">
        <v>0</v>
      </c>
      <c r="BK42" s="16">
        <v>0</v>
      </c>
      <c r="BL42" s="16">
        <f t="shared" si="2"/>
        <v>0</v>
      </c>
      <c r="BM42" s="16">
        <v>0</v>
      </c>
      <c r="BN42" s="16">
        <v>2261</v>
      </c>
      <c r="BO42" s="16">
        <v>455</v>
      </c>
      <c r="BP42" s="16">
        <v>0</v>
      </c>
      <c r="BQ42" s="16">
        <v>-1</v>
      </c>
      <c r="BR42" s="16">
        <v>-47</v>
      </c>
      <c r="BS42" s="16">
        <v>-74</v>
      </c>
      <c r="BT42" s="16">
        <v>-124</v>
      </c>
      <c r="BU42" s="16">
        <v>-57</v>
      </c>
      <c r="BV42" s="16">
        <v>0</v>
      </c>
      <c r="BW42" s="16">
        <v>0</v>
      </c>
      <c r="BX42" s="16">
        <v>0</v>
      </c>
      <c r="BY42" s="16">
        <v>-342</v>
      </c>
      <c r="BZ42" s="16">
        <v>-13</v>
      </c>
      <c r="CA42" s="16">
        <v>2058</v>
      </c>
      <c r="CB42" s="16">
        <v>97</v>
      </c>
      <c r="CC42" s="16">
        <v>41</v>
      </c>
      <c r="CD42" s="16">
        <v>27</v>
      </c>
      <c r="CE42" s="16">
        <v>236</v>
      </c>
      <c r="CF42" s="16">
        <v>4</v>
      </c>
      <c r="CG42" s="16">
        <v>3</v>
      </c>
    </row>
    <row r="43" spans="1:85" ht="15.6" x14ac:dyDescent="0.3">
      <c r="A43" s="10">
        <v>4</v>
      </c>
      <c r="B43" s="10" t="s">
        <v>320</v>
      </c>
      <c r="C43" s="10" t="s">
        <v>321</v>
      </c>
      <c r="D43" s="10" t="s">
        <v>404</v>
      </c>
      <c r="E43" s="31" t="s">
        <v>580</v>
      </c>
      <c r="F43" s="10" t="s">
        <v>405</v>
      </c>
      <c r="G43" s="66">
        <v>4442507.6100000003</v>
      </c>
      <c r="H43" s="66">
        <v>4442557.75</v>
      </c>
      <c r="I43" s="66">
        <v>4376214.28</v>
      </c>
      <c r="J43" s="66">
        <v>122207.96</v>
      </c>
      <c r="K43" s="66">
        <v>926756.4</v>
      </c>
      <c r="L43" s="66">
        <v>338262.22</v>
      </c>
      <c r="M43" s="66">
        <v>0</v>
      </c>
      <c r="N43" s="66">
        <v>0</v>
      </c>
      <c r="O43" s="66">
        <v>0</v>
      </c>
      <c r="P43" s="66">
        <v>323722.63</v>
      </c>
      <c r="Q43" s="66">
        <v>0</v>
      </c>
      <c r="R43" s="66">
        <v>0</v>
      </c>
      <c r="S43" s="66">
        <v>1914025.06</v>
      </c>
      <c r="T43" s="66">
        <v>8346.9</v>
      </c>
      <c r="U43" s="66">
        <v>145159.44</v>
      </c>
      <c r="V43" s="66">
        <v>0</v>
      </c>
      <c r="W43" s="66">
        <v>0</v>
      </c>
      <c r="X43" s="66">
        <v>0</v>
      </c>
      <c r="Y43" s="66">
        <v>4198142.2</v>
      </c>
      <c r="Z43" s="66">
        <v>50.14</v>
      </c>
      <c r="AA43" s="66">
        <v>4198192.34</v>
      </c>
      <c r="AB43" s="18">
        <v>8.9820929999999993E-2</v>
      </c>
      <c r="AC43" s="18">
        <v>0.1</v>
      </c>
      <c r="AD43" s="16">
        <v>419661.59</v>
      </c>
      <c r="AE43" s="16">
        <v>0</v>
      </c>
      <c r="AF43" s="16">
        <v>0</v>
      </c>
      <c r="AG43" s="16">
        <v>50.14</v>
      </c>
      <c r="AH43" s="16">
        <v>4.9800000000000004</v>
      </c>
      <c r="AI43" s="16">
        <f t="shared" si="0"/>
        <v>55.120000000000005</v>
      </c>
      <c r="AJ43" s="16">
        <v>47004</v>
      </c>
      <c r="AK43" s="16">
        <v>3799.81</v>
      </c>
      <c r="AL43" s="16">
        <v>15300.4</v>
      </c>
      <c r="AM43" s="16">
        <v>0</v>
      </c>
      <c r="AN43" s="16">
        <v>64949.31</v>
      </c>
      <c r="AO43" s="16">
        <v>26443.67</v>
      </c>
      <c r="AP43" s="16">
        <v>20195.580000000002</v>
      </c>
      <c r="AQ43" s="16">
        <v>6450</v>
      </c>
      <c r="AR43" s="16">
        <v>0</v>
      </c>
      <c r="AS43" s="16">
        <v>0</v>
      </c>
      <c r="AT43" s="16">
        <v>11538.7</v>
      </c>
      <c r="AU43" s="16">
        <v>3255.86</v>
      </c>
      <c r="AV43" s="16">
        <v>0</v>
      </c>
      <c r="AW43" s="16">
        <v>0</v>
      </c>
      <c r="AX43" s="16">
        <v>0</v>
      </c>
      <c r="AY43" s="16">
        <v>29.7</v>
      </c>
      <c r="AZ43" s="16">
        <v>0</v>
      </c>
      <c r="BA43" s="16">
        <v>220540.76</v>
      </c>
      <c r="BB43" s="18">
        <f t="shared" si="1"/>
        <v>0</v>
      </c>
      <c r="BC43" s="16">
        <v>16167.88</v>
      </c>
      <c r="BD43" s="16">
        <v>382862.27</v>
      </c>
      <c r="BE43" s="16">
        <v>0</v>
      </c>
      <c r="BF43" s="16">
        <v>196853</v>
      </c>
      <c r="BG43" s="16">
        <v>0</v>
      </c>
      <c r="BH43" s="16">
        <v>48601.64</v>
      </c>
      <c r="BI43" s="16">
        <v>0</v>
      </c>
      <c r="BJ43" s="16">
        <v>0</v>
      </c>
      <c r="BK43" s="16">
        <v>0</v>
      </c>
      <c r="BL43" s="16">
        <f t="shared" si="2"/>
        <v>0</v>
      </c>
      <c r="BM43" s="16">
        <v>0</v>
      </c>
      <c r="BN43" s="16">
        <v>352</v>
      </c>
      <c r="BO43" s="16">
        <v>117</v>
      </c>
      <c r="BP43" s="16">
        <v>4</v>
      </c>
      <c r="BQ43" s="16">
        <v>0</v>
      </c>
      <c r="BR43" s="16">
        <v>-4</v>
      </c>
      <c r="BS43" s="16">
        <v>-24</v>
      </c>
      <c r="BT43" s="16">
        <v>-29</v>
      </c>
      <c r="BU43" s="16">
        <v>-32</v>
      </c>
      <c r="BV43" s="16">
        <v>0</v>
      </c>
      <c r="BW43" s="16">
        <v>0</v>
      </c>
      <c r="BX43" s="16">
        <v>0</v>
      </c>
      <c r="BY43" s="16">
        <v>-58</v>
      </c>
      <c r="BZ43" s="16">
        <v>0</v>
      </c>
      <c r="CA43" s="16">
        <v>326</v>
      </c>
      <c r="CB43" s="16">
        <v>4</v>
      </c>
      <c r="CC43" s="16">
        <v>45</v>
      </c>
      <c r="CD43" s="16">
        <v>2</v>
      </c>
      <c r="CE43" s="16">
        <v>3</v>
      </c>
      <c r="CF43" s="16">
        <v>0</v>
      </c>
      <c r="CG43" s="16">
        <v>2</v>
      </c>
    </row>
    <row r="44" spans="1:85" ht="15.6" x14ac:dyDescent="0.3">
      <c r="A44" s="10">
        <v>4</v>
      </c>
      <c r="B44" s="10" t="s">
        <v>205</v>
      </c>
      <c r="C44" s="10" t="s">
        <v>206</v>
      </c>
      <c r="D44" s="10" t="s">
        <v>599</v>
      </c>
      <c r="E44" s="10" t="s">
        <v>364</v>
      </c>
      <c r="F44" s="10" t="s">
        <v>389</v>
      </c>
      <c r="G44" s="66">
        <v>25026629.5</v>
      </c>
      <c r="H44" s="66">
        <v>25048686.039999999</v>
      </c>
      <c r="I44" s="66">
        <v>24392587.760000002</v>
      </c>
      <c r="J44" s="66">
        <v>0</v>
      </c>
      <c r="K44" s="66">
        <v>3449877.28</v>
      </c>
      <c r="L44" s="66">
        <v>7068607.8799999999</v>
      </c>
      <c r="M44" s="66">
        <v>0</v>
      </c>
      <c r="N44" s="66">
        <v>0</v>
      </c>
      <c r="O44" s="66">
        <v>0</v>
      </c>
      <c r="P44" s="66">
        <v>1234490.31</v>
      </c>
      <c r="Q44" s="66">
        <v>0</v>
      </c>
      <c r="R44" s="66">
        <v>0</v>
      </c>
      <c r="S44" s="66">
        <v>8964893.3399999999</v>
      </c>
      <c r="T44" s="66">
        <v>49512.53</v>
      </c>
      <c r="U44" s="66">
        <v>2338854.9500000002</v>
      </c>
      <c r="V44" s="66">
        <v>21875.81</v>
      </c>
      <c r="W44" s="66">
        <v>0</v>
      </c>
      <c r="X44" s="66">
        <v>0</v>
      </c>
      <c r="Y44" s="66">
        <v>24633559.109999999</v>
      </c>
      <c r="Z44" s="66">
        <v>60484.7</v>
      </c>
      <c r="AA44" s="66">
        <v>24694043.809999999</v>
      </c>
      <c r="AB44" s="18">
        <v>3.675196E-2</v>
      </c>
      <c r="AC44" s="18">
        <v>6.2E-2</v>
      </c>
      <c r="AD44" s="16">
        <v>1527322.82</v>
      </c>
      <c r="AE44" s="16">
        <v>0</v>
      </c>
      <c r="AF44" s="16">
        <v>0</v>
      </c>
      <c r="AG44" s="16">
        <v>8984.7199999999993</v>
      </c>
      <c r="AH44" s="16">
        <v>38.47</v>
      </c>
      <c r="AI44" s="16">
        <f t="shared" si="0"/>
        <v>9023.1899999999987</v>
      </c>
      <c r="AJ44" s="16">
        <v>599583.80000000005</v>
      </c>
      <c r="AK44" s="16">
        <v>48646.86</v>
      </c>
      <c r="AL44" s="16">
        <v>157334.64000000001</v>
      </c>
      <c r="AM44" s="16">
        <v>0</v>
      </c>
      <c r="AN44" s="16">
        <v>115080.63</v>
      </c>
      <c r="AO44" s="16">
        <v>4081.05</v>
      </c>
      <c r="AP44" s="16">
        <v>57228.75</v>
      </c>
      <c r="AQ44" s="16">
        <v>9100</v>
      </c>
      <c r="AR44" s="16">
        <v>87000</v>
      </c>
      <c r="AS44" s="16">
        <v>27070.05</v>
      </c>
      <c r="AT44" s="16">
        <v>71917.710000000006</v>
      </c>
      <c r="AU44" s="16">
        <v>21525.55</v>
      </c>
      <c r="AV44" s="16">
        <v>0</v>
      </c>
      <c r="AW44" s="16">
        <v>23643.9</v>
      </c>
      <c r="AX44" s="16">
        <v>19203.419999999998</v>
      </c>
      <c r="AY44" s="16">
        <v>39525.01</v>
      </c>
      <c r="AZ44" s="16">
        <v>0</v>
      </c>
      <c r="BA44" s="16">
        <v>1327096.08</v>
      </c>
      <c r="BB44" s="18">
        <f t="shared" si="1"/>
        <v>0</v>
      </c>
      <c r="BC44" s="16">
        <v>301608.57</v>
      </c>
      <c r="BD44" s="16">
        <v>618169.22</v>
      </c>
      <c r="BE44" s="16">
        <v>0</v>
      </c>
      <c r="BF44" s="16">
        <v>196853</v>
      </c>
      <c r="BG44" s="16">
        <v>0</v>
      </c>
      <c r="BH44" s="16">
        <v>262289.96999999997</v>
      </c>
      <c r="BI44" s="16">
        <v>0</v>
      </c>
      <c r="BJ44" s="16">
        <v>0</v>
      </c>
      <c r="BK44" s="16">
        <v>0</v>
      </c>
      <c r="BL44" s="16">
        <f t="shared" si="2"/>
        <v>0</v>
      </c>
      <c r="BM44" s="16">
        <v>0</v>
      </c>
      <c r="BN44" s="16">
        <v>3767</v>
      </c>
      <c r="BO44" s="16">
        <v>1252</v>
      </c>
      <c r="BP44" s="16">
        <v>34</v>
      </c>
      <c r="BQ44" s="16">
        <v>-23</v>
      </c>
      <c r="BR44" s="16">
        <v>-57</v>
      </c>
      <c r="BS44" s="16">
        <v>-131</v>
      </c>
      <c r="BT44" s="16">
        <v>-266</v>
      </c>
      <c r="BU44" s="16">
        <v>-382</v>
      </c>
      <c r="BV44" s="16">
        <v>1</v>
      </c>
      <c r="BW44" s="16">
        <v>-6</v>
      </c>
      <c r="BX44" s="16">
        <v>15</v>
      </c>
      <c r="BY44" s="16">
        <v>-468</v>
      </c>
      <c r="BZ44" s="16">
        <v>-2</v>
      </c>
      <c r="CA44" s="16">
        <v>3734</v>
      </c>
      <c r="CB44" s="16">
        <v>0</v>
      </c>
      <c r="CC44" s="16">
        <v>119</v>
      </c>
      <c r="CD44" s="16">
        <v>52</v>
      </c>
      <c r="CE44" s="16">
        <v>300</v>
      </c>
      <c r="CF44" s="16">
        <v>1</v>
      </c>
      <c r="CG44" s="16">
        <v>4</v>
      </c>
    </row>
    <row r="45" spans="1:85" ht="15.6" x14ac:dyDescent="0.3">
      <c r="A45" s="10">
        <v>4</v>
      </c>
      <c r="B45" s="10" t="s">
        <v>207</v>
      </c>
      <c r="C45" s="10" t="s">
        <v>45</v>
      </c>
      <c r="D45" s="10" t="s">
        <v>396</v>
      </c>
      <c r="E45" s="31" t="s">
        <v>580</v>
      </c>
      <c r="F45" s="10" t="s">
        <v>397</v>
      </c>
      <c r="G45" s="66">
        <v>26978114.359999999</v>
      </c>
      <c r="H45" s="66">
        <v>26978114.359999999</v>
      </c>
      <c r="I45" s="66">
        <v>26196493.239999998</v>
      </c>
      <c r="J45" s="66">
        <v>0</v>
      </c>
      <c r="K45" s="66">
        <v>2986611.79</v>
      </c>
      <c r="L45" s="66">
        <v>10504987.75</v>
      </c>
      <c r="M45" s="66">
        <v>0</v>
      </c>
      <c r="N45" s="66">
        <v>0</v>
      </c>
      <c r="O45" s="66">
        <v>0</v>
      </c>
      <c r="P45" s="66">
        <v>1659358.49</v>
      </c>
      <c r="Q45" s="66">
        <v>0</v>
      </c>
      <c r="R45" s="66">
        <v>0</v>
      </c>
      <c r="S45" s="66">
        <v>5828538.7000000002</v>
      </c>
      <c r="T45" s="66">
        <v>0</v>
      </c>
      <c r="U45" s="66">
        <v>2808221.85</v>
      </c>
      <c r="V45" s="66">
        <v>51406.42</v>
      </c>
      <c r="W45" s="66">
        <v>0</v>
      </c>
      <c r="X45" s="66">
        <v>0</v>
      </c>
      <c r="Y45" s="66">
        <v>25793924.899999999</v>
      </c>
      <c r="Z45" s="66">
        <v>51406.42</v>
      </c>
      <c r="AA45" s="66">
        <v>25845331.32</v>
      </c>
      <c r="AB45" s="18">
        <v>0.12127739999999999</v>
      </c>
      <c r="AC45" s="18">
        <v>7.7499999999999999E-2</v>
      </c>
      <c r="AD45" s="16">
        <v>1998326.4</v>
      </c>
      <c r="AE45" s="16">
        <v>0</v>
      </c>
      <c r="AF45" s="16">
        <v>0</v>
      </c>
      <c r="AG45" s="16">
        <v>0</v>
      </c>
      <c r="AH45" s="16">
        <v>0</v>
      </c>
      <c r="AI45" s="16">
        <f t="shared" si="0"/>
        <v>0</v>
      </c>
      <c r="AJ45" s="16">
        <v>927099.33</v>
      </c>
      <c r="AK45" s="16">
        <v>71346.350000000006</v>
      </c>
      <c r="AL45" s="16">
        <v>268464.63</v>
      </c>
      <c r="AM45" s="16">
        <v>0</v>
      </c>
      <c r="AN45" s="16">
        <v>175195.32</v>
      </c>
      <c r="AO45" s="16">
        <v>0</v>
      </c>
      <c r="AP45" s="16">
        <v>47503.7</v>
      </c>
      <c r="AQ45" s="16">
        <v>9650</v>
      </c>
      <c r="AR45" s="16">
        <v>3100</v>
      </c>
      <c r="AS45" s="16">
        <v>1833</v>
      </c>
      <c r="AT45" s="16">
        <v>76691.14</v>
      </c>
      <c r="AU45" s="16">
        <v>20644.75</v>
      </c>
      <c r="AV45" s="16">
        <v>0</v>
      </c>
      <c r="AW45" s="16">
        <v>3858.49</v>
      </c>
      <c r="AX45" s="16">
        <v>23051.83</v>
      </c>
      <c r="AY45" s="16">
        <v>54000</v>
      </c>
      <c r="AZ45" s="16">
        <v>0</v>
      </c>
      <c r="BA45" s="16">
        <v>1737885.77</v>
      </c>
      <c r="BB45" s="18">
        <f t="shared" si="1"/>
        <v>0</v>
      </c>
      <c r="BC45" s="16">
        <v>375501.93</v>
      </c>
      <c r="BD45" s="16">
        <v>2896334.36</v>
      </c>
      <c r="BE45" s="16">
        <v>0</v>
      </c>
      <c r="BF45" s="16">
        <v>196853</v>
      </c>
      <c r="BG45" s="16">
        <v>0</v>
      </c>
      <c r="BH45" s="16">
        <v>434239.63</v>
      </c>
      <c r="BI45" s="16">
        <v>0</v>
      </c>
      <c r="BJ45" s="16">
        <v>0</v>
      </c>
      <c r="BK45" s="16">
        <v>0</v>
      </c>
      <c r="BL45" s="16">
        <f t="shared" si="2"/>
        <v>0</v>
      </c>
      <c r="BM45" s="16">
        <v>0</v>
      </c>
      <c r="BN45" s="16">
        <v>4377</v>
      </c>
      <c r="BO45" s="16">
        <v>1319</v>
      </c>
      <c r="BP45" s="16">
        <v>17</v>
      </c>
      <c r="BQ45" s="16">
        <v>0</v>
      </c>
      <c r="BR45" s="16">
        <v>-22</v>
      </c>
      <c r="BS45" s="16">
        <v>-95</v>
      </c>
      <c r="BT45" s="16">
        <v>-175</v>
      </c>
      <c r="BU45" s="16">
        <v>-342</v>
      </c>
      <c r="BV45" s="16">
        <v>0</v>
      </c>
      <c r="BW45" s="16">
        <v>0</v>
      </c>
      <c r="BX45" s="16">
        <v>10</v>
      </c>
      <c r="BY45" s="16">
        <v>-607</v>
      </c>
      <c r="BZ45" s="16">
        <v>-5</v>
      </c>
      <c r="CA45" s="16">
        <v>4477</v>
      </c>
      <c r="CB45" s="16">
        <v>5</v>
      </c>
      <c r="CC45" s="16">
        <v>98</v>
      </c>
      <c r="CD45" s="16">
        <v>63</v>
      </c>
      <c r="CE45" s="16">
        <v>442</v>
      </c>
      <c r="CF45" s="16">
        <v>1</v>
      </c>
      <c r="CG45" s="16">
        <v>3</v>
      </c>
    </row>
    <row r="46" spans="1:85" ht="15.6" x14ac:dyDescent="0.3">
      <c r="A46" s="10">
        <v>4</v>
      </c>
      <c r="B46" s="10" t="s">
        <v>235</v>
      </c>
      <c r="C46" s="10" t="s">
        <v>113</v>
      </c>
      <c r="D46" s="10" t="s">
        <v>406</v>
      </c>
      <c r="E46" s="31" t="s">
        <v>580</v>
      </c>
      <c r="F46" s="10" t="s">
        <v>397</v>
      </c>
      <c r="G46" s="66">
        <v>24125575.73</v>
      </c>
      <c r="H46" s="66">
        <v>24125575.73</v>
      </c>
      <c r="I46" s="66">
        <v>23861411.969999999</v>
      </c>
      <c r="J46" s="66">
        <v>0</v>
      </c>
      <c r="K46" s="66">
        <v>2442482.14</v>
      </c>
      <c r="L46" s="66">
        <v>9720015.3699999992</v>
      </c>
      <c r="M46" s="66">
        <v>0</v>
      </c>
      <c r="N46" s="66">
        <v>0</v>
      </c>
      <c r="O46" s="66">
        <v>0</v>
      </c>
      <c r="P46" s="66">
        <v>1455266.75</v>
      </c>
      <c r="Q46" s="66">
        <v>0</v>
      </c>
      <c r="R46" s="66">
        <v>0</v>
      </c>
      <c r="S46" s="66">
        <v>6753092</v>
      </c>
      <c r="T46" s="66">
        <v>0</v>
      </c>
      <c r="U46" s="66">
        <v>1907682.42</v>
      </c>
      <c r="V46" s="66">
        <v>125130.78</v>
      </c>
      <c r="W46" s="66">
        <v>0</v>
      </c>
      <c r="X46" s="66">
        <v>0</v>
      </c>
      <c r="Y46" s="66">
        <v>23800330.25</v>
      </c>
      <c r="Z46" s="66">
        <v>127730.78</v>
      </c>
      <c r="AA46" s="66">
        <v>23928061.030000001</v>
      </c>
      <c r="AB46" s="18">
        <v>0.1048722</v>
      </c>
      <c r="AC46" s="18">
        <v>6.3899999999999998E-2</v>
      </c>
      <c r="AD46" s="16">
        <v>1521791.57</v>
      </c>
      <c r="AE46" s="16">
        <v>0</v>
      </c>
      <c r="AF46" s="16">
        <v>0</v>
      </c>
      <c r="AG46" s="16">
        <v>0</v>
      </c>
      <c r="AH46" s="16">
        <v>360.04</v>
      </c>
      <c r="AI46" s="16">
        <f t="shared" si="0"/>
        <v>360.04</v>
      </c>
      <c r="AJ46" s="16">
        <v>590842.54</v>
      </c>
      <c r="AK46" s="16">
        <v>43706.720000000001</v>
      </c>
      <c r="AL46" s="16">
        <v>182375.7</v>
      </c>
      <c r="AM46" s="16">
        <v>0</v>
      </c>
      <c r="AN46" s="16">
        <v>142145.76</v>
      </c>
      <c r="AO46" s="16">
        <v>4791.34</v>
      </c>
      <c r="AP46" s="16">
        <v>56601.67</v>
      </c>
      <c r="AQ46" s="16">
        <v>9150</v>
      </c>
      <c r="AR46" s="16">
        <v>14619.65</v>
      </c>
      <c r="AS46" s="16">
        <v>0</v>
      </c>
      <c r="AT46" s="16">
        <v>65229.7</v>
      </c>
      <c r="AU46" s="16">
        <v>10660.46</v>
      </c>
      <c r="AV46" s="16">
        <v>0</v>
      </c>
      <c r="AW46" s="16">
        <v>11557.89</v>
      </c>
      <c r="AX46" s="16">
        <v>56761.68</v>
      </c>
      <c r="AY46" s="16">
        <v>52510.879999999997</v>
      </c>
      <c r="AZ46" s="16">
        <v>0</v>
      </c>
      <c r="BA46" s="16">
        <v>1329704.75</v>
      </c>
      <c r="BB46" s="18">
        <f t="shared" si="1"/>
        <v>0</v>
      </c>
      <c r="BC46" s="16">
        <v>114764.06</v>
      </c>
      <c r="BD46" s="16">
        <v>2415338.31</v>
      </c>
      <c r="BE46" s="16">
        <v>0</v>
      </c>
      <c r="BF46" s="16">
        <v>196852.92</v>
      </c>
      <c r="BG46" s="16">
        <v>0</v>
      </c>
      <c r="BH46" s="16">
        <v>311312.92</v>
      </c>
      <c r="BI46" s="16">
        <v>0</v>
      </c>
      <c r="BJ46" s="16">
        <v>0</v>
      </c>
      <c r="BK46" s="16">
        <v>0</v>
      </c>
      <c r="BL46" s="16">
        <f t="shared" si="2"/>
        <v>0</v>
      </c>
      <c r="BM46" s="16">
        <v>0</v>
      </c>
      <c r="BN46" s="16">
        <v>3686</v>
      </c>
      <c r="BO46" s="16">
        <v>1017</v>
      </c>
      <c r="BP46" s="16">
        <v>3</v>
      </c>
      <c r="BQ46" s="16">
        <v>-1</v>
      </c>
      <c r="BR46" s="16">
        <v>-8</v>
      </c>
      <c r="BS46" s="16">
        <v>-55</v>
      </c>
      <c r="BT46" s="16">
        <v>-151</v>
      </c>
      <c r="BU46" s="16">
        <v>-360</v>
      </c>
      <c r="BV46" s="16">
        <v>1</v>
      </c>
      <c r="BW46" s="16">
        <v>-1</v>
      </c>
      <c r="BX46" s="16">
        <v>2</v>
      </c>
      <c r="BY46" s="16">
        <v>-607</v>
      </c>
      <c r="BZ46" s="16">
        <v>-3</v>
      </c>
      <c r="CA46" s="16">
        <v>3523</v>
      </c>
      <c r="CB46" s="16">
        <v>5</v>
      </c>
      <c r="CC46" s="19">
        <v>68</v>
      </c>
      <c r="CD46" s="19">
        <v>52</v>
      </c>
      <c r="CE46" s="19">
        <v>486</v>
      </c>
      <c r="CF46" s="19">
        <v>0</v>
      </c>
      <c r="CG46" s="19">
        <v>1</v>
      </c>
    </row>
    <row r="47" spans="1:85" ht="15.6" x14ac:dyDescent="0.3">
      <c r="A47" s="10">
        <v>5</v>
      </c>
      <c r="B47" s="10" t="s">
        <v>322</v>
      </c>
      <c r="C47" s="13" t="s">
        <v>323</v>
      </c>
      <c r="D47" s="10" t="s">
        <v>407</v>
      </c>
      <c r="E47" s="10" t="s">
        <v>361</v>
      </c>
      <c r="F47" s="10" t="s">
        <v>408</v>
      </c>
      <c r="G47" s="66">
        <v>46953937.469999999</v>
      </c>
      <c r="H47" s="66">
        <v>46953937.469999999</v>
      </c>
      <c r="I47" s="66">
        <v>45892705.600000001</v>
      </c>
      <c r="J47" s="66">
        <v>16730973.119999999</v>
      </c>
      <c r="K47" s="66">
        <v>3204713.59</v>
      </c>
      <c r="L47" s="66">
        <v>14329524.65</v>
      </c>
      <c r="M47" s="66">
        <v>371052.23</v>
      </c>
      <c r="N47" s="66">
        <v>65404.62</v>
      </c>
      <c r="O47" s="66">
        <v>8.83</v>
      </c>
      <c r="P47" s="66">
        <v>1867260.37</v>
      </c>
      <c r="Q47" s="66">
        <v>52009.919999999998</v>
      </c>
      <c r="R47" s="66">
        <v>6274.86</v>
      </c>
      <c r="S47" s="66">
        <v>4123506.09</v>
      </c>
      <c r="T47" s="66">
        <v>0</v>
      </c>
      <c r="U47" s="66">
        <v>3062627.72</v>
      </c>
      <c r="V47" s="66">
        <v>316156.63</v>
      </c>
      <c r="W47" s="66">
        <v>0</v>
      </c>
      <c r="X47" s="66">
        <v>0</v>
      </c>
      <c r="Y47" s="66">
        <v>45248701.200000003</v>
      </c>
      <c r="Z47" s="66">
        <v>827456.68</v>
      </c>
      <c r="AA47" s="66">
        <v>46076157.880000003</v>
      </c>
      <c r="AB47" s="18">
        <v>5.8491479999999998E-2</v>
      </c>
      <c r="AC47" s="18">
        <v>4.2700000000000002E-2</v>
      </c>
      <c r="AD47" s="16">
        <v>1930086.83</v>
      </c>
      <c r="AE47" s="16">
        <v>0</v>
      </c>
      <c r="AF47" s="16">
        <v>0</v>
      </c>
      <c r="AG47" s="16">
        <v>0</v>
      </c>
      <c r="AH47" s="16">
        <v>0</v>
      </c>
      <c r="AI47" s="16">
        <f t="shared" si="0"/>
        <v>0</v>
      </c>
      <c r="AJ47" s="16">
        <v>891060.5</v>
      </c>
      <c r="AK47" s="16">
        <v>77424.41</v>
      </c>
      <c r="AL47" s="16">
        <v>216913.49</v>
      </c>
      <c r="AM47" s="16">
        <v>7962.85</v>
      </c>
      <c r="AN47" s="16">
        <v>148562.10999999999</v>
      </c>
      <c r="AO47" s="16">
        <v>30182.01</v>
      </c>
      <c r="AP47" s="16">
        <v>111310.8</v>
      </c>
      <c r="AQ47" s="16">
        <v>11125</v>
      </c>
      <c r="AR47" s="16">
        <v>7097.5</v>
      </c>
      <c r="AS47" s="16">
        <v>72760.759999999995</v>
      </c>
      <c r="AT47" s="16">
        <v>45791.51</v>
      </c>
      <c r="AU47" s="16">
        <v>25542.1</v>
      </c>
      <c r="AV47" s="16">
        <v>0</v>
      </c>
      <c r="AW47" s="16">
        <v>17286.509999999998</v>
      </c>
      <c r="AX47" s="16">
        <v>12453.48</v>
      </c>
      <c r="AY47" s="16">
        <v>92364.56</v>
      </c>
      <c r="AZ47" s="16">
        <v>0</v>
      </c>
      <c r="BA47" s="16">
        <v>1833254.17</v>
      </c>
      <c r="BB47" s="18">
        <f t="shared" si="1"/>
        <v>0</v>
      </c>
      <c r="BC47" s="16">
        <v>803565.14</v>
      </c>
      <c r="BD47" s="16">
        <v>1942840.19</v>
      </c>
      <c r="BE47" s="16">
        <v>0</v>
      </c>
      <c r="BF47" s="16">
        <v>196853</v>
      </c>
      <c r="BG47" s="16">
        <v>0</v>
      </c>
      <c r="BH47" s="16">
        <v>361213.79</v>
      </c>
      <c r="BI47" s="16">
        <v>0</v>
      </c>
      <c r="BJ47" s="16">
        <v>0</v>
      </c>
      <c r="BK47" s="16">
        <v>0</v>
      </c>
      <c r="BL47" s="16">
        <f t="shared" si="2"/>
        <v>0</v>
      </c>
      <c r="BM47" s="16">
        <v>0</v>
      </c>
      <c r="BN47" s="16">
        <v>5200</v>
      </c>
      <c r="BO47" s="16">
        <v>1543</v>
      </c>
      <c r="BP47" s="16">
        <v>63</v>
      </c>
      <c r="BQ47" s="16">
        <v>-2</v>
      </c>
      <c r="BR47" s="16">
        <v>-47</v>
      </c>
      <c r="BS47" s="16">
        <v>-94</v>
      </c>
      <c r="BT47" s="16">
        <v>-234</v>
      </c>
      <c r="BU47" s="16">
        <v>-556</v>
      </c>
      <c r="BV47" s="16">
        <v>0</v>
      </c>
      <c r="BW47" s="16">
        <v>0</v>
      </c>
      <c r="BX47" s="16">
        <v>0</v>
      </c>
      <c r="BY47" s="16">
        <v>-734</v>
      </c>
      <c r="BZ47" s="16">
        <v>-1</v>
      </c>
      <c r="CA47" s="16">
        <v>5138</v>
      </c>
      <c r="CB47" s="16">
        <v>30</v>
      </c>
      <c r="CC47" s="16">
        <v>248</v>
      </c>
      <c r="CD47" s="16">
        <v>80</v>
      </c>
      <c r="CE47" s="16">
        <v>199</v>
      </c>
      <c r="CF47" s="16">
        <v>174</v>
      </c>
      <c r="CG47" s="16">
        <v>8</v>
      </c>
    </row>
    <row r="48" spans="1:85" ht="15.6" x14ac:dyDescent="0.3">
      <c r="A48" s="13">
        <v>5</v>
      </c>
      <c r="B48" s="10" t="s">
        <v>4</v>
      </c>
      <c r="C48" s="13" t="s">
        <v>5</v>
      </c>
      <c r="D48" s="10" t="s">
        <v>407</v>
      </c>
      <c r="E48" s="10" t="s">
        <v>370</v>
      </c>
      <c r="F48" s="10" t="s">
        <v>408</v>
      </c>
      <c r="G48" s="66">
        <v>26731582.239999998</v>
      </c>
      <c r="H48" s="66">
        <v>26733539.030000001</v>
      </c>
      <c r="I48" s="66">
        <v>25908834.280000001</v>
      </c>
      <c r="J48" s="66">
        <v>9258848.9700000007</v>
      </c>
      <c r="K48" s="66">
        <v>1659331.39</v>
      </c>
      <c r="L48" s="66">
        <v>6649489.4000000004</v>
      </c>
      <c r="M48" s="66">
        <v>0</v>
      </c>
      <c r="N48" s="66">
        <v>227215.32</v>
      </c>
      <c r="O48" s="66">
        <v>0</v>
      </c>
      <c r="P48" s="66">
        <v>849912.89</v>
      </c>
      <c r="Q48" s="66">
        <v>43160.78</v>
      </c>
      <c r="R48" s="66">
        <v>6970.91</v>
      </c>
      <c r="S48" s="66">
        <v>3469272.81</v>
      </c>
      <c r="T48" s="66">
        <v>66713</v>
      </c>
      <c r="U48" s="66">
        <v>1540816.18</v>
      </c>
      <c r="V48" s="66">
        <v>159452.93</v>
      </c>
      <c r="W48" s="66">
        <v>0</v>
      </c>
      <c r="X48" s="66">
        <v>0</v>
      </c>
      <c r="Y48" s="66">
        <v>25027686.829999998</v>
      </c>
      <c r="Z48" s="66">
        <v>707908.17</v>
      </c>
      <c r="AA48" s="66">
        <v>25735595</v>
      </c>
      <c r="AB48" s="18">
        <v>9.924289E-2</v>
      </c>
      <c r="AC48" s="18">
        <v>6.13E-2</v>
      </c>
      <c r="AD48" s="16">
        <v>1533302</v>
      </c>
      <c r="AE48" s="19">
        <v>0</v>
      </c>
      <c r="AF48" s="16">
        <v>0</v>
      </c>
      <c r="AG48" s="19">
        <v>1957</v>
      </c>
      <c r="AH48" s="19">
        <v>0</v>
      </c>
      <c r="AI48" s="16">
        <f t="shared" si="0"/>
        <v>1957</v>
      </c>
      <c r="AJ48" s="16">
        <v>790473</v>
      </c>
      <c r="AK48" s="16">
        <v>58991.37</v>
      </c>
      <c r="AL48" s="19">
        <v>167926</v>
      </c>
      <c r="AM48" s="16">
        <v>3640</v>
      </c>
      <c r="AN48" s="19">
        <v>36475</v>
      </c>
      <c r="AO48" s="16">
        <v>38768</v>
      </c>
      <c r="AP48" s="19">
        <v>56969</v>
      </c>
      <c r="AQ48" s="16">
        <v>11120</v>
      </c>
      <c r="AR48" s="19">
        <v>5300</v>
      </c>
      <c r="AS48" s="16">
        <v>36714</v>
      </c>
      <c r="AT48" s="19">
        <f>6002+19549+13117</f>
        <v>38668</v>
      </c>
      <c r="AU48" s="16">
        <v>13396</v>
      </c>
      <c r="AV48" s="16">
        <v>0</v>
      </c>
      <c r="AW48" s="16">
        <v>13454</v>
      </c>
      <c r="AX48" s="19">
        <v>20323</v>
      </c>
      <c r="AY48" s="16">
        <v>14400</v>
      </c>
      <c r="AZ48" s="16">
        <v>0</v>
      </c>
      <c r="BA48" s="16">
        <v>1345634.71</v>
      </c>
      <c r="BB48" s="18">
        <f t="shared" si="1"/>
        <v>0</v>
      </c>
      <c r="BC48" s="16">
        <v>239562.56</v>
      </c>
      <c r="BD48" s="16">
        <v>2413356.87</v>
      </c>
      <c r="BE48" s="16">
        <v>0</v>
      </c>
      <c r="BF48" s="16">
        <v>196853</v>
      </c>
      <c r="BG48" s="16">
        <v>0</v>
      </c>
      <c r="BH48" s="16">
        <v>269065.84999999998</v>
      </c>
      <c r="BI48" s="16">
        <v>0</v>
      </c>
      <c r="BJ48" s="16">
        <v>0</v>
      </c>
      <c r="BK48" s="16">
        <v>0</v>
      </c>
      <c r="BL48" s="16">
        <f t="shared" si="2"/>
        <v>0</v>
      </c>
      <c r="BM48" s="16">
        <v>0</v>
      </c>
      <c r="BN48" s="16">
        <v>2424</v>
      </c>
      <c r="BO48" s="16">
        <v>868</v>
      </c>
      <c r="BP48" s="16">
        <v>38</v>
      </c>
      <c r="BQ48" s="16">
        <v>0</v>
      </c>
      <c r="BR48" s="16">
        <v>-31</v>
      </c>
      <c r="BS48" s="16">
        <v>-47</v>
      </c>
      <c r="BT48" s="16">
        <v>-130</v>
      </c>
      <c r="BU48" s="16">
        <v>-420</v>
      </c>
      <c r="BV48" s="16">
        <v>0</v>
      </c>
      <c r="BW48" s="16">
        <v>-1</v>
      </c>
      <c r="BX48" s="16">
        <v>0</v>
      </c>
      <c r="BY48" s="16">
        <v>-359</v>
      </c>
      <c r="BZ48" s="16">
        <v>-1</v>
      </c>
      <c r="CA48" s="16">
        <v>2341</v>
      </c>
      <c r="CB48" s="16">
        <v>6</v>
      </c>
      <c r="CC48" s="16">
        <v>159</v>
      </c>
      <c r="CD48" s="16">
        <v>56</v>
      </c>
      <c r="CE48" s="16">
        <v>105</v>
      </c>
      <c r="CF48" s="16">
        <v>33</v>
      </c>
      <c r="CG48" s="16">
        <v>3</v>
      </c>
    </row>
    <row r="49" spans="1:85" s="33" customFormat="1" ht="15.6" x14ac:dyDescent="0.3">
      <c r="A49" s="38">
        <v>5</v>
      </c>
      <c r="B49" s="38" t="s">
        <v>8</v>
      </c>
      <c r="C49" s="38" t="s">
        <v>9</v>
      </c>
      <c r="D49" s="38" t="s">
        <v>409</v>
      </c>
      <c r="E49" s="38" t="s">
        <v>364</v>
      </c>
      <c r="F49" s="38" t="s">
        <v>410</v>
      </c>
      <c r="G49" s="72">
        <v>38492819.649999999</v>
      </c>
      <c r="H49" s="72">
        <v>38492936.450000003</v>
      </c>
      <c r="I49" s="72">
        <v>36941656.829999998</v>
      </c>
      <c r="J49" s="72">
        <v>0</v>
      </c>
      <c r="K49" s="72">
        <v>6985046.4699999997</v>
      </c>
      <c r="L49" s="72">
        <v>8912572.3499999996</v>
      </c>
      <c r="M49" s="72">
        <v>0</v>
      </c>
      <c r="N49" s="72">
        <v>0</v>
      </c>
      <c r="O49" s="72">
        <v>0</v>
      </c>
      <c r="P49" s="72">
        <v>1883094.61</v>
      </c>
      <c r="Q49" s="72">
        <v>0</v>
      </c>
      <c r="R49" s="72">
        <v>0</v>
      </c>
      <c r="S49" s="72">
        <v>10996236.779999999</v>
      </c>
      <c r="T49" s="72">
        <v>0</v>
      </c>
      <c r="U49" s="72">
        <v>3229252.37</v>
      </c>
      <c r="V49" s="72">
        <v>313171.40999999997</v>
      </c>
      <c r="W49" s="72">
        <v>0</v>
      </c>
      <c r="X49" s="72">
        <v>0</v>
      </c>
      <c r="Y49" s="72">
        <v>34160098.789999999</v>
      </c>
      <c r="Z49" s="72">
        <v>313288.21000000002</v>
      </c>
      <c r="AA49" s="72">
        <v>34473387</v>
      </c>
      <c r="AB49" s="74">
        <v>0.21120530000000001</v>
      </c>
      <c r="AC49" s="74">
        <v>6.3100000000000003E-2</v>
      </c>
      <c r="AD49" s="70">
        <v>2153896.21</v>
      </c>
      <c r="AE49" s="70">
        <v>0</v>
      </c>
      <c r="AF49" s="70">
        <v>0</v>
      </c>
      <c r="AG49" s="70">
        <v>116.8</v>
      </c>
      <c r="AH49" s="70">
        <v>136.37</v>
      </c>
      <c r="AI49" s="70">
        <f t="shared" si="0"/>
        <v>253.17000000000002</v>
      </c>
      <c r="AJ49" s="70">
        <v>916272.23</v>
      </c>
      <c r="AK49" s="70">
        <v>78251.87</v>
      </c>
      <c r="AL49" s="70">
        <v>185891.8</v>
      </c>
      <c r="AM49" s="70">
        <v>0</v>
      </c>
      <c r="AN49" s="70">
        <v>120138.85</v>
      </c>
      <c r="AO49" s="70">
        <v>18417.54</v>
      </c>
      <c r="AP49" s="70">
        <v>64484.74</v>
      </c>
      <c r="AQ49" s="70">
        <v>11125</v>
      </c>
      <c r="AR49" s="70">
        <v>5882.11</v>
      </c>
      <c r="AS49" s="70">
        <v>36890.6</v>
      </c>
      <c r="AT49" s="70">
        <v>76176.75</v>
      </c>
      <c r="AU49" s="70">
        <v>18144.66</v>
      </c>
      <c r="AV49" s="70">
        <v>0</v>
      </c>
      <c r="AW49" s="70">
        <v>0</v>
      </c>
      <c r="AX49" s="70">
        <v>28320.7</v>
      </c>
      <c r="AY49" s="70">
        <v>78075.53</v>
      </c>
      <c r="AZ49" s="70">
        <v>0</v>
      </c>
      <c r="BA49" s="70">
        <v>1668135.39</v>
      </c>
      <c r="BB49" s="74">
        <f t="shared" si="1"/>
        <v>0</v>
      </c>
      <c r="BC49" s="70">
        <v>508670.03</v>
      </c>
      <c r="BD49" s="70">
        <v>7621217.4800000004</v>
      </c>
      <c r="BE49" s="70">
        <v>0</v>
      </c>
      <c r="BF49" s="70">
        <v>196853.04</v>
      </c>
      <c r="BG49" s="70">
        <v>0.04</v>
      </c>
      <c r="BH49" s="70">
        <v>429099.96</v>
      </c>
      <c r="BI49" s="70">
        <v>12066.11</v>
      </c>
      <c r="BJ49" s="70">
        <v>12066.11</v>
      </c>
      <c r="BK49" s="70">
        <v>0.04</v>
      </c>
      <c r="BL49" s="70">
        <f t="shared" si="2"/>
        <v>12066.150000000001</v>
      </c>
      <c r="BM49" s="70">
        <v>0</v>
      </c>
      <c r="BN49" s="70">
        <v>5662</v>
      </c>
      <c r="BO49" s="70">
        <v>1735</v>
      </c>
      <c r="BP49" s="70">
        <v>0</v>
      </c>
      <c r="BQ49" s="70">
        <v>0</v>
      </c>
      <c r="BR49" s="70">
        <v>-35</v>
      </c>
      <c r="BS49" s="70">
        <v>-102</v>
      </c>
      <c r="BT49" s="70">
        <v>-275</v>
      </c>
      <c r="BU49" s="70">
        <v>-453</v>
      </c>
      <c r="BV49" s="70">
        <v>0</v>
      </c>
      <c r="BW49" s="70">
        <v>0</v>
      </c>
      <c r="BX49" s="70">
        <v>9</v>
      </c>
      <c r="BY49" s="70">
        <v>-603</v>
      </c>
      <c r="BZ49" s="70">
        <v>-1</v>
      </c>
      <c r="CA49" s="70">
        <v>5937</v>
      </c>
      <c r="CB49" s="70">
        <v>3</v>
      </c>
      <c r="CC49" s="70">
        <v>235</v>
      </c>
      <c r="CD49" s="70">
        <v>59</v>
      </c>
      <c r="CE49" s="70">
        <v>283</v>
      </c>
      <c r="CF49" s="70">
        <v>13</v>
      </c>
      <c r="CG49" s="70">
        <v>13</v>
      </c>
    </row>
    <row r="50" spans="1:85" ht="15.6" x14ac:dyDescent="0.3">
      <c r="A50" s="10">
        <v>5</v>
      </c>
      <c r="B50" s="10" t="s">
        <v>10</v>
      </c>
      <c r="C50" s="10" t="s">
        <v>11</v>
      </c>
      <c r="D50" s="10" t="s">
        <v>411</v>
      </c>
      <c r="E50" s="10" t="s">
        <v>370</v>
      </c>
      <c r="F50" s="10" t="s">
        <v>408</v>
      </c>
      <c r="G50" s="66">
        <v>17703757.530000001</v>
      </c>
      <c r="H50" s="66">
        <v>17705116.91</v>
      </c>
      <c r="I50" s="66">
        <v>17338737.149999999</v>
      </c>
      <c r="J50" s="66">
        <v>3198843.94</v>
      </c>
      <c r="K50" s="66">
        <v>1224086.97</v>
      </c>
      <c r="L50" s="66">
        <v>6418904.7599999998</v>
      </c>
      <c r="M50" s="66">
        <v>0</v>
      </c>
      <c r="N50" s="66">
        <v>0</v>
      </c>
      <c r="O50" s="66">
        <v>31907.35</v>
      </c>
      <c r="P50" s="66">
        <v>609831.67000000004</v>
      </c>
      <c r="Q50" s="66">
        <v>0</v>
      </c>
      <c r="R50" s="66">
        <v>0</v>
      </c>
      <c r="S50" s="66">
        <v>3381074.7</v>
      </c>
      <c r="T50" s="66">
        <v>0</v>
      </c>
      <c r="U50" s="66">
        <v>1341372.8999999999</v>
      </c>
      <c r="V50" s="66">
        <v>87532.11</v>
      </c>
      <c r="W50" s="66">
        <v>0</v>
      </c>
      <c r="X50" s="66">
        <v>0</v>
      </c>
      <c r="Y50" s="66">
        <v>17143224.289999999</v>
      </c>
      <c r="Z50" s="66">
        <v>256491.25</v>
      </c>
      <c r="AA50" s="66">
        <v>17399715.539999999</v>
      </c>
      <c r="AB50" s="18">
        <v>6.20975E-2</v>
      </c>
      <c r="AC50" s="18">
        <v>5.4699999999999999E-2</v>
      </c>
      <c r="AD50" s="16">
        <v>937202</v>
      </c>
      <c r="AE50" s="16">
        <v>0</v>
      </c>
      <c r="AF50" s="16">
        <v>0</v>
      </c>
      <c r="AG50" s="16">
        <v>1341.41</v>
      </c>
      <c r="AH50" s="16">
        <v>200.73</v>
      </c>
      <c r="AI50" s="16">
        <f t="shared" si="0"/>
        <v>1542.14</v>
      </c>
      <c r="AJ50" s="16">
        <v>419199.22</v>
      </c>
      <c r="AK50" s="16">
        <v>35116.69</v>
      </c>
      <c r="AL50" s="16">
        <v>77464.12</v>
      </c>
      <c r="AM50" s="16">
        <v>0</v>
      </c>
      <c r="AN50" s="16">
        <v>37452.720000000001</v>
      </c>
      <c r="AO50" s="16">
        <v>5400</v>
      </c>
      <c r="AP50" s="16">
        <v>48118.97</v>
      </c>
      <c r="AQ50" s="16">
        <v>10050</v>
      </c>
      <c r="AR50" s="16">
        <v>3700</v>
      </c>
      <c r="AS50" s="16">
        <v>0</v>
      </c>
      <c r="AT50" s="16">
        <v>29729.61</v>
      </c>
      <c r="AU50" s="16">
        <v>13136.96</v>
      </c>
      <c r="AV50" s="16">
        <v>0</v>
      </c>
      <c r="AW50" s="16">
        <v>2940.48</v>
      </c>
      <c r="AX50" s="16">
        <v>7416.69</v>
      </c>
      <c r="AY50" s="16">
        <v>0</v>
      </c>
      <c r="AZ50" s="16">
        <v>0</v>
      </c>
      <c r="BA50" s="16">
        <v>738496.59</v>
      </c>
      <c r="BB50" s="18">
        <f t="shared" si="1"/>
        <v>0</v>
      </c>
      <c r="BC50" s="16">
        <v>248940.79</v>
      </c>
      <c r="BD50" s="16">
        <v>850418.38</v>
      </c>
      <c r="BE50" s="16">
        <v>235</v>
      </c>
      <c r="BF50" s="16">
        <v>196853</v>
      </c>
      <c r="BG50" s="16">
        <v>0</v>
      </c>
      <c r="BH50" s="16">
        <v>143804.5</v>
      </c>
      <c r="BI50" s="16">
        <v>0</v>
      </c>
      <c r="BJ50" s="16">
        <v>0</v>
      </c>
      <c r="BK50" s="16">
        <v>0</v>
      </c>
      <c r="BL50" s="16">
        <f t="shared" si="2"/>
        <v>0</v>
      </c>
      <c r="BM50" s="16">
        <v>0</v>
      </c>
      <c r="BN50" s="16">
        <v>2552</v>
      </c>
      <c r="BO50" s="16">
        <v>722</v>
      </c>
      <c r="BP50" s="16">
        <v>0</v>
      </c>
      <c r="BQ50" s="16">
        <v>0</v>
      </c>
      <c r="BR50" s="16">
        <v>-10</v>
      </c>
      <c r="BS50" s="16">
        <v>-17</v>
      </c>
      <c r="BT50" s="16">
        <v>-56</v>
      </c>
      <c r="BU50" s="16">
        <v>-242</v>
      </c>
      <c r="BV50" s="16">
        <v>1</v>
      </c>
      <c r="BW50" s="16">
        <v>0</v>
      </c>
      <c r="BX50" s="16">
        <v>-112</v>
      </c>
      <c r="BY50" s="16">
        <v>-364</v>
      </c>
      <c r="BZ50" s="16">
        <v>0</v>
      </c>
      <c r="CA50" s="16">
        <v>2474</v>
      </c>
      <c r="CB50" s="16">
        <v>9</v>
      </c>
      <c r="CC50" s="16">
        <v>75</v>
      </c>
      <c r="CD50" s="16">
        <v>28</v>
      </c>
      <c r="CE50" s="16">
        <v>236</v>
      </c>
      <c r="CF50" s="16">
        <v>10</v>
      </c>
      <c r="CG50" s="16">
        <v>8</v>
      </c>
    </row>
    <row r="51" spans="1:85" ht="15.6" x14ac:dyDescent="0.3">
      <c r="A51" s="10">
        <v>5</v>
      </c>
      <c r="B51" s="10" t="s">
        <v>61</v>
      </c>
      <c r="C51" s="10" t="s">
        <v>62</v>
      </c>
      <c r="D51" s="10" t="s">
        <v>412</v>
      </c>
      <c r="E51" s="10" t="s">
        <v>379</v>
      </c>
      <c r="F51" s="10" t="s">
        <v>410</v>
      </c>
      <c r="G51" s="66">
        <v>22565307.870000001</v>
      </c>
      <c r="H51" s="66">
        <v>22565307.870000001</v>
      </c>
      <c r="I51" s="66">
        <v>21705850.43</v>
      </c>
      <c r="J51" s="66">
        <v>158291.1</v>
      </c>
      <c r="K51" s="66">
        <v>2832100.12</v>
      </c>
      <c r="L51" s="66">
        <v>6085987.8399999999</v>
      </c>
      <c r="M51" s="66">
        <v>0</v>
      </c>
      <c r="N51" s="66">
        <v>1284.1099999999999</v>
      </c>
      <c r="O51" s="66">
        <v>6511</v>
      </c>
      <c r="P51" s="66">
        <v>1278766.0800000001</v>
      </c>
      <c r="Q51" s="66">
        <v>7125</v>
      </c>
      <c r="R51" s="66">
        <v>0</v>
      </c>
      <c r="S51" s="66">
        <v>8108827.1399999997</v>
      </c>
      <c r="T51" s="66">
        <v>192218.63</v>
      </c>
      <c r="U51" s="66">
        <v>1394875.57</v>
      </c>
      <c r="V51" s="66">
        <v>11951.09</v>
      </c>
      <c r="W51" s="66">
        <v>0</v>
      </c>
      <c r="X51" s="66">
        <v>0</v>
      </c>
      <c r="Y51" s="66">
        <v>21629093.539999999</v>
      </c>
      <c r="Z51" s="66">
        <v>40679.99</v>
      </c>
      <c r="AA51" s="66">
        <v>21669773.530000001</v>
      </c>
      <c r="AB51" s="18">
        <v>3.8287080000000001E-2</v>
      </c>
      <c r="AC51" s="18">
        <v>7.2700000000000001E-2</v>
      </c>
      <c r="AD51" s="16">
        <v>1571516.06</v>
      </c>
      <c r="AE51" s="16">
        <v>0</v>
      </c>
      <c r="AF51" s="16">
        <v>0</v>
      </c>
      <c r="AG51" s="16">
        <v>0</v>
      </c>
      <c r="AH51" s="16">
        <v>0</v>
      </c>
      <c r="AI51" s="16">
        <f t="shared" si="0"/>
        <v>0</v>
      </c>
      <c r="AJ51" s="16">
        <v>707462.63</v>
      </c>
      <c r="AK51" s="16">
        <v>56722.07</v>
      </c>
      <c r="AL51" s="16">
        <v>136185.57999999999</v>
      </c>
      <c r="AM51" s="16">
        <v>0</v>
      </c>
      <c r="AN51" s="16">
        <v>97360.78</v>
      </c>
      <c r="AO51" s="16">
        <v>26446.57</v>
      </c>
      <c r="AP51" s="16">
        <v>64402.11</v>
      </c>
      <c r="AQ51" s="16">
        <v>10700</v>
      </c>
      <c r="AR51" s="16">
        <v>8850</v>
      </c>
      <c r="AS51" s="16">
        <v>32758</v>
      </c>
      <c r="AT51" s="16">
        <v>72194.09</v>
      </c>
      <c r="AU51" s="16">
        <v>22900.85</v>
      </c>
      <c r="AV51" s="16">
        <v>0</v>
      </c>
      <c r="AW51" s="16">
        <v>5060.33</v>
      </c>
      <c r="AX51" s="16">
        <v>40079.919999999998</v>
      </c>
      <c r="AY51" s="16">
        <v>59830.26</v>
      </c>
      <c r="AZ51" s="16">
        <v>0</v>
      </c>
      <c r="BA51" s="16">
        <v>1421212.87</v>
      </c>
      <c r="BB51" s="18">
        <f t="shared" si="1"/>
        <v>0</v>
      </c>
      <c r="BC51" s="16">
        <v>308471.01</v>
      </c>
      <c r="BD51" s="16">
        <v>555488.76</v>
      </c>
      <c r="BE51" s="16">
        <v>0</v>
      </c>
      <c r="BF51" s="16">
        <v>196853</v>
      </c>
      <c r="BG51" s="16">
        <v>0</v>
      </c>
      <c r="BH51" s="16">
        <v>238435.48</v>
      </c>
      <c r="BI51" s="16">
        <v>0</v>
      </c>
      <c r="BJ51" s="16">
        <v>0</v>
      </c>
      <c r="BK51" s="16">
        <v>0</v>
      </c>
      <c r="BL51" s="16">
        <f t="shared" si="2"/>
        <v>0</v>
      </c>
      <c r="BM51" s="16">
        <v>0</v>
      </c>
      <c r="BN51" s="16">
        <v>2161</v>
      </c>
      <c r="BO51" s="16">
        <v>792</v>
      </c>
      <c r="BP51" s="16">
        <v>0</v>
      </c>
      <c r="BQ51" s="16">
        <v>0</v>
      </c>
      <c r="BR51" s="16">
        <v>-39</v>
      </c>
      <c r="BS51" s="16">
        <v>-84</v>
      </c>
      <c r="BT51" s="16">
        <v>-244</v>
      </c>
      <c r="BU51" s="16">
        <v>-142</v>
      </c>
      <c r="BV51" s="16">
        <v>0</v>
      </c>
      <c r="BW51" s="16">
        <v>0</v>
      </c>
      <c r="BX51" s="16">
        <v>3</v>
      </c>
      <c r="BY51" s="16">
        <v>-334</v>
      </c>
      <c r="BZ51" s="16">
        <v>-2</v>
      </c>
      <c r="CA51" s="16">
        <v>2112</v>
      </c>
      <c r="CB51" s="16">
        <v>0</v>
      </c>
      <c r="CC51" s="16">
        <v>180</v>
      </c>
      <c r="CD51" s="16">
        <v>33</v>
      </c>
      <c r="CE51" s="16">
        <v>89</v>
      </c>
      <c r="CF51" s="16">
        <v>23</v>
      </c>
      <c r="CG51" s="16">
        <v>9</v>
      </c>
    </row>
    <row r="52" spans="1:85" ht="15.6" x14ac:dyDescent="0.3">
      <c r="A52" s="10">
        <v>5</v>
      </c>
      <c r="B52" s="10" t="s">
        <v>63</v>
      </c>
      <c r="C52" s="10" t="s">
        <v>64</v>
      </c>
      <c r="D52" s="10" t="s">
        <v>413</v>
      </c>
      <c r="E52" s="10" t="s">
        <v>370</v>
      </c>
      <c r="F52" s="10" t="s">
        <v>408</v>
      </c>
      <c r="G52" s="66">
        <v>12137699.789999999</v>
      </c>
      <c r="H52" s="66">
        <v>12138492.67</v>
      </c>
      <c r="I52" s="66">
        <v>11697372.039999999</v>
      </c>
      <c r="J52" s="66">
        <v>3536430.54</v>
      </c>
      <c r="K52" s="66">
        <v>813781.09</v>
      </c>
      <c r="L52" s="66">
        <v>2856297.54</v>
      </c>
      <c r="M52" s="66">
        <v>1647.73</v>
      </c>
      <c r="N52" s="66">
        <v>590.14</v>
      </c>
      <c r="O52" s="66">
        <v>0</v>
      </c>
      <c r="P52" s="66">
        <v>546730.46</v>
      </c>
      <c r="Q52" s="66">
        <v>0</v>
      </c>
      <c r="R52" s="66">
        <v>0</v>
      </c>
      <c r="S52" s="66">
        <v>2862896.08</v>
      </c>
      <c r="T52" s="66">
        <v>56710.52</v>
      </c>
      <c r="U52" s="66">
        <v>436998.47</v>
      </c>
      <c r="V52" s="66">
        <v>11126.64</v>
      </c>
      <c r="W52" s="66">
        <v>0</v>
      </c>
      <c r="X52" s="66">
        <v>0</v>
      </c>
      <c r="Y52" s="66">
        <v>11822647.550000001</v>
      </c>
      <c r="Z52" s="66">
        <v>14157.39</v>
      </c>
      <c r="AA52" s="66">
        <v>11836804.939999999</v>
      </c>
      <c r="AB52" s="18">
        <v>2.5154119999999999E-2</v>
      </c>
      <c r="AC52" s="18">
        <v>6.0299999999999999E-2</v>
      </c>
      <c r="AD52" s="16">
        <v>712802.85</v>
      </c>
      <c r="AE52" s="16">
        <v>0</v>
      </c>
      <c r="AF52" s="16">
        <v>0</v>
      </c>
      <c r="AG52" s="16">
        <v>792.88</v>
      </c>
      <c r="AH52" s="16">
        <v>95.21</v>
      </c>
      <c r="AI52" s="16">
        <f t="shared" si="0"/>
        <v>888.09</v>
      </c>
      <c r="AJ52" s="16">
        <v>255283.94</v>
      </c>
      <c r="AK52" s="16">
        <v>19358.14</v>
      </c>
      <c r="AL52" s="16">
        <v>50651.3</v>
      </c>
      <c r="AM52" s="16">
        <v>0</v>
      </c>
      <c r="AN52" s="16">
        <v>38750.839999999997</v>
      </c>
      <c r="AO52" s="16">
        <v>12195</v>
      </c>
      <c r="AP52" s="16">
        <v>55767.05</v>
      </c>
      <c r="AQ52" s="16">
        <v>10050</v>
      </c>
      <c r="AR52" s="16">
        <v>5000</v>
      </c>
      <c r="AS52" s="16">
        <v>0</v>
      </c>
      <c r="AT52" s="16">
        <v>27045.89</v>
      </c>
      <c r="AU52" s="16">
        <v>9063.18</v>
      </c>
      <c r="AV52" s="16">
        <v>0</v>
      </c>
      <c r="AW52" s="16">
        <v>10154.64</v>
      </c>
      <c r="AX52" s="16">
        <v>1504.92</v>
      </c>
      <c r="AY52" s="16">
        <v>124.46</v>
      </c>
      <c r="AZ52" s="16">
        <v>0</v>
      </c>
      <c r="BA52" s="16">
        <v>526479.11</v>
      </c>
      <c r="BB52" s="18">
        <f t="shared" si="1"/>
        <v>0</v>
      </c>
      <c r="BC52" s="16">
        <v>159540.87</v>
      </c>
      <c r="BD52" s="16">
        <v>145772.32999999999</v>
      </c>
      <c r="BE52" s="16">
        <v>0</v>
      </c>
      <c r="BF52" s="16">
        <v>196852.92</v>
      </c>
      <c r="BG52" s="16">
        <v>0</v>
      </c>
      <c r="BH52" s="16">
        <v>114909.47</v>
      </c>
      <c r="BI52" s="16">
        <v>0</v>
      </c>
      <c r="BJ52" s="16">
        <v>0</v>
      </c>
      <c r="BK52" s="16">
        <v>0</v>
      </c>
      <c r="BL52" s="16">
        <f t="shared" si="2"/>
        <v>0</v>
      </c>
      <c r="BM52" s="16">
        <v>0</v>
      </c>
      <c r="BN52" s="16">
        <v>1055</v>
      </c>
      <c r="BO52" s="16">
        <v>326</v>
      </c>
      <c r="BP52" s="16">
        <v>50</v>
      </c>
      <c r="BQ52" s="16">
        <v>-8</v>
      </c>
      <c r="BR52" s="16">
        <v>-13</v>
      </c>
      <c r="BS52" s="16">
        <v>-34</v>
      </c>
      <c r="BT52" s="16">
        <v>-69</v>
      </c>
      <c r="BU52" s="16">
        <v>-106</v>
      </c>
      <c r="BV52" s="16">
        <v>0</v>
      </c>
      <c r="BW52" s="16">
        <v>0</v>
      </c>
      <c r="BX52" s="16">
        <v>0</v>
      </c>
      <c r="BY52" s="16">
        <v>-162</v>
      </c>
      <c r="BZ52" s="16">
        <v>-2</v>
      </c>
      <c r="CA52" s="16">
        <v>1037</v>
      </c>
      <c r="CB52" s="16">
        <v>3</v>
      </c>
      <c r="CC52" s="16">
        <v>55</v>
      </c>
      <c r="CD52" s="16">
        <v>12</v>
      </c>
      <c r="CE52" s="16">
        <v>85</v>
      </c>
      <c r="CF52" s="16">
        <v>8</v>
      </c>
      <c r="CG52" s="16">
        <v>2</v>
      </c>
    </row>
    <row r="53" spans="1:85" ht="15.6" x14ac:dyDescent="0.3">
      <c r="A53" s="10">
        <v>5</v>
      </c>
      <c r="B53" s="10" t="s">
        <v>107</v>
      </c>
      <c r="C53" s="10" t="s">
        <v>108</v>
      </c>
      <c r="D53" s="10" t="s">
        <v>415</v>
      </c>
      <c r="E53" s="10" t="s">
        <v>367</v>
      </c>
      <c r="F53" s="10" t="s">
        <v>410</v>
      </c>
      <c r="G53" s="66">
        <v>36852131.009999998</v>
      </c>
      <c r="H53" s="66">
        <v>36852131.009999998</v>
      </c>
      <c r="I53" s="66">
        <v>36575636.229999997</v>
      </c>
      <c r="J53" s="66">
        <v>7096188.79</v>
      </c>
      <c r="K53" s="66">
        <v>1402900.62</v>
      </c>
      <c r="L53" s="66">
        <v>14384951.630000001</v>
      </c>
      <c r="M53" s="66">
        <v>0</v>
      </c>
      <c r="N53" s="66">
        <v>0</v>
      </c>
      <c r="O53" s="66">
        <v>62972.56</v>
      </c>
      <c r="P53" s="66">
        <v>1869432.7</v>
      </c>
      <c r="Q53" s="66">
        <v>0</v>
      </c>
      <c r="R53" s="66">
        <v>0</v>
      </c>
      <c r="S53" s="66">
        <v>4789714.75</v>
      </c>
      <c r="T53" s="66">
        <v>77773.45</v>
      </c>
      <c r="U53" s="66">
        <v>4439408.3499999996</v>
      </c>
      <c r="V53" s="66">
        <v>0</v>
      </c>
      <c r="W53" s="66">
        <v>0</v>
      </c>
      <c r="X53" s="66">
        <v>0</v>
      </c>
      <c r="Y53" s="66">
        <v>36152959.439999998</v>
      </c>
      <c r="Z53" s="66">
        <v>130</v>
      </c>
      <c r="AA53" s="66">
        <v>36153089.439999998</v>
      </c>
      <c r="AB53" s="18">
        <v>0.1161456</v>
      </c>
      <c r="AC53" s="18">
        <v>5.6099999999999997E-2</v>
      </c>
      <c r="AD53" s="16">
        <v>2029616.59</v>
      </c>
      <c r="AE53" s="16">
        <v>0</v>
      </c>
      <c r="AF53" s="16">
        <v>0</v>
      </c>
      <c r="AG53" s="16">
        <v>0</v>
      </c>
      <c r="AH53" s="16">
        <v>0</v>
      </c>
      <c r="AI53" s="16">
        <f t="shared" si="0"/>
        <v>0</v>
      </c>
      <c r="AJ53" s="16">
        <v>963111.08</v>
      </c>
      <c r="AK53" s="16">
        <v>78462.25</v>
      </c>
      <c r="AL53" s="16">
        <v>235063.8</v>
      </c>
      <c r="AM53" s="16">
        <v>28</v>
      </c>
      <c r="AN53" s="16">
        <v>110549.11</v>
      </c>
      <c r="AO53" s="16">
        <v>27050</v>
      </c>
      <c r="AP53" s="16">
        <v>49636.15</v>
      </c>
      <c r="AQ53" s="16">
        <v>11125</v>
      </c>
      <c r="AR53" s="16">
        <v>14120</v>
      </c>
      <c r="AS53" s="16">
        <v>6208.68</v>
      </c>
      <c r="AT53" s="16">
        <v>96385.73</v>
      </c>
      <c r="AU53" s="16">
        <v>18912.48</v>
      </c>
      <c r="AV53" s="16">
        <v>0</v>
      </c>
      <c r="AW53" s="16">
        <v>32791.32</v>
      </c>
      <c r="AX53" s="16">
        <v>569.95000000000005</v>
      </c>
      <c r="AY53" s="16">
        <v>97187.46</v>
      </c>
      <c r="AZ53" s="16">
        <v>0</v>
      </c>
      <c r="BA53" s="16">
        <v>1797695.8</v>
      </c>
      <c r="BB53" s="18">
        <f t="shared" si="1"/>
        <v>0</v>
      </c>
      <c r="BC53" s="16">
        <v>317646.26</v>
      </c>
      <c r="BD53" s="16">
        <v>3962566.73</v>
      </c>
      <c r="BE53" s="16">
        <v>0</v>
      </c>
      <c r="BF53" s="16">
        <v>196853</v>
      </c>
      <c r="BG53" s="16">
        <v>0</v>
      </c>
      <c r="BH53" s="16">
        <v>391582.36</v>
      </c>
      <c r="BI53" s="16">
        <v>0</v>
      </c>
      <c r="BJ53" s="16">
        <v>0</v>
      </c>
      <c r="BK53" s="16">
        <v>0</v>
      </c>
      <c r="BL53" s="16">
        <f t="shared" si="2"/>
        <v>0</v>
      </c>
      <c r="BM53" s="16">
        <v>0</v>
      </c>
      <c r="BN53" s="16">
        <v>6455</v>
      </c>
      <c r="BO53" s="16">
        <v>1994</v>
      </c>
      <c r="BP53" s="16">
        <v>229</v>
      </c>
      <c r="BQ53" s="16">
        <v>0</v>
      </c>
      <c r="BR53" s="16">
        <v>-12</v>
      </c>
      <c r="BS53" s="16">
        <v>-92</v>
      </c>
      <c r="BT53" s="16">
        <v>-257</v>
      </c>
      <c r="BU53" s="16">
        <v>-998</v>
      </c>
      <c r="BV53" s="16">
        <v>0</v>
      </c>
      <c r="BW53" s="16">
        <v>0</v>
      </c>
      <c r="BX53" s="16">
        <v>11</v>
      </c>
      <c r="BY53" s="16">
        <v>-1072</v>
      </c>
      <c r="BZ53" s="16">
        <v>-9</v>
      </c>
      <c r="CA53" s="16">
        <v>6249</v>
      </c>
      <c r="CB53" s="16">
        <v>1</v>
      </c>
      <c r="CC53" s="16">
        <v>121</v>
      </c>
      <c r="CD53" s="16">
        <v>102</v>
      </c>
      <c r="CE53" s="16">
        <v>826</v>
      </c>
      <c r="CF53" s="16">
        <v>17</v>
      </c>
      <c r="CG53" s="16">
        <v>6</v>
      </c>
    </row>
    <row r="54" spans="1:85" ht="15.6" x14ac:dyDescent="0.3">
      <c r="A54" s="10">
        <v>5</v>
      </c>
      <c r="B54" s="10" t="s">
        <v>112</v>
      </c>
      <c r="C54" s="10" t="s">
        <v>113</v>
      </c>
      <c r="D54" s="10" t="s">
        <v>407</v>
      </c>
      <c r="E54" s="10" t="s">
        <v>370</v>
      </c>
      <c r="F54" s="10" t="s">
        <v>408</v>
      </c>
      <c r="G54" s="66">
        <v>25308413.829999998</v>
      </c>
      <c r="H54" s="66">
        <v>25308768.829999998</v>
      </c>
      <c r="I54" s="66">
        <f>25308413.83-691991.05</f>
        <v>24616422.779999997</v>
      </c>
      <c r="J54" s="66">
        <v>9020162.3599999994</v>
      </c>
      <c r="K54" s="66">
        <v>1618377.56</v>
      </c>
      <c r="L54" s="66">
        <v>7132794.5199999996</v>
      </c>
      <c r="M54" s="66">
        <v>7356.53</v>
      </c>
      <c r="N54" s="66">
        <v>-185.34</v>
      </c>
      <c r="O54" s="66">
        <v>9813.58</v>
      </c>
      <c r="P54" s="66">
        <v>788585.15</v>
      </c>
      <c r="Q54" s="66">
        <v>17814.73</v>
      </c>
      <c r="R54" s="66">
        <v>0.2</v>
      </c>
      <c r="S54" s="66">
        <v>2651871.71</v>
      </c>
      <c r="T54" s="66">
        <v>54739.93</v>
      </c>
      <c r="U54" s="66">
        <v>1819844.78</v>
      </c>
      <c r="V54" s="66">
        <v>0</v>
      </c>
      <c r="W54" s="66">
        <v>0</v>
      </c>
      <c r="X54" s="66">
        <v>0</v>
      </c>
      <c r="Y54" s="66">
        <v>24621696.640000001</v>
      </c>
      <c r="Z54" s="66">
        <v>265716.18</v>
      </c>
      <c r="AA54" s="66">
        <v>24887412.82</v>
      </c>
      <c r="AB54" s="18">
        <v>7.3508190000000001E-2</v>
      </c>
      <c r="AC54" s="18">
        <v>6.2300000000000001E-2</v>
      </c>
      <c r="AD54" s="16">
        <v>1535076</v>
      </c>
      <c r="AE54" s="16">
        <v>0</v>
      </c>
      <c r="AF54" s="16">
        <v>0</v>
      </c>
      <c r="AG54" s="16">
        <v>0</v>
      </c>
      <c r="AH54" s="16">
        <v>0</v>
      </c>
      <c r="AI54" s="16">
        <f t="shared" si="0"/>
        <v>0</v>
      </c>
      <c r="AJ54" s="16">
        <v>556072.29</v>
      </c>
      <c r="AK54" s="16">
        <v>55551.32</v>
      </c>
      <c r="AL54" s="16">
        <v>131304.92000000001</v>
      </c>
      <c r="AM54" s="16">
        <v>9479</v>
      </c>
      <c r="AN54" s="16">
        <v>71020.320000000007</v>
      </c>
      <c r="AO54" s="16">
        <v>3407.36</v>
      </c>
      <c r="AP54" s="16">
        <v>51659.08</v>
      </c>
      <c r="AQ54" s="16">
        <v>11125</v>
      </c>
      <c r="AR54" s="16">
        <v>41462.699999999997</v>
      </c>
      <c r="AS54" s="16">
        <v>60899.519999999997</v>
      </c>
      <c r="AT54" s="16">
        <v>74809.789999999994</v>
      </c>
      <c r="AU54" s="16">
        <v>18856.61</v>
      </c>
      <c r="AV54" s="16">
        <v>0</v>
      </c>
      <c r="AW54" s="16">
        <v>10416.19</v>
      </c>
      <c r="AX54" s="16">
        <v>0</v>
      </c>
      <c r="AY54" s="16">
        <v>59083.91</v>
      </c>
      <c r="AZ54" s="16">
        <v>0</v>
      </c>
      <c r="BA54" s="16">
        <v>1190359.8899999999</v>
      </c>
      <c r="BB54" s="18">
        <f t="shared" si="1"/>
        <v>0</v>
      </c>
      <c r="BC54" s="16">
        <v>231980.94</v>
      </c>
      <c r="BD54" s="16">
        <v>1628420.77</v>
      </c>
      <c r="BE54" s="16">
        <v>0</v>
      </c>
      <c r="BF54" s="16">
        <v>196853</v>
      </c>
      <c r="BG54" s="16">
        <v>0</v>
      </c>
      <c r="BH54" s="16">
        <v>321292.92</v>
      </c>
      <c r="BI54" s="16">
        <v>23702.95</v>
      </c>
      <c r="BJ54" s="16">
        <v>23702.95</v>
      </c>
      <c r="BK54" s="16">
        <v>0</v>
      </c>
      <c r="BL54" s="16">
        <f t="shared" si="2"/>
        <v>23702.95</v>
      </c>
      <c r="BM54" s="16">
        <v>0</v>
      </c>
      <c r="BN54" s="16">
        <v>2449</v>
      </c>
      <c r="BO54" s="16">
        <v>927</v>
      </c>
      <c r="BP54" s="16">
        <v>21</v>
      </c>
      <c r="BQ54" s="16">
        <v>0</v>
      </c>
      <c r="BR54" s="16">
        <v>-15</v>
      </c>
      <c r="BS54" s="16">
        <v>-48</v>
      </c>
      <c r="BT54" s="16">
        <v>-116</v>
      </c>
      <c r="BU54" s="16">
        <v>-407</v>
      </c>
      <c r="BV54" s="16">
        <v>0</v>
      </c>
      <c r="BW54" s="16">
        <v>0</v>
      </c>
      <c r="BX54" s="16">
        <v>-3</v>
      </c>
      <c r="BY54" s="16">
        <v>-355</v>
      </c>
      <c r="BZ54" s="16">
        <v>-1</v>
      </c>
      <c r="CA54" s="16">
        <v>2452</v>
      </c>
      <c r="CB54" s="16">
        <v>9</v>
      </c>
      <c r="CC54" s="16">
        <v>100</v>
      </c>
      <c r="CD54" s="16">
        <v>20</v>
      </c>
      <c r="CE54" s="16">
        <v>132</v>
      </c>
      <c r="CF54" s="16">
        <v>96</v>
      </c>
      <c r="CG54" s="16">
        <v>6</v>
      </c>
    </row>
    <row r="55" spans="1:85" ht="15.6" x14ac:dyDescent="0.3">
      <c r="A55" s="10">
        <v>5</v>
      </c>
      <c r="B55" s="10" t="s">
        <v>183</v>
      </c>
      <c r="C55" s="10" t="s">
        <v>184</v>
      </c>
      <c r="D55" s="10" t="s">
        <v>416</v>
      </c>
      <c r="E55" s="10" t="s">
        <v>367</v>
      </c>
      <c r="F55" s="10" t="s">
        <v>410</v>
      </c>
      <c r="G55" s="66">
        <v>39871099.329999998</v>
      </c>
      <c r="H55" s="66">
        <v>39871099.329999998</v>
      </c>
      <c r="I55" s="66">
        <v>39208115.189999998</v>
      </c>
      <c r="J55" s="66">
        <v>10219486.24</v>
      </c>
      <c r="K55" s="66">
        <v>2885057.46</v>
      </c>
      <c r="L55" s="66">
        <v>10099106.99</v>
      </c>
      <c r="M55" s="66">
        <v>0</v>
      </c>
      <c r="N55" s="66">
        <v>0</v>
      </c>
      <c r="O55" s="66">
        <v>16540.97</v>
      </c>
      <c r="P55" s="66">
        <v>1254141.5</v>
      </c>
      <c r="Q55" s="66">
        <v>0</v>
      </c>
      <c r="R55" s="66">
        <v>0</v>
      </c>
      <c r="S55" s="66">
        <v>8768303.9700000007</v>
      </c>
      <c r="T55" s="66">
        <v>350710.89</v>
      </c>
      <c r="U55" s="66">
        <v>3824001.26</v>
      </c>
      <c r="V55" s="66">
        <v>65962.55</v>
      </c>
      <c r="W55" s="66">
        <v>0</v>
      </c>
      <c r="X55" s="66">
        <v>0</v>
      </c>
      <c r="Y55" s="66">
        <v>39542808.799999997</v>
      </c>
      <c r="Z55" s="66">
        <v>65962.55</v>
      </c>
      <c r="AA55" s="66">
        <v>39608771.350000001</v>
      </c>
      <c r="AB55" s="18">
        <v>0.11634079999999999</v>
      </c>
      <c r="AC55" s="18">
        <v>5.3800000000000001E-2</v>
      </c>
      <c r="AD55" s="16">
        <v>2125459.52</v>
      </c>
      <c r="AE55" s="16">
        <v>0</v>
      </c>
      <c r="AF55" s="16">
        <v>0</v>
      </c>
      <c r="AG55" s="16">
        <v>0</v>
      </c>
      <c r="AH55" s="16">
        <v>0</v>
      </c>
      <c r="AI55" s="16">
        <f t="shared" si="0"/>
        <v>0</v>
      </c>
      <c r="AJ55" s="16">
        <v>901495.46</v>
      </c>
      <c r="AK55" s="16">
        <v>71821.14</v>
      </c>
      <c r="AL55" s="16">
        <v>212534.67</v>
      </c>
      <c r="AM55" s="16">
        <v>0</v>
      </c>
      <c r="AN55" s="16">
        <v>116095.6</v>
      </c>
      <c r="AO55" s="16">
        <v>34174.879999999997</v>
      </c>
      <c r="AP55" s="16">
        <v>60364.39</v>
      </c>
      <c r="AQ55" s="16">
        <v>10700</v>
      </c>
      <c r="AR55" s="16">
        <v>5051.38</v>
      </c>
      <c r="AS55" s="16">
        <v>0</v>
      </c>
      <c r="AT55" s="16">
        <v>81483.23</v>
      </c>
      <c r="AU55" s="16">
        <v>25683.84</v>
      </c>
      <c r="AV55" s="16">
        <v>20937.73</v>
      </c>
      <c r="AW55" s="16">
        <v>7947.41</v>
      </c>
      <c r="AX55" s="16">
        <v>92098.01</v>
      </c>
      <c r="AY55" s="16">
        <v>73969.710000000006</v>
      </c>
      <c r="AZ55" s="16">
        <v>0</v>
      </c>
      <c r="BA55" s="16">
        <v>1788905.93</v>
      </c>
      <c r="BB55" s="18">
        <f t="shared" si="1"/>
        <v>0</v>
      </c>
      <c r="BC55" s="16">
        <v>1277675.3</v>
      </c>
      <c r="BD55" s="16">
        <v>3360960.27</v>
      </c>
      <c r="BE55" s="16">
        <v>0</v>
      </c>
      <c r="BF55" s="16">
        <v>196853</v>
      </c>
      <c r="BG55" s="16">
        <v>0</v>
      </c>
      <c r="BH55" s="16">
        <v>454229.71</v>
      </c>
      <c r="BI55" s="16">
        <v>7003.23</v>
      </c>
      <c r="BJ55" s="16">
        <v>7003.23</v>
      </c>
      <c r="BK55" s="16">
        <v>0</v>
      </c>
      <c r="BL55" s="16">
        <f t="shared" si="2"/>
        <v>7003.23</v>
      </c>
      <c r="BM55" s="16">
        <v>0</v>
      </c>
      <c r="BN55" s="16">
        <v>4788</v>
      </c>
      <c r="BO55" s="16">
        <v>1741</v>
      </c>
      <c r="BP55" s="16">
        <v>1</v>
      </c>
      <c r="BQ55" s="16">
        <v>0</v>
      </c>
      <c r="BR55" s="16">
        <v>-53</v>
      </c>
      <c r="BS55" s="16">
        <v>-143</v>
      </c>
      <c r="BT55" s="16">
        <v>-304</v>
      </c>
      <c r="BU55" s="16">
        <v>-610</v>
      </c>
      <c r="BV55" s="16">
        <v>0</v>
      </c>
      <c r="BW55" s="16">
        <v>0</v>
      </c>
      <c r="BX55" s="16">
        <v>0</v>
      </c>
      <c r="BY55" s="16">
        <v>-487</v>
      </c>
      <c r="BZ55" s="16">
        <v>-1</v>
      </c>
      <c r="CA55" s="16">
        <v>4932</v>
      </c>
      <c r="CB55" s="16">
        <v>2</v>
      </c>
      <c r="CC55" s="16">
        <v>205</v>
      </c>
      <c r="CD55" s="16">
        <v>62</v>
      </c>
      <c r="CE55" s="16">
        <v>191</v>
      </c>
      <c r="CF55" s="16">
        <v>0</v>
      </c>
      <c r="CG55" s="16">
        <v>4</v>
      </c>
    </row>
    <row r="56" spans="1:85" ht="17.399999999999999" customHeight="1" x14ac:dyDescent="0.3">
      <c r="A56" s="10">
        <v>5</v>
      </c>
      <c r="B56" s="10" t="s">
        <v>197</v>
      </c>
      <c r="C56" s="10" t="s">
        <v>198</v>
      </c>
      <c r="D56" s="15" t="s">
        <v>414</v>
      </c>
      <c r="E56" s="10" t="s">
        <v>367</v>
      </c>
      <c r="F56" s="10" t="s">
        <v>410</v>
      </c>
      <c r="G56" s="66">
        <v>62624577.450000003</v>
      </c>
      <c r="H56" s="66">
        <v>62624577.450000003</v>
      </c>
      <c r="I56" s="66">
        <v>60574075.719999999</v>
      </c>
      <c r="J56" s="66">
        <v>11978296.439999999</v>
      </c>
      <c r="K56" s="66">
        <v>3429768.65</v>
      </c>
      <c r="L56" s="66">
        <v>19771992.149999999</v>
      </c>
      <c r="M56" s="66">
        <v>0</v>
      </c>
      <c r="N56" s="66">
        <v>0</v>
      </c>
      <c r="O56" s="66">
        <v>64226.400000000001</v>
      </c>
      <c r="P56" s="66">
        <v>4131968.72</v>
      </c>
      <c r="Q56" s="66">
        <v>0</v>
      </c>
      <c r="R56" s="66">
        <v>0</v>
      </c>
      <c r="S56" s="66">
        <v>10496805.85</v>
      </c>
      <c r="T56" s="66">
        <v>0</v>
      </c>
      <c r="U56" s="66">
        <v>7480383.4100000001</v>
      </c>
      <c r="V56" s="66">
        <v>68225.83</v>
      </c>
      <c r="W56" s="66">
        <v>0</v>
      </c>
      <c r="X56" s="66">
        <v>0</v>
      </c>
      <c r="Y56" s="66">
        <v>60148784.880000003</v>
      </c>
      <c r="Z56" s="66">
        <v>93278.62</v>
      </c>
      <c r="AA56" s="66">
        <v>60242063.5</v>
      </c>
      <c r="AB56" s="18">
        <v>0.1258908</v>
      </c>
      <c r="AC56" s="18">
        <v>4.65E-2</v>
      </c>
      <c r="AD56" s="16">
        <v>2795050.9</v>
      </c>
      <c r="AE56" s="16">
        <v>0</v>
      </c>
      <c r="AF56" s="16">
        <v>0</v>
      </c>
      <c r="AG56" s="16">
        <v>0</v>
      </c>
      <c r="AH56" s="16">
        <v>0</v>
      </c>
      <c r="AI56" s="16">
        <f t="shared" si="0"/>
        <v>0</v>
      </c>
      <c r="AJ56" s="16">
        <v>1424315.73</v>
      </c>
      <c r="AK56" s="16">
        <v>117811.89</v>
      </c>
      <c r="AL56" s="16">
        <v>268033.07</v>
      </c>
      <c r="AM56" s="16">
        <v>32003.759999999998</v>
      </c>
      <c r="AN56" s="16">
        <v>166824.99</v>
      </c>
      <c r="AO56" s="16">
        <v>33600</v>
      </c>
      <c r="AP56" s="16">
        <v>56951.61</v>
      </c>
      <c r="AQ56" s="16">
        <v>10700</v>
      </c>
      <c r="AR56" s="16">
        <v>13750</v>
      </c>
      <c r="AS56" s="16">
        <v>0</v>
      </c>
      <c r="AT56" s="16">
        <v>130381.53</v>
      </c>
      <c r="AU56" s="16">
        <v>35570.68</v>
      </c>
      <c r="AV56" s="16">
        <v>0</v>
      </c>
      <c r="AW56" s="16">
        <v>5569.67</v>
      </c>
      <c r="AX56" s="16">
        <v>37305.82</v>
      </c>
      <c r="AY56" s="16">
        <v>144138.79</v>
      </c>
      <c r="AZ56" s="16">
        <v>0</v>
      </c>
      <c r="BA56" s="16">
        <v>2566984.7200000002</v>
      </c>
      <c r="BB56" s="18">
        <f t="shared" si="1"/>
        <v>0</v>
      </c>
      <c r="BC56" s="16">
        <v>683134.88</v>
      </c>
      <c r="BD56" s="16">
        <v>7200723.1299999999</v>
      </c>
      <c r="BE56" s="16">
        <v>637.16</v>
      </c>
      <c r="BF56" s="16">
        <v>196853</v>
      </c>
      <c r="BG56" s="16">
        <v>0</v>
      </c>
      <c r="BH56" s="16">
        <v>426499.19</v>
      </c>
      <c r="BI56" s="16">
        <v>0</v>
      </c>
      <c r="BJ56" s="16">
        <v>0</v>
      </c>
      <c r="BK56" s="16">
        <v>0</v>
      </c>
      <c r="BL56" s="16">
        <f t="shared" si="2"/>
        <v>0</v>
      </c>
      <c r="BM56" s="16">
        <v>0</v>
      </c>
      <c r="BN56" s="16">
        <v>10786</v>
      </c>
      <c r="BO56" s="16">
        <v>2901</v>
      </c>
      <c r="BP56" s="16">
        <v>302</v>
      </c>
      <c r="BQ56" s="16">
        <v>0</v>
      </c>
      <c r="BR56" s="16">
        <v>-20</v>
      </c>
      <c r="BS56" s="16">
        <v>-83</v>
      </c>
      <c r="BT56" s="16">
        <v>-544</v>
      </c>
      <c r="BU56" s="16">
        <v>-1118</v>
      </c>
      <c r="BV56" s="16">
        <v>0</v>
      </c>
      <c r="BW56" s="16">
        <v>0</v>
      </c>
      <c r="BX56" s="16">
        <v>0</v>
      </c>
      <c r="BY56" s="16">
        <v>-2001</v>
      </c>
      <c r="BZ56" s="16">
        <v>-9</v>
      </c>
      <c r="CA56" s="16">
        <v>10214</v>
      </c>
      <c r="CB56" s="16">
        <v>44</v>
      </c>
      <c r="CC56" s="16">
        <v>271</v>
      </c>
      <c r="CD56" s="16">
        <v>112</v>
      </c>
      <c r="CE56" s="16">
        <v>1023</v>
      </c>
      <c r="CF56" s="16">
        <v>619</v>
      </c>
      <c r="CG56" s="16">
        <v>11</v>
      </c>
    </row>
    <row r="57" spans="1:85" ht="15.6" x14ac:dyDescent="0.3">
      <c r="A57" s="10">
        <v>5</v>
      </c>
      <c r="B57" s="10" t="s">
        <v>208</v>
      </c>
      <c r="C57" s="10" t="s">
        <v>209</v>
      </c>
      <c r="D57" s="10" t="s">
        <v>398</v>
      </c>
      <c r="E57" s="10" t="s">
        <v>367</v>
      </c>
      <c r="F57" s="10" t="s">
        <v>410</v>
      </c>
      <c r="G57" s="66">
        <v>25598821.559999999</v>
      </c>
      <c r="H57" s="66">
        <v>25598821.559999999</v>
      </c>
      <c r="I57" s="66">
        <v>24830917.09</v>
      </c>
      <c r="J57" s="66">
        <v>2410011.48</v>
      </c>
      <c r="K57" s="66">
        <v>1359218.63</v>
      </c>
      <c r="L57" s="66">
        <v>10336568.779999999</v>
      </c>
      <c r="M57" s="66">
        <v>0</v>
      </c>
      <c r="N57" s="66">
        <v>0</v>
      </c>
      <c r="O57" s="66">
        <v>20365.560000000001</v>
      </c>
      <c r="P57" s="66">
        <v>1468544.74</v>
      </c>
      <c r="Q57" s="66">
        <v>0</v>
      </c>
      <c r="R57" s="66">
        <v>0</v>
      </c>
      <c r="S57" s="66">
        <v>3861012.55</v>
      </c>
      <c r="T57" s="66">
        <v>496.61</v>
      </c>
      <c r="U57" s="66">
        <v>3155138.17</v>
      </c>
      <c r="V57" s="66">
        <v>150891.99</v>
      </c>
      <c r="W57" s="66">
        <v>0</v>
      </c>
      <c r="X57" s="66">
        <v>0</v>
      </c>
      <c r="Y57" s="66">
        <v>24130811.91</v>
      </c>
      <c r="Z57" s="66">
        <v>150891.99</v>
      </c>
      <c r="AA57" s="66">
        <v>24281703.899999999</v>
      </c>
      <c r="AB57" s="18">
        <v>5.0912689999999997E-2</v>
      </c>
      <c r="AC57" s="18">
        <v>6.3E-2</v>
      </c>
      <c r="AD57" s="16">
        <v>1519455.39</v>
      </c>
      <c r="AE57" s="16">
        <v>0</v>
      </c>
      <c r="AF57" s="16">
        <v>0</v>
      </c>
      <c r="AG57" s="16">
        <v>0</v>
      </c>
      <c r="AH57" s="16">
        <v>0</v>
      </c>
      <c r="AI57" s="16">
        <f t="shared" si="0"/>
        <v>0</v>
      </c>
      <c r="AJ57" s="16">
        <v>631903.96</v>
      </c>
      <c r="AK57" s="16">
        <v>51846.23</v>
      </c>
      <c r="AL57" s="16">
        <v>157208.42000000001</v>
      </c>
      <c r="AM57" s="16">
        <v>0</v>
      </c>
      <c r="AN57" s="16">
        <v>125104.8</v>
      </c>
      <c r="AO57" s="16">
        <v>26430.89</v>
      </c>
      <c r="AP57" s="16">
        <v>54823.3</v>
      </c>
      <c r="AQ57" s="16">
        <v>10700</v>
      </c>
      <c r="AR57" s="16">
        <v>9550</v>
      </c>
      <c r="AS57" s="16">
        <v>7018.73</v>
      </c>
      <c r="AT57" s="16">
        <v>75982.94</v>
      </c>
      <c r="AU57" s="16">
        <v>23476.9</v>
      </c>
      <c r="AV57" s="16">
        <v>14936.7</v>
      </c>
      <c r="AW57" s="16">
        <v>1630.59</v>
      </c>
      <c r="AX57" s="16">
        <v>15313.49</v>
      </c>
      <c r="AY57" s="16">
        <v>70480.800000000003</v>
      </c>
      <c r="AZ57" s="16">
        <v>0</v>
      </c>
      <c r="BA57" s="16">
        <v>1320957.6200000001</v>
      </c>
      <c r="BB57" s="18">
        <f t="shared" si="1"/>
        <v>0</v>
      </c>
      <c r="BC57" s="16">
        <v>274145.75</v>
      </c>
      <c r="BD57" s="16">
        <v>1029159.06</v>
      </c>
      <c r="BE57" s="16">
        <v>163.44</v>
      </c>
      <c r="BF57" s="16">
        <v>196852.92</v>
      </c>
      <c r="BG57" s="16">
        <v>0</v>
      </c>
      <c r="BH57" s="16">
        <v>232659.3</v>
      </c>
      <c r="BI57" s="16">
        <v>0</v>
      </c>
      <c r="BJ57" s="16">
        <v>0</v>
      </c>
      <c r="BK57" s="16">
        <v>0</v>
      </c>
      <c r="BL57" s="16">
        <f t="shared" si="2"/>
        <v>0</v>
      </c>
      <c r="BM57" s="16">
        <v>0</v>
      </c>
      <c r="BN57" s="16">
        <v>4419</v>
      </c>
      <c r="BO57" s="16">
        <v>1235</v>
      </c>
      <c r="BP57" s="16">
        <v>17</v>
      </c>
      <c r="BQ57" s="16">
        <v>-13</v>
      </c>
      <c r="BR57" s="16">
        <v>-12</v>
      </c>
      <c r="BS57" s="16">
        <v>-76</v>
      </c>
      <c r="BT57" s="16">
        <v>-60</v>
      </c>
      <c r="BU57" s="16">
        <v>-309</v>
      </c>
      <c r="BV57" s="16">
        <v>6</v>
      </c>
      <c r="BW57" s="16">
        <v>-2</v>
      </c>
      <c r="BX57" s="16">
        <v>1</v>
      </c>
      <c r="BY57" s="16">
        <v>-440</v>
      </c>
      <c r="BZ57" s="16">
        <v>-3</v>
      </c>
      <c r="CA57" s="16">
        <v>4763</v>
      </c>
      <c r="CB57" s="16">
        <v>8</v>
      </c>
      <c r="CC57" s="16">
        <v>99</v>
      </c>
      <c r="CD57" s="16">
        <v>56</v>
      </c>
      <c r="CE57" s="16">
        <v>312</v>
      </c>
      <c r="CF57" s="16">
        <v>29</v>
      </c>
      <c r="CG57" s="16">
        <v>2</v>
      </c>
    </row>
    <row r="58" spans="1:85" ht="15.6" x14ac:dyDescent="0.3">
      <c r="A58" s="10">
        <v>5</v>
      </c>
      <c r="B58" s="10" t="s">
        <v>212</v>
      </c>
      <c r="C58" s="10" t="s">
        <v>213</v>
      </c>
      <c r="D58" s="10" t="s">
        <v>417</v>
      </c>
      <c r="E58" s="10" t="s">
        <v>361</v>
      </c>
      <c r="F58" s="10" t="s">
        <v>408</v>
      </c>
      <c r="G58" s="66">
        <v>28762775.309999999</v>
      </c>
      <c r="H58" s="66">
        <v>28762775.309999999</v>
      </c>
      <c r="I58" s="66">
        <v>27999065.920000002</v>
      </c>
      <c r="J58" s="66">
        <v>6694538.5999999996</v>
      </c>
      <c r="K58" s="66">
        <v>1927801.07</v>
      </c>
      <c r="L58" s="66">
        <v>10737302.369999999</v>
      </c>
      <c r="M58" s="66">
        <v>72659.259999999995</v>
      </c>
      <c r="N58" s="66">
        <v>44366.879999999997</v>
      </c>
      <c r="O58" s="66">
        <v>0</v>
      </c>
      <c r="P58" s="66">
        <v>1035360.4</v>
      </c>
      <c r="Q58" s="66">
        <v>19780.919999999998</v>
      </c>
      <c r="R58" s="66">
        <v>1190.17</v>
      </c>
      <c r="S58" s="66">
        <v>2699683.57</v>
      </c>
      <c r="T58" s="66">
        <v>26674.240000000002</v>
      </c>
      <c r="U58" s="66">
        <v>2484224.5499999998</v>
      </c>
      <c r="V58" s="66">
        <v>170229.34</v>
      </c>
      <c r="W58" s="66">
        <v>0</v>
      </c>
      <c r="X58" s="66">
        <v>0</v>
      </c>
      <c r="Y58" s="66">
        <v>27095333.739999998</v>
      </c>
      <c r="Z58" s="66">
        <v>635105.85</v>
      </c>
      <c r="AA58" s="66">
        <v>27730439.59</v>
      </c>
      <c r="AB58" s="18">
        <v>0.13332640000000001</v>
      </c>
      <c r="AC58" s="18">
        <v>5.5E-2</v>
      </c>
      <c r="AD58" s="16">
        <v>1489748.94</v>
      </c>
      <c r="AE58" s="16">
        <v>0</v>
      </c>
      <c r="AF58" s="16">
        <v>0</v>
      </c>
      <c r="AG58" s="16">
        <v>0</v>
      </c>
      <c r="AH58" s="16">
        <v>0</v>
      </c>
      <c r="AI58" s="16">
        <f t="shared" si="0"/>
        <v>0</v>
      </c>
      <c r="AJ58" s="16">
        <v>699848.4</v>
      </c>
      <c r="AK58" s="16">
        <v>55990.55</v>
      </c>
      <c r="AL58" s="16">
        <v>144401.13</v>
      </c>
      <c r="AM58" s="16">
        <v>3295.75</v>
      </c>
      <c r="AN58" s="16">
        <v>49993.95</v>
      </c>
      <c r="AO58" s="16">
        <v>0</v>
      </c>
      <c r="AP58" s="16">
        <v>92195.74</v>
      </c>
      <c r="AQ58" s="16">
        <v>10700</v>
      </c>
      <c r="AR58" s="16">
        <v>4500</v>
      </c>
      <c r="AS58" s="16">
        <v>143041.20000000001</v>
      </c>
      <c r="AT58" s="16">
        <v>36775.550000000003</v>
      </c>
      <c r="AU58" s="16">
        <v>10777.31</v>
      </c>
      <c r="AV58" s="16">
        <v>0</v>
      </c>
      <c r="AW58" s="16">
        <v>8300.27</v>
      </c>
      <c r="AX58" s="16">
        <v>845.28</v>
      </c>
      <c r="AY58" s="16">
        <v>78059.97</v>
      </c>
      <c r="AZ58" s="16">
        <v>0</v>
      </c>
      <c r="BA58" s="16">
        <v>1382381.98</v>
      </c>
      <c r="BB58" s="18">
        <f t="shared" si="1"/>
        <v>0</v>
      </c>
      <c r="BC58" s="16">
        <v>249885.12</v>
      </c>
      <c r="BD58" s="16">
        <v>3584951.68</v>
      </c>
      <c r="BE58" s="16">
        <v>0</v>
      </c>
      <c r="BF58" s="16">
        <v>196853</v>
      </c>
      <c r="BG58" s="16">
        <v>0</v>
      </c>
      <c r="BH58" s="16">
        <v>169619.44</v>
      </c>
      <c r="BI58" s="16">
        <v>0</v>
      </c>
      <c r="BJ58" s="16">
        <v>0</v>
      </c>
      <c r="BK58" s="16">
        <v>0</v>
      </c>
      <c r="BL58" s="16">
        <f t="shared" si="2"/>
        <v>0</v>
      </c>
      <c r="BM58" s="16">
        <v>0</v>
      </c>
      <c r="BN58" s="16">
        <v>4306</v>
      </c>
      <c r="BO58" s="16">
        <v>1536</v>
      </c>
      <c r="BP58" s="16">
        <v>12</v>
      </c>
      <c r="BQ58" s="16">
        <v>0</v>
      </c>
      <c r="BR58" s="16">
        <v>-15</v>
      </c>
      <c r="BS58" s="16">
        <v>-28</v>
      </c>
      <c r="BT58" s="16">
        <v>-99</v>
      </c>
      <c r="BU58" s="16">
        <v>-419</v>
      </c>
      <c r="BV58" s="16">
        <v>0</v>
      </c>
      <c r="BW58" s="16">
        <v>0</v>
      </c>
      <c r="BX58" s="16">
        <v>0</v>
      </c>
      <c r="BY58" s="16">
        <v>-690</v>
      </c>
      <c r="BZ58" s="16">
        <v>-1</v>
      </c>
      <c r="CA58" s="16">
        <v>4602</v>
      </c>
      <c r="CB58" s="16">
        <v>3</v>
      </c>
      <c r="CC58" s="16">
        <v>165</v>
      </c>
      <c r="CD58" s="16">
        <v>98</v>
      </c>
      <c r="CE58" s="16">
        <v>258</v>
      </c>
      <c r="CF58" s="16">
        <v>215</v>
      </c>
      <c r="CG58" s="16">
        <v>3</v>
      </c>
    </row>
    <row r="59" spans="1:85" ht="15.6" x14ac:dyDescent="0.3">
      <c r="A59" s="10">
        <v>6</v>
      </c>
      <c r="B59" s="10" t="s">
        <v>57</v>
      </c>
      <c r="C59" s="10" t="s">
        <v>58</v>
      </c>
      <c r="D59" s="10" t="s">
        <v>418</v>
      </c>
      <c r="E59" s="10" t="s">
        <v>364</v>
      </c>
      <c r="F59" s="10" t="s">
        <v>419</v>
      </c>
      <c r="G59" s="66">
        <v>34215929.399999999</v>
      </c>
      <c r="H59" s="66">
        <v>34215929.399999999</v>
      </c>
      <c r="I59" s="66">
        <v>33621627.670000002</v>
      </c>
      <c r="J59" s="66">
        <v>103423.05</v>
      </c>
      <c r="K59" s="66">
        <v>4637326.76</v>
      </c>
      <c r="L59" s="66">
        <v>8552738.9600000009</v>
      </c>
      <c r="M59" s="66">
        <v>0</v>
      </c>
      <c r="N59" s="66">
        <v>6081.65</v>
      </c>
      <c r="O59" s="66">
        <v>0</v>
      </c>
      <c r="P59" s="66">
        <v>2804479.92</v>
      </c>
      <c r="Q59" s="66">
        <v>0</v>
      </c>
      <c r="R59" s="66">
        <v>0</v>
      </c>
      <c r="S59" s="66">
        <v>10235205.449999999</v>
      </c>
      <c r="T59" s="66">
        <v>312341.14</v>
      </c>
      <c r="U59" s="66">
        <v>2978897.97</v>
      </c>
      <c r="V59" s="66">
        <v>82732.58</v>
      </c>
      <c r="W59" s="66">
        <v>0</v>
      </c>
      <c r="X59" s="66">
        <v>0</v>
      </c>
      <c r="Y59" s="66">
        <v>32129486</v>
      </c>
      <c r="Z59" s="66">
        <v>140880.15</v>
      </c>
      <c r="AA59" s="66">
        <v>32270366.149999999</v>
      </c>
      <c r="AB59" s="18">
        <v>0.13548279999999999</v>
      </c>
      <c r="AC59" s="18">
        <v>7.8E-2</v>
      </c>
      <c r="AD59" s="16">
        <v>2505072.75</v>
      </c>
      <c r="AE59" s="16">
        <v>0</v>
      </c>
      <c r="AF59" s="16">
        <v>0</v>
      </c>
      <c r="AG59" s="16">
        <v>0</v>
      </c>
      <c r="AH59" s="16">
        <v>0</v>
      </c>
      <c r="AI59" s="16">
        <f t="shared" si="0"/>
        <v>0</v>
      </c>
      <c r="AJ59" s="16">
        <v>962845.87</v>
      </c>
      <c r="AK59" s="16">
        <v>84692.1</v>
      </c>
      <c r="AL59" s="16">
        <v>268399.01</v>
      </c>
      <c r="AM59" s="16">
        <v>28751.13</v>
      </c>
      <c r="AN59" s="16">
        <v>207198.94</v>
      </c>
      <c r="AO59" s="16">
        <v>58253.39</v>
      </c>
      <c r="AP59" s="16">
        <v>59896.28</v>
      </c>
      <c r="AQ59" s="16">
        <v>9300</v>
      </c>
      <c r="AR59" s="16">
        <v>22445</v>
      </c>
      <c r="AS59" s="16">
        <v>124483.45</v>
      </c>
      <c r="AT59" s="16">
        <v>122095.72</v>
      </c>
      <c r="AU59" s="16">
        <v>20199.5</v>
      </c>
      <c r="AV59" s="16">
        <v>4086</v>
      </c>
      <c r="AW59" s="16">
        <v>778.76</v>
      </c>
      <c r="AX59" s="16">
        <v>64979.22</v>
      </c>
      <c r="AY59" s="16">
        <v>37424.44</v>
      </c>
      <c r="AZ59" s="16">
        <v>0</v>
      </c>
      <c r="BA59" s="16">
        <v>2192783.67</v>
      </c>
      <c r="BB59" s="18">
        <f t="shared" si="1"/>
        <v>0</v>
      </c>
      <c r="BC59" s="16">
        <v>908696</v>
      </c>
      <c r="BD59" s="16">
        <v>3726973.45</v>
      </c>
      <c r="BE59" s="16">
        <v>782.87</v>
      </c>
      <c r="BF59" s="16">
        <v>196852.99</v>
      </c>
      <c r="BG59" s="16">
        <v>0</v>
      </c>
      <c r="BH59" s="16">
        <v>535172.93000000005</v>
      </c>
      <c r="BI59" s="16">
        <v>0</v>
      </c>
      <c r="BJ59" s="16">
        <v>0</v>
      </c>
      <c r="BK59" s="16">
        <v>0</v>
      </c>
      <c r="BL59" s="16">
        <f t="shared" si="2"/>
        <v>0</v>
      </c>
      <c r="BM59" s="16">
        <v>0</v>
      </c>
      <c r="BN59" s="16">
        <v>4260</v>
      </c>
      <c r="BO59" s="16">
        <v>1632</v>
      </c>
      <c r="BP59" s="16">
        <v>11</v>
      </c>
      <c r="BQ59" s="16">
        <v>-61</v>
      </c>
      <c r="BR59" s="16">
        <v>-98</v>
      </c>
      <c r="BS59" s="16">
        <v>-129</v>
      </c>
      <c r="BT59" s="16">
        <v>-532</v>
      </c>
      <c r="BU59" s="16">
        <v>-383</v>
      </c>
      <c r="BV59" s="16">
        <v>8</v>
      </c>
      <c r="BW59" s="16">
        <v>0</v>
      </c>
      <c r="BX59" s="16">
        <v>-46</v>
      </c>
      <c r="BY59" s="16">
        <v>-403</v>
      </c>
      <c r="BZ59" s="16">
        <v>-5</v>
      </c>
      <c r="CA59" s="16">
        <v>4254</v>
      </c>
      <c r="CB59" s="16">
        <v>28</v>
      </c>
      <c r="CC59" s="16">
        <v>74</v>
      </c>
      <c r="CD59" s="16">
        <v>33</v>
      </c>
      <c r="CE59" s="16">
        <v>294</v>
      </c>
      <c r="CF59" s="16">
        <v>0</v>
      </c>
      <c r="CG59" s="16">
        <v>2</v>
      </c>
    </row>
    <row r="60" spans="1:85" ht="15.6" x14ac:dyDescent="0.3">
      <c r="A60" s="10">
        <v>6</v>
      </c>
      <c r="B60" s="10" t="s">
        <v>166</v>
      </c>
      <c r="C60" s="10" t="s">
        <v>167</v>
      </c>
      <c r="D60" s="10" t="s">
        <v>420</v>
      </c>
      <c r="E60" s="10" t="s">
        <v>361</v>
      </c>
      <c r="F60" s="10" t="s">
        <v>419</v>
      </c>
      <c r="G60" s="66">
        <v>24112877.949999999</v>
      </c>
      <c r="H60" s="66">
        <v>24141449.84</v>
      </c>
      <c r="I60" s="66">
        <v>23470259.530000001</v>
      </c>
      <c r="J60" s="66">
        <v>0</v>
      </c>
      <c r="K60" s="66">
        <v>1747462</v>
      </c>
      <c r="L60" s="66">
        <v>9584724.4399999995</v>
      </c>
      <c r="M60" s="66">
        <v>0</v>
      </c>
      <c r="N60" s="66">
        <v>0</v>
      </c>
      <c r="O60" s="66">
        <v>0</v>
      </c>
      <c r="P60" s="66">
        <v>1707693.32</v>
      </c>
      <c r="Q60" s="66">
        <v>0</v>
      </c>
      <c r="R60" s="66">
        <v>0</v>
      </c>
      <c r="S60" s="66">
        <v>6634119.8300000001</v>
      </c>
      <c r="T60" s="66">
        <v>0</v>
      </c>
      <c r="U60" s="66">
        <v>2111291.86</v>
      </c>
      <c r="V60" s="66">
        <v>38526.080000000002</v>
      </c>
      <c r="W60" s="66">
        <v>0</v>
      </c>
      <c r="X60" s="66">
        <v>87507.9</v>
      </c>
      <c r="Y60" s="66">
        <v>23753797.399999999</v>
      </c>
      <c r="Z60" s="66">
        <v>153704.88</v>
      </c>
      <c r="AA60" s="66">
        <v>23907502.280000001</v>
      </c>
      <c r="AB60" s="18">
        <v>6.2395319999999997E-2</v>
      </c>
      <c r="AC60" s="18">
        <v>8.2900000000000001E-2</v>
      </c>
      <c r="AD60" s="16">
        <v>1980786.2</v>
      </c>
      <c r="AE60" s="16">
        <v>12280.25</v>
      </c>
      <c r="AF60" s="16">
        <v>149417.93</v>
      </c>
      <c r="AG60" s="16">
        <v>15390.65</v>
      </c>
      <c r="AH60" s="16">
        <v>1954.3</v>
      </c>
      <c r="AI60" s="16">
        <f t="shared" si="0"/>
        <v>17344.95</v>
      </c>
      <c r="AJ60" s="16">
        <v>906200.41</v>
      </c>
      <c r="AK60" s="16">
        <v>75628.820000000007</v>
      </c>
      <c r="AL60" s="16">
        <v>213170.8</v>
      </c>
      <c r="AM60" s="16">
        <v>0</v>
      </c>
      <c r="AN60" s="16">
        <v>129478.03</v>
      </c>
      <c r="AO60" s="16">
        <v>53000</v>
      </c>
      <c r="AP60" s="16">
        <v>117898.68</v>
      </c>
      <c r="AQ60" s="16">
        <v>9300</v>
      </c>
      <c r="AR60" s="16">
        <v>5507.97</v>
      </c>
      <c r="AS60" s="16">
        <v>61542.3</v>
      </c>
      <c r="AT60" s="16">
        <v>69663.16</v>
      </c>
      <c r="AU60" s="16">
        <v>2410.4699999999998</v>
      </c>
      <c r="AV60" s="16">
        <v>5013.43</v>
      </c>
      <c r="AW60" s="16">
        <v>18782.3</v>
      </c>
      <c r="AX60" s="16">
        <v>77463.5</v>
      </c>
      <c r="AY60" s="16">
        <v>56067.5</v>
      </c>
      <c r="AZ60" s="16">
        <v>0</v>
      </c>
      <c r="BA60" s="16">
        <v>1903386.08</v>
      </c>
      <c r="BB60" s="18">
        <f t="shared" si="1"/>
        <v>0</v>
      </c>
      <c r="BC60" s="16">
        <v>0</v>
      </c>
      <c r="BD60" s="16">
        <v>1504530.66</v>
      </c>
      <c r="BE60" s="16">
        <v>163.62</v>
      </c>
      <c r="BF60" s="16">
        <v>196853</v>
      </c>
      <c r="BG60" s="16">
        <v>0</v>
      </c>
      <c r="BH60" s="16">
        <v>409689.59</v>
      </c>
      <c r="BI60" s="16">
        <v>0</v>
      </c>
      <c r="BJ60" s="16">
        <v>0</v>
      </c>
      <c r="BK60" s="16">
        <v>0</v>
      </c>
      <c r="BL60" s="16">
        <f t="shared" si="2"/>
        <v>0</v>
      </c>
      <c r="BM60" s="16">
        <v>0</v>
      </c>
      <c r="BN60" s="16">
        <v>3399</v>
      </c>
      <c r="BO60" s="16">
        <v>849</v>
      </c>
      <c r="BP60" s="16">
        <v>0</v>
      </c>
      <c r="BQ60" s="16">
        <v>0</v>
      </c>
      <c r="BR60" s="16">
        <v>-11</v>
      </c>
      <c r="BS60" s="16">
        <v>-59</v>
      </c>
      <c r="BT60" s="16">
        <v>-73</v>
      </c>
      <c r="BU60" s="16">
        <v>-279</v>
      </c>
      <c r="BV60" s="16">
        <v>0</v>
      </c>
      <c r="BW60" s="16">
        <v>0</v>
      </c>
      <c r="BX60" s="16">
        <v>0</v>
      </c>
      <c r="BY60" s="16">
        <v>-509</v>
      </c>
      <c r="BZ60" s="16">
        <v>0</v>
      </c>
      <c r="CA60" s="16">
        <v>3317</v>
      </c>
      <c r="CB60" s="16">
        <v>2</v>
      </c>
      <c r="CC60" s="16">
        <v>82</v>
      </c>
      <c r="CD60" s="16">
        <v>47</v>
      </c>
      <c r="CE60" s="16">
        <v>365</v>
      </c>
      <c r="CF60" s="16">
        <v>15</v>
      </c>
      <c r="CG60" s="16">
        <v>0</v>
      </c>
    </row>
    <row r="61" spans="1:85" ht="15.6" x14ac:dyDescent="0.3">
      <c r="A61" s="10">
        <v>6</v>
      </c>
      <c r="B61" s="10" t="s">
        <v>175</v>
      </c>
      <c r="C61" s="10" t="s">
        <v>15</v>
      </c>
      <c r="D61" s="10" t="s">
        <v>421</v>
      </c>
      <c r="E61" s="10" t="s">
        <v>361</v>
      </c>
      <c r="F61" s="10" t="s">
        <v>419</v>
      </c>
      <c r="G61" s="66">
        <v>66351428.590000004</v>
      </c>
      <c r="H61" s="66">
        <v>66351428.590000004</v>
      </c>
      <c r="I61" s="66">
        <v>64328459.140000001</v>
      </c>
      <c r="J61" s="66">
        <v>101391.4</v>
      </c>
      <c r="K61" s="66">
        <v>12106575.6</v>
      </c>
      <c r="L61" s="66">
        <v>18720630.960000001</v>
      </c>
      <c r="M61" s="66">
        <v>0</v>
      </c>
      <c r="N61" s="66">
        <v>0</v>
      </c>
      <c r="O61" s="66">
        <v>841.98</v>
      </c>
      <c r="P61" s="66">
        <v>4980903.9800000004</v>
      </c>
      <c r="Q61" s="66">
        <v>0</v>
      </c>
      <c r="R61" s="66">
        <v>0</v>
      </c>
      <c r="S61" s="66">
        <v>15416612.42</v>
      </c>
      <c r="T61" s="66">
        <v>0</v>
      </c>
      <c r="U61" s="66">
        <v>8012717.0800000001</v>
      </c>
      <c r="V61" s="66">
        <v>650462.71999999997</v>
      </c>
      <c r="W61" s="66">
        <v>0</v>
      </c>
      <c r="X61" s="66">
        <v>0</v>
      </c>
      <c r="Y61" s="66">
        <v>63978332.659999996</v>
      </c>
      <c r="Z61" s="66">
        <v>1046972.23</v>
      </c>
      <c r="AA61" s="66">
        <v>65025304.890000001</v>
      </c>
      <c r="AB61" s="18">
        <v>6.3386819999999996E-2</v>
      </c>
      <c r="AC61" s="18">
        <v>7.2499999999999995E-2</v>
      </c>
      <c r="AD61" s="16">
        <v>4638659.24</v>
      </c>
      <c r="AE61" s="16">
        <v>0</v>
      </c>
      <c r="AF61" s="16">
        <v>0</v>
      </c>
      <c r="AG61" s="16">
        <v>0</v>
      </c>
      <c r="AH61" s="16">
        <v>144.66999999999999</v>
      </c>
      <c r="AI61" s="16">
        <f t="shared" si="0"/>
        <v>144.66999999999999</v>
      </c>
      <c r="AJ61" s="16">
        <v>2310553.2599999998</v>
      </c>
      <c r="AK61" s="16">
        <v>183287.02</v>
      </c>
      <c r="AL61" s="16">
        <v>541757.18000000005</v>
      </c>
      <c r="AM61" s="16">
        <v>122018.33</v>
      </c>
      <c r="AN61" s="16">
        <v>528542.18000000005</v>
      </c>
      <c r="AO61" s="16">
        <v>86217.68</v>
      </c>
      <c r="AP61" s="16">
        <v>133984.48000000001</v>
      </c>
      <c r="AQ61" s="16">
        <v>15300</v>
      </c>
      <c r="AR61" s="16">
        <v>29975.439999999999</v>
      </c>
      <c r="AS61" s="16">
        <v>340287.96</v>
      </c>
      <c r="AT61" s="16">
        <v>306021.21000000002</v>
      </c>
      <c r="AU61" s="16">
        <v>53823.33</v>
      </c>
      <c r="AV61" s="16">
        <v>46125.8</v>
      </c>
      <c r="AW61" s="16">
        <v>1953.52</v>
      </c>
      <c r="AX61" s="16">
        <v>87988.03</v>
      </c>
      <c r="AY61" s="16">
        <v>179991.4</v>
      </c>
      <c r="AZ61" s="16">
        <v>0</v>
      </c>
      <c r="BA61" s="16">
        <v>5176791.0599999996</v>
      </c>
      <c r="BB61" s="18">
        <f t="shared" si="1"/>
        <v>0</v>
      </c>
      <c r="BC61" s="16">
        <v>320833.37</v>
      </c>
      <c r="BD61" s="16">
        <v>3884972.89</v>
      </c>
      <c r="BE61" s="70">
        <v>33537</v>
      </c>
      <c r="BF61" s="16">
        <v>131235.32</v>
      </c>
      <c r="BG61" s="16">
        <v>0</v>
      </c>
      <c r="BH61" s="16">
        <v>701333.71</v>
      </c>
      <c r="BI61" s="16">
        <v>0</v>
      </c>
      <c r="BJ61" s="16">
        <v>0</v>
      </c>
      <c r="BK61" s="16">
        <v>0</v>
      </c>
      <c r="BL61" s="16">
        <f t="shared" si="2"/>
        <v>0</v>
      </c>
      <c r="BM61" s="16">
        <v>0</v>
      </c>
      <c r="BN61" s="16">
        <v>10893</v>
      </c>
      <c r="BO61" s="16">
        <v>3991</v>
      </c>
      <c r="BP61" s="16">
        <v>56</v>
      </c>
      <c r="BQ61" s="16">
        <v>-105</v>
      </c>
      <c r="BR61" s="16">
        <v>-206</v>
      </c>
      <c r="BS61" s="16">
        <v>-473</v>
      </c>
      <c r="BT61" s="16">
        <v>-1313</v>
      </c>
      <c r="BU61" s="16">
        <v>-1420</v>
      </c>
      <c r="BV61" s="16">
        <v>24</v>
      </c>
      <c r="BW61" s="16">
        <v>-12</v>
      </c>
      <c r="BX61" s="16">
        <v>2</v>
      </c>
      <c r="BY61" s="16">
        <v>-1107</v>
      </c>
      <c r="BZ61" s="16">
        <v>0</v>
      </c>
      <c r="CA61" s="16">
        <v>10330</v>
      </c>
      <c r="CB61" s="16">
        <v>26</v>
      </c>
      <c r="CC61" s="16">
        <v>192</v>
      </c>
      <c r="CD61" s="16">
        <v>110</v>
      </c>
      <c r="CE61" s="16">
        <v>784</v>
      </c>
      <c r="CF61" s="16">
        <v>9</v>
      </c>
      <c r="CG61" s="16">
        <v>12</v>
      </c>
    </row>
    <row r="62" spans="1:85" s="33" customFormat="1" ht="15.6" x14ac:dyDescent="0.3">
      <c r="A62" s="38">
        <v>6</v>
      </c>
      <c r="B62" s="39" t="s">
        <v>561</v>
      </c>
      <c r="C62" s="38" t="s">
        <v>21</v>
      </c>
      <c r="D62" s="38" t="s">
        <v>422</v>
      </c>
      <c r="E62" s="38" t="s">
        <v>364</v>
      </c>
      <c r="F62" s="38" t="s">
        <v>419</v>
      </c>
      <c r="G62" s="66">
        <v>30647428.57</v>
      </c>
      <c r="H62" s="66">
        <v>30643126.48</v>
      </c>
      <c r="I62" s="66">
        <f>30647428.57-824382.32</f>
        <v>29823046.25</v>
      </c>
      <c r="J62" s="66">
        <v>0</v>
      </c>
      <c r="K62" s="66">
        <v>2912925.51</v>
      </c>
      <c r="L62" s="66">
        <v>12365659.68</v>
      </c>
      <c r="M62" s="66">
        <v>0</v>
      </c>
      <c r="N62" s="66">
        <v>59650.57</v>
      </c>
      <c r="O62" s="66">
        <v>124284.22</v>
      </c>
      <c r="P62" s="66">
        <v>1646818.03</v>
      </c>
      <c r="Q62" s="66">
        <v>0</v>
      </c>
      <c r="R62" s="66">
        <v>0</v>
      </c>
      <c r="S62" s="66">
        <v>6406578.9400000004</v>
      </c>
      <c r="T62" s="66">
        <v>67660.539999999994</v>
      </c>
      <c r="U62" s="66">
        <v>3547846.98</v>
      </c>
      <c r="V62" s="66">
        <v>104708.31</v>
      </c>
      <c r="W62" s="66">
        <v>0</v>
      </c>
      <c r="X62" s="66">
        <v>0</v>
      </c>
      <c r="Y62" s="66">
        <v>29106671.25</v>
      </c>
      <c r="Z62" s="66">
        <v>238401.95</v>
      </c>
      <c r="AA62" s="66">
        <v>29345073.199999999</v>
      </c>
      <c r="AB62" s="74">
        <f>2804101.92/30647428.57</f>
        <v>9.1495503891796809E-2</v>
      </c>
      <c r="AC62" s="18">
        <v>6.9900000000000004E-2</v>
      </c>
      <c r="AD62" s="16">
        <v>2034897.35</v>
      </c>
      <c r="AE62" s="16">
        <v>0</v>
      </c>
      <c r="AF62" s="16">
        <v>0</v>
      </c>
      <c r="AG62" s="16">
        <v>0</v>
      </c>
      <c r="AH62" s="16">
        <v>924.21</v>
      </c>
      <c r="AI62" s="16">
        <f t="shared" si="0"/>
        <v>924.21</v>
      </c>
      <c r="AJ62" s="16">
        <v>786820.13</v>
      </c>
      <c r="AK62" s="16">
        <v>64069.35</v>
      </c>
      <c r="AL62" s="16">
        <v>190912.82</v>
      </c>
      <c r="AM62" s="16">
        <v>31739.58</v>
      </c>
      <c r="AN62" s="16">
        <v>205885.01</v>
      </c>
      <c r="AO62" s="16">
        <v>16844.63</v>
      </c>
      <c r="AP62" s="16">
        <v>60608.53</v>
      </c>
      <c r="AQ62" s="16">
        <v>9300</v>
      </c>
      <c r="AR62" s="16">
        <v>0</v>
      </c>
      <c r="AS62" s="16">
        <v>82671.25</v>
      </c>
      <c r="AT62" s="16">
        <v>118048.58</v>
      </c>
      <c r="AU62" s="16">
        <v>24088.21</v>
      </c>
      <c r="AV62" s="16">
        <v>11998.27</v>
      </c>
      <c r="AW62" s="16">
        <v>24336.63</v>
      </c>
      <c r="AX62" s="16">
        <v>26738.31</v>
      </c>
      <c r="AY62" s="16">
        <v>38237.660000000003</v>
      </c>
      <c r="AZ62" s="16">
        <v>0</v>
      </c>
      <c r="BA62" s="16">
        <v>1801711.85</v>
      </c>
      <c r="BB62" s="18">
        <f t="shared" si="1"/>
        <v>0</v>
      </c>
      <c r="BC62" s="16">
        <v>710499.47</v>
      </c>
      <c r="BD62" s="16">
        <v>2093602.45</v>
      </c>
      <c r="BE62" s="16">
        <v>1231.6400000000001</v>
      </c>
      <c r="BF62" s="16">
        <v>196853</v>
      </c>
      <c r="BG62" s="16">
        <v>0</v>
      </c>
      <c r="BH62" s="16">
        <v>431183.39</v>
      </c>
      <c r="BI62" s="16">
        <v>0</v>
      </c>
      <c r="BJ62" s="16">
        <v>0</v>
      </c>
      <c r="BK62" s="16">
        <v>0</v>
      </c>
      <c r="BL62" s="16">
        <f t="shared" si="2"/>
        <v>0</v>
      </c>
      <c r="BM62" s="16">
        <v>0</v>
      </c>
      <c r="BN62" s="16">
        <v>4248</v>
      </c>
      <c r="BO62" s="16">
        <v>1333</v>
      </c>
      <c r="BP62" s="16">
        <v>0</v>
      </c>
      <c r="BQ62" s="16">
        <v>0</v>
      </c>
      <c r="BR62" s="16">
        <v>-26</v>
      </c>
      <c r="BS62" s="16">
        <v>-92</v>
      </c>
      <c r="BT62" s="16">
        <v>-185</v>
      </c>
      <c r="BU62" s="16">
        <v>-688</v>
      </c>
      <c r="BV62" s="16">
        <v>0</v>
      </c>
      <c r="BW62" s="16">
        <v>0</v>
      </c>
      <c r="BX62" s="16">
        <v>114</v>
      </c>
      <c r="BY62" s="16">
        <v>-480</v>
      </c>
      <c r="BZ62" s="16">
        <v>0</v>
      </c>
      <c r="CA62" s="16">
        <v>4224</v>
      </c>
      <c r="CB62" s="16">
        <v>5</v>
      </c>
      <c r="CC62" s="16">
        <v>83</v>
      </c>
      <c r="CD62" s="16">
        <v>54</v>
      </c>
      <c r="CE62" s="16">
        <v>345</v>
      </c>
      <c r="CF62" s="16">
        <v>3</v>
      </c>
      <c r="CG62" s="16">
        <v>2</v>
      </c>
    </row>
    <row r="63" spans="1:85" s="7" customFormat="1" ht="15.6" x14ac:dyDescent="0.3">
      <c r="A63" s="10">
        <v>6</v>
      </c>
      <c r="B63" s="12" t="s">
        <v>324</v>
      </c>
      <c r="C63" s="12" t="s">
        <v>325</v>
      </c>
      <c r="D63" s="10" t="s">
        <v>423</v>
      </c>
      <c r="E63" s="10" t="s">
        <v>361</v>
      </c>
      <c r="F63" s="10" t="s">
        <v>419</v>
      </c>
      <c r="G63" s="66">
        <v>40636876.130000003</v>
      </c>
      <c r="H63" s="66">
        <v>40641040.229999997</v>
      </c>
      <c r="I63" s="66">
        <v>40131010.859999999</v>
      </c>
      <c r="J63" s="66">
        <v>0</v>
      </c>
      <c r="K63" s="66">
        <v>7094765.3200000003</v>
      </c>
      <c r="L63" s="66">
        <v>13047064.9</v>
      </c>
      <c r="M63" s="66">
        <v>0</v>
      </c>
      <c r="N63" s="66">
        <v>0</v>
      </c>
      <c r="O63" s="66">
        <v>0</v>
      </c>
      <c r="P63" s="66">
        <v>3874666.82</v>
      </c>
      <c r="Q63" s="66">
        <v>0</v>
      </c>
      <c r="R63" s="66">
        <v>0</v>
      </c>
      <c r="S63" s="66">
        <v>8832851.1199999992</v>
      </c>
      <c r="T63" s="66">
        <v>45906.35</v>
      </c>
      <c r="U63" s="66">
        <v>4087272.19</v>
      </c>
      <c r="V63" s="66">
        <v>32894.06</v>
      </c>
      <c r="W63" s="66">
        <v>0</v>
      </c>
      <c r="X63" s="66">
        <v>109143.98</v>
      </c>
      <c r="Y63" s="66">
        <v>39737842.340000004</v>
      </c>
      <c r="Z63" s="66">
        <v>151680.28</v>
      </c>
      <c r="AA63" s="66">
        <v>39889522.619999997</v>
      </c>
      <c r="AB63" s="18">
        <v>3.602905E-2</v>
      </c>
      <c r="AC63" s="18">
        <v>6.93E-2</v>
      </c>
      <c r="AD63" s="16">
        <v>2755315.64</v>
      </c>
      <c r="AE63" s="16">
        <v>0</v>
      </c>
      <c r="AF63" s="16">
        <v>0</v>
      </c>
      <c r="AG63" s="16">
        <v>3928.58</v>
      </c>
      <c r="AH63" s="16">
        <v>155.79</v>
      </c>
      <c r="AI63" s="16">
        <f t="shared" si="0"/>
        <v>4084.37</v>
      </c>
      <c r="AJ63" s="16">
        <v>1329842.99</v>
      </c>
      <c r="AK63" s="16">
        <v>114862.15</v>
      </c>
      <c r="AL63" s="16">
        <v>287992.74</v>
      </c>
      <c r="AM63" s="16">
        <v>0</v>
      </c>
      <c r="AN63" s="16">
        <v>264582.2</v>
      </c>
      <c r="AO63" s="16">
        <v>42646.69</v>
      </c>
      <c r="AP63" s="16">
        <v>100517.11</v>
      </c>
      <c r="AQ63" s="16">
        <v>12300</v>
      </c>
      <c r="AR63" s="16">
        <v>11750</v>
      </c>
      <c r="AS63" s="16">
        <v>89453.86</v>
      </c>
      <c r="AT63" s="16">
        <v>74197.48</v>
      </c>
      <c r="AU63" s="16">
        <v>34718.9</v>
      </c>
      <c r="AV63" s="16">
        <v>34456.89</v>
      </c>
      <c r="AW63" s="16">
        <v>28068</v>
      </c>
      <c r="AX63" s="16">
        <v>23107.279999999999</v>
      </c>
      <c r="AY63" s="16">
        <v>101815.58</v>
      </c>
      <c r="AZ63" s="16">
        <v>24208.959999999999</v>
      </c>
      <c r="BA63" s="16">
        <v>2657788.0699999998</v>
      </c>
      <c r="BB63" s="18">
        <f t="shared" si="1"/>
        <v>9.1086871347119871E-3</v>
      </c>
      <c r="BC63" s="16">
        <v>158854.51</v>
      </c>
      <c r="BD63" s="16">
        <v>1305253.54</v>
      </c>
      <c r="BE63" s="16">
        <v>32.89</v>
      </c>
      <c r="BF63" s="16">
        <v>196853</v>
      </c>
      <c r="BG63" s="16">
        <v>0</v>
      </c>
      <c r="BH63" s="16">
        <v>632988.06000000006</v>
      </c>
      <c r="BI63" s="16">
        <v>0</v>
      </c>
      <c r="BJ63" s="16">
        <v>0</v>
      </c>
      <c r="BK63" s="16">
        <v>0</v>
      </c>
      <c r="BL63" s="16">
        <f t="shared" si="2"/>
        <v>0</v>
      </c>
      <c r="BM63" s="16">
        <v>0</v>
      </c>
      <c r="BN63" s="16">
        <v>6034</v>
      </c>
      <c r="BO63" s="16">
        <v>1554</v>
      </c>
      <c r="BP63" s="16">
        <v>6</v>
      </c>
      <c r="BQ63" s="16">
        <v>0</v>
      </c>
      <c r="BR63" s="16">
        <v>-44</v>
      </c>
      <c r="BS63" s="16">
        <v>-159</v>
      </c>
      <c r="BT63" s="16">
        <v>-446</v>
      </c>
      <c r="BU63" s="16">
        <v>-639</v>
      </c>
      <c r="BV63" s="16">
        <v>476</v>
      </c>
      <c r="BW63" s="16">
        <v>-3</v>
      </c>
      <c r="BX63" s="16">
        <v>10</v>
      </c>
      <c r="BY63" s="16">
        <v>-527</v>
      </c>
      <c r="BZ63" s="16">
        <v>0</v>
      </c>
      <c r="CA63" s="16">
        <v>6262</v>
      </c>
      <c r="CB63" s="16">
        <v>1</v>
      </c>
      <c r="CC63" s="16">
        <v>96</v>
      </c>
      <c r="CD63" s="16">
        <v>30</v>
      </c>
      <c r="CE63" s="16">
        <v>329</v>
      </c>
      <c r="CF63" s="16">
        <v>65</v>
      </c>
      <c r="CG63" s="16">
        <v>7</v>
      </c>
    </row>
    <row r="64" spans="1:85" s="33" customFormat="1" ht="15.6" x14ac:dyDescent="0.3">
      <c r="A64" s="38">
        <v>6</v>
      </c>
      <c r="B64" s="38" t="s">
        <v>595</v>
      </c>
      <c r="C64" s="38"/>
      <c r="D64" s="39" t="s">
        <v>424</v>
      </c>
      <c r="E64" s="38" t="s">
        <v>361</v>
      </c>
      <c r="F64" s="38" t="s">
        <v>419</v>
      </c>
      <c r="G64" s="70">
        <v>36921918</v>
      </c>
      <c r="H64" s="70">
        <v>36921918</v>
      </c>
      <c r="I64" s="70">
        <v>35528129</v>
      </c>
      <c r="J64" s="70">
        <v>0</v>
      </c>
      <c r="K64" s="70">
        <v>6149079</v>
      </c>
      <c r="L64" s="70">
        <v>11154913</v>
      </c>
      <c r="M64" s="70">
        <v>0</v>
      </c>
      <c r="N64" s="70">
        <v>150735</v>
      </c>
      <c r="O64" s="70">
        <v>333482</v>
      </c>
      <c r="P64" s="70">
        <v>2920352</v>
      </c>
      <c r="Q64" s="70">
        <v>0</v>
      </c>
      <c r="R64" s="70">
        <v>0</v>
      </c>
      <c r="S64" s="70">
        <v>7697633</v>
      </c>
      <c r="T64" s="70">
        <v>50254</v>
      </c>
      <c r="U64" s="70">
        <v>4331907</v>
      </c>
      <c r="V64" s="70">
        <v>16782</v>
      </c>
      <c r="W64" s="70">
        <v>0</v>
      </c>
      <c r="X64" s="70">
        <v>106607</v>
      </c>
      <c r="Y64" s="70">
        <v>35188623</v>
      </c>
      <c r="Z64" s="70">
        <v>963088</v>
      </c>
      <c r="AA64" s="70">
        <v>36151712</v>
      </c>
      <c r="AB64" s="74">
        <v>5.8719538892860336E-2</v>
      </c>
      <c r="AC64" s="74">
        <v>7.1999999999999995E-2</v>
      </c>
      <c r="AD64" s="70">
        <v>2551004</v>
      </c>
      <c r="AE64" s="70">
        <v>0</v>
      </c>
      <c r="AF64" s="70">
        <v>0</v>
      </c>
      <c r="AG64" s="70">
        <v>0</v>
      </c>
      <c r="AH64" s="70">
        <v>0</v>
      </c>
      <c r="AI64" s="70">
        <v>0</v>
      </c>
      <c r="AJ64" s="70">
        <v>1184921</v>
      </c>
      <c r="AK64" s="70">
        <v>89626</v>
      </c>
      <c r="AL64" s="70">
        <v>183973</v>
      </c>
      <c r="AM64" s="70">
        <v>0</v>
      </c>
      <c r="AN64" s="70">
        <v>265494</v>
      </c>
      <c r="AO64" s="70">
        <v>17645</v>
      </c>
      <c r="AP64" s="70">
        <v>124146</v>
      </c>
      <c r="AQ64" s="70">
        <v>18000</v>
      </c>
      <c r="AR64" s="70">
        <v>52169</v>
      </c>
      <c r="AS64" s="70">
        <v>83210</v>
      </c>
      <c r="AT64" s="70">
        <v>194854</v>
      </c>
      <c r="AU64" s="70">
        <v>35295</v>
      </c>
      <c r="AV64" s="70">
        <v>26068</v>
      </c>
      <c r="AW64" s="70">
        <v>51233</v>
      </c>
      <c r="AX64" s="70">
        <v>77888</v>
      </c>
      <c r="AY64" s="70">
        <v>91550</v>
      </c>
      <c r="AZ64" s="70">
        <v>0</v>
      </c>
      <c r="BA64" s="70">
        <v>2493474</v>
      </c>
      <c r="BB64" s="74">
        <v>0</v>
      </c>
      <c r="BC64" s="70">
        <v>248121</v>
      </c>
      <c r="BD64" s="70">
        <v>1919916</v>
      </c>
      <c r="BE64" s="70">
        <v>42.6</v>
      </c>
      <c r="BF64" s="70">
        <v>131951</v>
      </c>
      <c r="BG64" s="70">
        <v>0</v>
      </c>
      <c r="BH64" s="70">
        <v>426193</v>
      </c>
      <c r="BI64" s="70">
        <v>0</v>
      </c>
      <c r="BJ64" s="70">
        <v>0</v>
      </c>
      <c r="BK64" s="70">
        <v>0</v>
      </c>
      <c r="BL64" s="70">
        <v>0</v>
      </c>
      <c r="BM64" s="70">
        <v>0</v>
      </c>
      <c r="BN64" s="70">
        <v>5784</v>
      </c>
      <c r="BO64" s="70">
        <v>1983</v>
      </c>
      <c r="BP64" s="70">
        <v>9</v>
      </c>
      <c r="BQ64" s="70">
        <v>0</v>
      </c>
      <c r="BR64" s="70">
        <v>-61</v>
      </c>
      <c r="BS64" s="70">
        <v>-140</v>
      </c>
      <c r="BT64" s="70">
        <v>-498</v>
      </c>
      <c r="BU64" s="70">
        <v>-524</v>
      </c>
      <c r="BV64" s="70">
        <v>0</v>
      </c>
      <c r="BW64" s="70">
        <v>-466</v>
      </c>
      <c r="BX64" s="70">
        <v>-13</v>
      </c>
      <c r="BY64" s="70">
        <v>-898</v>
      </c>
      <c r="BZ64" s="70">
        <v>-3</v>
      </c>
      <c r="CA64" s="70">
        <v>5173</v>
      </c>
      <c r="CB64" s="70">
        <v>1</v>
      </c>
      <c r="CC64" s="70">
        <v>161</v>
      </c>
      <c r="CD64" s="70">
        <v>65</v>
      </c>
      <c r="CE64" s="70">
        <v>425</v>
      </c>
      <c r="CF64" s="70">
        <v>237</v>
      </c>
      <c r="CG64" s="70">
        <v>6</v>
      </c>
    </row>
    <row r="65" spans="1:85" ht="15.6" x14ac:dyDescent="0.3">
      <c r="A65" s="10">
        <v>6</v>
      </c>
      <c r="B65" s="10" t="s">
        <v>232</v>
      </c>
      <c r="C65" s="10" t="s">
        <v>25</v>
      </c>
      <c r="D65" s="10" t="s">
        <v>420</v>
      </c>
      <c r="E65" s="10" t="s">
        <v>361</v>
      </c>
      <c r="F65" s="10" t="s">
        <v>419</v>
      </c>
      <c r="G65" s="66">
        <v>6473127.9400000004</v>
      </c>
      <c r="H65" s="66">
        <v>6473830.5300000003</v>
      </c>
      <c r="I65" s="66">
        <v>6388376.3300000001</v>
      </c>
      <c r="J65" s="66">
        <v>2161621.91</v>
      </c>
      <c r="K65" s="66">
        <v>314908.45</v>
      </c>
      <c r="L65" s="66">
        <v>1574636.49</v>
      </c>
      <c r="M65" s="66">
        <v>0</v>
      </c>
      <c r="N65" s="66">
        <v>0</v>
      </c>
      <c r="O65" s="66">
        <v>0</v>
      </c>
      <c r="P65" s="66">
        <v>244275.78</v>
      </c>
      <c r="Q65" s="66">
        <v>0</v>
      </c>
      <c r="R65" s="66">
        <v>0</v>
      </c>
      <c r="S65" s="66">
        <v>1149108.69</v>
      </c>
      <c r="T65" s="66">
        <v>0</v>
      </c>
      <c r="U65" s="66">
        <v>288676.08</v>
      </c>
      <c r="V65" s="66">
        <v>3513.64</v>
      </c>
      <c r="W65" s="66">
        <v>0</v>
      </c>
      <c r="X65" s="66">
        <v>12628.35</v>
      </c>
      <c r="Y65" s="66">
        <v>6370253.0300000003</v>
      </c>
      <c r="Z65" s="66">
        <v>16865.71</v>
      </c>
      <c r="AA65" s="66">
        <v>6387118.7400000002</v>
      </c>
      <c r="AB65" s="18">
        <v>1.514103E-2</v>
      </c>
      <c r="AC65" s="18">
        <v>0.1</v>
      </c>
      <c r="AD65" s="16">
        <v>637025.63</v>
      </c>
      <c r="AE65" s="16">
        <v>0</v>
      </c>
      <c r="AF65" s="16">
        <v>0</v>
      </c>
      <c r="AG65" s="16">
        <v>723.72</v>
      </c>
      <c r="AH65" s="16">
        <v>131.87</v>
      </c>
      <c r="AI65" s="16">
        <f t="shared" si="0"/>
        <v>855.59</v>
      </c>
      <c r="AJ65" s="16">
        <v>227692.71</v>
      </c>
      <c r="AK65" s="16">
        <v>20232.5</v>
      </c>
      <c r="AL65" s="16">
        <v>15938.52</v>
      </c>
      <c r="AM65" s="16">
        <v>313.72000000000003</v>
      </c>
      <c r="AN65" s="16">
        <v>48684.480000000003</v>
      </c>
      <c r="AO65" s="16">
        <v>0</v>
      </c>
      <c r="AP65" s="16">
        <v>13320.64</v>
      </c>
      <c r="AQ65" s="16">
        <v>2200</v>
      </c>
      <c r="AR65" s="16">
        <v>0</v>
      </c>
      <c r="AS65" s="16">
        <v>12253.37</v>
      </c>
      <c r="AT65" s="16">
        <v>24122.82</v>
      </c>
      <c r="AU65" s="16">
        <v>8000</v>
      </c>
      <c r="AV65" s="16">
        <v>0</v>
      </c>
      <c r="AW65" s="16">
        <v>779.4</v>
      </c>
      <c r="AX65" s="16">
        <v>6570.81</v>
      </c>
      <c r="AY65" s="16">
        <v>0</v>
      </c>
      <c r="AZ65" s="16">
        <v>0</v>
      </c>
      <c r="BA65" s="16">
        <v>420231.08</v>
      </c>
      <c r="BB65" s="18">
        <f t="shared" si="1"/>
        <v>0</v>
      </c>
      <c r="BC65" s="16">
        <v>0</v>
      </c>
      <c r="BD65" s="16">
        <v>98009.83</v>
      </c>
      <c r="BE65" s="16">
        <v>0</v>
      </c>
      <c r="BF65" s="16">
        <v>196853</v>
      </c>
      <c r="BG65" s="16">
        <v>0</v>
      </c>
      <c r="BH65" s="16">
        <v>96315.22</v>
      </c>
      <c r="BI65" s="16">
        <v>0</v>
      </c>
      <c r="BJ65" s="16">
        <v>0</v>
      </c>
      <c r="BK65" s="16">
        <v>0</v>
      </c>
      <c r="BL65" s="16">
        <f t="shared" si="2"/>
        <v>0</v>
      </c>
      <c r="BM65" s="16">
        <v>0</v>
      </c>
      <c r="BN65" s="16">
        <v>464</v>
      </c>
      <c r="BO65" s="16">
        <v>146</v>
      </c>
      <c r="BP65" s="16">
        <v>5</v>
      </c>
      <c r="BQ65" s="16">
        <v>-2</v>
      </c>
      <c r="BR65" s="16">
        <v>-6</v>
      </c>
      <c r="BS65" s="16">
        <v>-5</v>
      </c>
      <c r="BT65" s="16">
        <v>-39</v>
      </c>
      <c r="BU65" s="16">
        <v>-24</v>
      </c>
      <c r="BV65" s="16">
        <v>5</v>
      </c>
      <c r="BW65" s="16">
        <v>-3</v>
      </c>
      <c r="BX65" s="16">
        <v>0</v>
      </c>
      <c r="BY65" s="16">
        <v>-83</v>
      </c>
      <c r="BZ65" s="16">
        <v>0</v>
      </c>
      <c r="CA65" s="16">
        <v>458</v>
      </c>
      <c r="CB65" s="16">
        <v>0</v>
      </c>
      <c r="CC65" s="16">
        <v>29</v>
      </c>
      <c r="CD65" s="16">
        <v>20</v>
      </c>
      <c r="CE65" s="16">
        <v>35</v>
      </c>
      <c r="CF65" s="16">
        <v>0</v>
      </c>
      <c r="CG65" s="16">
        <v>0</v>
      </c>
    </row>
    <row r="66" spans="1:85" s="35" customFormat="1" ht="15.6" x14ac:dyDescent="0.3">
      <c r="A66" s="32">
        <v>7</v>
      </c>
      <c r="B66" s="32" t="s">
        <v>18</v>
      </c>
      <c r="C66" s="32" t="s">
        <v>19</v>
      </c>
      <c r="D66" s="32" t="s">
        <v>425</v>
      </c>
      <c r="E66" s="32" t="s">
        <v>370</v>
      </c>
      <c r="F66" s="32" t="s">
        <v>419</v>
      </c>
      <c r="G66" s="66">
        <v>55309615.340000004</v>
      </c>
      <c r="H66" s="66">
        <v>55309615.340000004</v>
      </c>
      <c r="I66" s="66">
        <v>54366420.210000001</v>
      </c>
      <c r="J66" s="66">
        <v>20255331.48</v>
      </c>
      <c r="K66" s="66">
        <v>3375451.91</v>
      </c>
      <c r="L66" s="66">
        <v>12077863.220000001</v>
      </c>
      <c r="M66" s="66">
        <v>0</v>
      </c>
      <c r="N66" s="66">
        <v>0</v>
      </c>
      <c r="O66" s="66">
        <v>6816</v>
      </c>
      <c r="P66" s="66">
        <v>2000451.44</v>
      </c>
      <c r="Q66" s="66">
        <v>0</v>
      </c>
      <c r="R66" s="66">
        <v>0</v>
      </c>
      <c r="S66" s="66">
        <v>8651791.1899999995</v>
      </c>
      <c r="T66" s="66">
        <v>0</v>
      </c>
      <c r="U66" s="66">
        <v>3648918.63</v>
      </c>
      <c r="V66" s="66">
        <v>559705.68000000005</v>
      </c>
      <c r="W66" s="66">
        <v>0</v>
      </c>
      <c r="X66" s="66">
        <v>0</v>
      </c>
      <c r="Y66" s="66">
        <v>52783462.240000002</v>
      </c>
      <c r="Z66" s="66">
        <v>756180.49</v>
      </c>
      <c r="AA66" s="66">
        <v>53539642.729999997</v>
      </c>
      <c r="AB66" s="18">
        <v>9.5528650000000007E-2</v>
      </c>
      <c r="AC66" s="18">
        <v>5.2400000000000002E-2</v>
      </c>
      <c r="AD66" s="16">
        <v>2766838.37</v>
      </c>
      <c r="AE66" s="16">
        <v>0</v>
      </c>
      <c r="AF66" s="16">
        <v>0</v>
      </c>
      <c r="AG66" s="16">
        <v>7.14</v>
      </c>
      <c r="AH66" s="16">
        <v>0</v>
      </c>
      <c r="AI66" s="16">
        <f t="shared" si="0"/>
        <v>7.14</v>
      </c>
      <c r="AJ66" s="16">
        <v>1373933.59</v>
      </c>
      <c r="AK66" s="16">
        <v>110512.97</v>
      </c>
      <c r="AL66" s="16">
        <v>357495.68</v>
      </c>
      <c r="AM66" s="16">
        <v>899.25</v>
      </c>
      <c r="AN66" s="16">
        <v>149054.76</v>
      </c>
      <c r="AO66" s="16">
        <v>31200</v>
      </c>
      <c r="AP66" s="16">
        <v>124952.1</v>
      </c>
      <c r="AQ66" s="16">
        <v>9900</v>
      </c>
      <c r="AR66" s="16">
        <v>19328.400000000001</v>
      </c>
      <c r="AS66" s="16">
        <v>12000</v>
      </c>
      <c r="AT66" s="16">
        <v>83888.52</v>
      </c>
      <c r="AU66" s="16">
        <v>34007.230000000003</v>
      </c>
      <c r="AV66" s="16">
        <v>0</v>
      </c>
      <c r="AW66" s="16">
        <v>20020.13</v>
      </c>
      <c r="AX66" s="16">
        <v>74457.429999999993</v>
      </c>
      <c r="AY66" s="16">
        <v>84185.54</v>
      </c>
      <c r="AZ66" s="16">
        <v>118628.29</v>
      </c>
      <c r="BA66" s="16">
        <v>2584950.0499999998</v>
      </c>
      <c r="BB66" s="18">
        <f t="shared" si="1"/>
        <v>4.5891908046733827E-2</v>
      </c>
      <c r="BC66" s="16">
        <v>1410057.07</v>
      </c>
      <c r="BD66" s="16">
        <v>3873595.5</v>
      </c>
      <c r="BE66" s="16">
        <v>0</v>
      </c>
      <c r="BF66" s="16">
        <v>196853</v>
      </c>
      <c r="BG66" s="16">
        <v>0</v>
      </c>
      <c r="BH66" s="16">
        <v>410238.7</v>
      </c>
      <c r="BI66" s="16">
        <v>0</v>
      </c>
      <c r="BJ66" s="16">
        <v>0</v>
      </c>
      <c r="BK66" s="16">
        <v>0</v>
      </c>
      <c r="BL66" s="16">
        <f t="shared" si="2"/>
        <v>0</v>
      </c>
      <c r="BM66" s="16">
        <v>0</v>
      </c>
      <c r="BN66" s="16">
        <v>4965</v>
      </c>
      <c r="BO66" s="16">
        <v>1361</v>
      </c>
      <c r="BP66" s="16">
        <v>61</v>
      </c>
      <c r="BQ66" s="16">
        <v>-61</v>
      </c>
      <c r="BR66" s="16">
        <v>-10</v>
      </c>
      <c r="BS66" s="16">
        <v>-36</v>
      </c>
      <c r="BT66" s="16">
        <v>-321</v>
      </c>
      <c r="BU66" s="16">
        <v>-438</v>
      </c>
      <c r="BV66" s="16">
        <v>0</v>
      </c>
      <c r="BW66" s="16">
        <v>-5</v>
      </c>
      <c r="BX66" s="16">
        <v>-43</v>
      </c>
      <c r="BY66" s="16">
        <v>-552</v>
      </c>
      <c r="BZ66" s="16">
        <v>-12</v>
      </c>
      <c r="CA66" s="16">
        <v>4909</v>
      </c>
      <c r="CB66" s="16">
        <v>12</v>
      </c>
      <c r="CC66" s="16">
        <v>160</v>
      </c>
      <c r="CD66" s="16">
        <v>75</v>
      </c>
      <c r="CE66" s="16">
        <v>308</v>
      </c>
      <c r="CF66" s="16">
        <v>0</v>
      </c>
      <c r="CG66" s="16">
        <v>9</v>
      </c>
    </row>
    <row r="67" spans="1:85" s="35" customFormat="1" ht="15.6" x14ac:dyDescent="0.3">
      <c r="A67" s="32">
        <v>7</v>
      </c>
      <c r="B67" s="32" t="s">
        <v>59</v>
      </c>
      <c r="C67" s="32" t="s">
        <v>60</v>
      </c>
      <c r="D67" s="32" t="s">
        <v>426</v>
      </c>
      <c r="E67" s="32" t="s">
        <v>367</v>
      </c>
      <c r="F67" s="32" t="s">
        <v>419</v>
      </c>
      <c r="G67" s="66">
        <v>32040075.809999999</v>
      </c>
      <c r="H67" s="66">
        <v>32041351.809999999</v>
      </c>
      <c r="I67" s="66">
        <v>31425125.670000002</v>
      </c>
      <c r="J67" s="66">
        <v>0</v>
      </c>
      <c r="K67" s="66">
        <v>3152739.38</v>
      </c>
      <c r="L67" s="66">
        <v>12064409</v>
      </c>
      <c r="M67" s="66">
        <v>0</v>
      </c>
      <c r="N67" s="66">
        <v>0</v>
      </c>
      <c r="O67" s="66">
        <v>0</v>
      </c>
      <c r="P67" s="66">
        <v>1827224.95</v>
      </c>
      <c r="Q67" s="66">
        <v>0</v>
      </c>
      <c r="R67" s="66">
        <v>0</v>
      </c>
      <c r="S67" s="66">
        <v>8254456.0700000003</v>
      </c>
      <c r="T67" s="66">
        <v>115456.07</v>
      </c>
      <c r="U67" s="66">
        <v>3881142.61</v>
      </c>
      <c r="V67" s="66">
        <v>71463.92</v>
      </c>
      <c r="W67" s="66">
        <v>0</v>
      </c>
      <c r="X67" s="66">
        <v>0</v>
      </c>
      <c r="Y67" s="66">
        <v>31135599.809999999</v>
      </c>
      <c r="Z67" s="66">
        <v>241691.04</v>
      </c>
      <c r="AA67" s="66">
        <v>31377290.850000001</v>
      </c>
      <c r="AB67" s="18">
        <v>2.4937850000000001E-2</v>
      </c>
      <c r="AC67" s="18">
        <v>5.91E-2</v>
      </c>
      <c r="AD67" s="16">
        <v>1839890.73</v>
      </c>
      <c r="AE67" s="16">
        <v>0</v>
      </c>
      <c r="AF67" s="16">
        <v>0</v>
      </c>
      <c r="AG67" s="16">
        <v>0</v>
      </c>
      <c r="AH67" s="16">
        <v>0</v>
      </c>
      <c r="AI67" s="16">
        <f t="shared" si="0"/>
        <v>0</v>
      </c>
      <c r="AJ67" s="16">
        <v>826129.05</v>
      </c>
      <c r="AK67" s="16">
        <v>63917.57</v>
      </c>
      <c r="AL67" s="16">
        <v>209810.1</v>
      </c>
      <c r="AM67" s="16">
        <v>0</v>
      </c>
      <c r="AN67" s="16">
        <v>125698.27</v>
      </c>
      <c r="AO67" s="16">
        <v>21326.28</v>
      </c>
      <c r="AP67" s="16">
        <v>62006.76</v>
      </c>
      <c r="AQ67" s="16">
        <v>9900</v>
      </c>
      <c r="AR67" s="16">
        <v>7564.33</v>
      </c>
      <c r="AS67" s="16">
        <v>0</v>
      </c>
      <c r="AT67" s="16">
        <v>113136.47</v>
      </c>
      <c r="AU67" s="16">
        <v>23029.87</v>
      </c>
      <c r="AV67" s="16">
        <v>33813.64</v>
      </c>
      <c r="AW67" s="16">
        <v>29120.2</v>
      </c>
      <c r="AX67" s="16">
        <v>11704.31</v>
      </c>
      <c r="AY67" s="16">
        <v>80503.73</v>
      </c>
      <c r="AZ67" s="16">
        <v>0</v>
      </c>
      <c r="BA67" s="16">
        <v>1681262.58</v>
      </c>
      <c r="BB67" s="18">
        <f t="shared" si="1"/>
        <v>0</v>
      </c>
      <c r="BC67" s="16">
        <v>287737.28000000003</v>
      </c>
      <c r="BD67" s="16">
        <v>511273.19</v>
      </c>
      <c r="BE67" s="16">
        <v>0</v>
      </c>
      <c r="BF67" s="16">
        <v>196853</v>
      </c>
      <c r="BG67" s="16">
        <v>0</v>
      </c>
      <c r="BH67" s="16">
        <v>349091.9</v>
      </c>
      <c r="BI67" s="16">
        <v>0</v>
      </c>
      <c r="BJ67" s="16">
        <v>0</v>
      </c>
      <c r="BK67" s="16">
        <v>0</v>
      </c>
      <c r="BL67" s="16">
        <f t="shared" si="2"/>
        <v>0</v>
      </c>
      <c r="BM67" s="16">
        <v>0</v>
      </c>
      <c r="BN67" s="16">
        <v>5380</v>
      </c>
      <c r="BO67" s="16">
        <v>1491</v>
      </c>
      <c r="BP67" s="16">
        <v>7</v>
      </c>
      <c r="BQ67" s="16">
        <v>-4</v>
      </c>
      <c r="BR67" s="16">
        <v>-20</v>
      </c>
      <c r="BS67" s="16">
        <v>-108</v>
      </c>
      <c r="BT67" s="16">
        <v>-229</v>
      </c>
      <c r="BU67" s="16">
        <v>-566</v>
      </c>
      <c r="BV67" s="16">
        <v>0</v>
      </c>
      <c r="BW67" s="16">
        <v>0</v>
      </c>
      <c r="BX67" s="16">
        <v>4</v>
      </c>
      <c r="BY67" s="16">
        <v>-601</v>
      </c>
      <c r="BZ67" s="16">
        <v>-11</v>
      </c>
      <c r="CA67" s="16">
        <v>5343</v>
      </c>
      <c r="CB67" s="16">
        <v>11</v>
      </c>
      <c r="CC67" s="16">
        <v>133</v>
      </c>
      <c r="CD67" s="16">
        <v>82</v>
      </c>
      <c r="CE67" s="16">
        <v>379</v>
      </c>
      <c r="CF67" s="16">
        <v>3</v>
      </c>
      <c r="CG67" s="16">
        <v>4</v>
      </c>
    </row>
    <row r="68" spans="1:85" s="35" customFormat="1" ht="15.6" x14ac:dyDescent="0.3">
      <c r="A68" s="32">
        <v>7</v>
      </c>
      <c r="B68" s="32" t="s">
        <v>109</v>
      </c>
      <c r="C68" s="32" t="s">
        <v>45</v>
      </c>
      <c r="D68" s="32" t="s">
        <v>427</v>
      </c>
      <c r="E68" s="32" t="s">
        <v>370</v>
      </c>
      <c r="F68" s="32" t="s">
        <v>419</v>
      </c>
      <c r="G68" s="66">
        <v>119217367</v>
      </c>
      <c r="H68" s="66">
        <v>119217367</v>
      </c>
      <c r="I68" s="66">
        <v>117200999</v>
      </c>
      <c r="J68" s="66">
        <v>56892957</v>
      </c>
      <c r="K68" s="66">
        <v>10794650</v>
      </c>
      <c r="L68" s="66">
        <v>21091519</v>
      </c>
      <c r="M68" s="66">
        <v>0</v>
      </c>
      <c r="N68" s="66">
        <v>0</v>
      </c>
      <c r="O68" s="66">
        <v>0</v>
      </c>
      <c r="P68" s="81">
        <v>7963167</v>
      </c>
      <c r="Q68" s="66">
        <v>0</v>
      </c>
      <c r="R68" s="66">
        <v>0</v>
      </c>
      <c r="S68" s="66">
        <v>10826418</v>
      </c>
      <c r="T68" s="66">
        <v>0</v>
      </c>
      <c r="U68" s="81">
        <v>3787708</v>
      </c>
      <c r="V68" s="66">
        <v>731238</v>
      </c>
      <c r="W68" s="66">
        <v>0</v>
      </c>
      <c r="X68" s="66">
        <v>0</v>
      </c>
      <c r="Y68" s="66">
        <v>115198992</v>
      </c>
      <c r="Z68" s="66">
        <v>731238</v>
      </c>
      <c r="AA68" s="66">
        <v>115930230</v>
      </c>
      <c r="AB68" s="18">
        <v>8.4853429999999994E-2</v>
      </c>
      <c r="AC68" s="18">
        <v>3.3399999999999999E-2</v>
      </c>
      <c r="AD68" s="16">
        <v>3842573</v>
      </c>
      <c r="AE68" s="16">
        <v>0</v>
      </c>
      <c r="AF68" s="16">
        <v>0</v>
      </c>
      <c r="AG68" s="16">
        <v>0</v>
      </c>
      <c r="AH68" s="16">
        <v>0</v>
      </c>
      <c r="AI68" s="16">
        <f t="shared" si="0"/>
        <v>0</v>
      </c>
      <c r="AJ68" s="16">
        <v>2079246</v>
      </c>
      <c r="AK68" s="16">
        <v>165815</v>
      </c>
      <c r="AL68" s="16">
        <v>487115</v>
      </c>
      <c r="AM68" s="16">
        <v>0</v>
      </c>
      <c r="AN68" s="16">
        <v>221359</v>
      </c>
      <c r="AO68" s="16">
        <v>7943</v>
      </c>
      <c r="AP68" s="16">
        <v>136902</v>
      </c>
      <c r="AQ68" s="16">
        <v>15650</v>
      </c>
      <c r="AR68" s="16">
        <v>37450</v>
      </c>
      <c r="AS68" s="16">
        <v>0</v>
      </c>
      <c r="AT68" s="16">
        <v>103991</v>
      </c>
      <c r="AU68" s="16">
        <v>50481</v>
      </c>
      <c r="AV68" s="16">
        <v>0</v>
      </c>
      <c r="AW68" s="16">
        <v>1910</v>
      </c>
      <c r="AX68" s="16">
        <v>25105</v>
      </c>
      <c r="AY68" s="16">
        <v>76502</v>
      </c>
      <c r="AZ68" s="16">
        <v>131270</v>
      </c>
      <c r="BA68" s="16">
        <v>3533827</v>
      </c>
      <c r="BB68" s="18">
        <f t="shared" si="1"/>
        <v>3.7146696768121358E-2</v>
      </c>
      <c r="BC68" s="16">
        <v>1727319</v>
      </c>
      <c r="BD68" s="16">
        <v>8388683</v>
      </c>
      <c r="BE68" s="16">
        <v>5586</v>
      </c>
      <c r="BF68" s="16">
        <v>196853</v>
      </c>
      <c r="BG68" s="16">
        <v>0</v>
      </c>
      <c r="BH68" s="16">
        <v>680744</v>
      </c>
      <c r="BI68" s="16">
        <v>0</v>
      </c>
      <c r="BJ68" s="16">
        <v>0</v>
      </c>
      <c r="BK68" s="16">
        <v>0</v>
      </c>
      <c r="BL68" s="16">
        <f t="shared" si="2"/>
        <v>0</v>
      </c>
      <c r="BM68" s="16">
        <v>0</v>
      </c>
      <c r="BN68" s="16">
        <v>8137</v>
      </c>
      <c r="BO68" s="16">
        <v>3046</v>
      </c>
      <c r="BP68" s="16">
        <v>17</v>
      </c>
      <c r="BQ68" s="16">
        <v>-29</v>
      </c>
      <c r="BR68" s="16">
        <v>-73</v>
      </c>
      <c r="BS68" s="16">
        <v>-124</v>
      </c>
      <c r="BT68" s="16">
        <v>-925</v>
      </c>
      <c r="BU68" s="16">
        <v>-844</v>
      </c>
      <c r="BV68" s="16">
        <v>25</v>
      </c>
      <c r="BW68" s="16">
        <v>-32</v>
      </c>
      <c r="BX68" s="16">
        <v>-14</v>
      </c>
      <c r="BY68" s="16">
        <v>-756</v>
      </c>
      <c r="BZ68" s="16">
        <v>-3</v>
      </c>
      <c r="CA68" s="16">
        <v>8425</v>
      </c>
      <c r="CB68" s="16">
        <v>6</v>
      </c>
      <c r="CC68" s="16">
        <v>104</v>
      </c>
      <c r="CD68" s="16">
        <v>68</v>
      </c>
      <c r="CE68" s="16">
        <v>572</v>
      </c>
      <c r="CF68" s="16">
        <v>7</v>
      </c>
      <c r="CG68" s="16">
        <v>5</v>
      </c>
    </row>
    <row r="69" spans="1:85" s="35" customFormat="1" ht="15.6" x14ac:dyDescent="0.3">
      <c r="A69" s="79" t="s">
        <v>600</v>
      </c>
      <c r="B69" s="32"/>
      <c r="C69" s="32"/>
      <c r="D69" s="32"/>
      <c r="E69" s="32"/>
      <c r="F69" s="32"/>
      <c r="G69" s="66"/>
      <c r="H69" s="66"/>
      <c r="I69" s="66"/>
      <c r="J69" s="66"/>
      <c r="K69" s="66"/>
      <c r="L69" s="66"/>
      <c r="M69" s="66"/>
      <c r="N69" s="66"/>
      <c r="O69" s="66"/>
      <c r="P69" s="80">
        <v>4140875</v>
      </c>
      <c r="Q69" s="66"/>
      <c r="R69" s="66"/>
      <c r="S69" s="66"/>
      <c r="T69" s="66"/>
      <c r="U69" s="80">
        <v>7610000</v>
      </c>
      <c r="V69" s="66"/>
      <c r="W69" s="66"/>
      <c r="X69" s="66"/>
      <c r="Y69" s="66"/>
      <c r="Z69" s="66"/>
      <c r="AA69" s="66"/>
      <c r="AB69" s="18"/>
      <c r="AC69" s="18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8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</row>
    <row r="70" spans="1:85" s="35" customFormat="1" ht="15.6" x14ac:dyDescent="0.3">
      <c r="A70" s="32">
        <v>7</v>
      </c>
      <c r="B70" s="32" t="s">
        <v>110</v>
      </c>
      <c r="C70" s="32" t="s">
        <v>111</v>
      </c>
      <c r="D70" s="32" t="s">
        <v>428</v>
      </c>
      <c r="E70" s="32" t="s">
        <v>367</v>
      </c>
      <c r="F70" s="32" t="s">
        <v>419</v>
      </c>
      <c r="G70" s="66">
        <v>11056686.279999999</v>
      </c>
      <c r="H70" s="66">
        <v>11058026.49</v>
      </c>
      <c r="I70" s="66">
        <v>10822765.949999999</v>
      </c>
      <c r="J70" s="66">
        <v>1869.12</v>
      </c>
      <c r="K70" s="66">
        <v>1385679.7</v>
      </c>
      <c r="L70" s="66">
        <v>3737162.02</v>
      </c>
      <c r="M70" s="66">
        <v>0</v>
      </c>
      <c r="N70" s="66">
        <v>0</v>
      </c>
      <c r="O70" s="66">
        <v>0</v>
      </c>
      <c r="P70" s="66">
        <v>593497.55000000005</v>
      </c>
      <c r="Q70" s="66">
        <v>0</v>
      </c>
      <c r="R70" s="66">
        <v>0</v>
      </c>
      <c r="S70" s="66">
        <v>3340102.92</v>
      </c>
      <c r="T70" s="66">
        <v>141086.39999999999</v>
      </c>
      <c r="U70" s="66">
        <v>785829.59</v>
      </c>
      <c r="V70" s="66">
        <v>0</v>
      </c>
      <c r="W70" s="66">
        <v>0</v>
      </c>
      <c r="X70" s="66">
        <v>0</v>
      </c>
      <c r="Y70" s="66">
        <v>10849614.640000001</v>
      </c>
      <c r="Z70" s="66">
        <v>1340.21</v>
      </c>
      <c r="AA70" s="66">
        <v>10850954.85</v>
      </c>
      <c r="AB70" s="18">
        <v>8.0782119999999995E-3</v>
      </c>
      <c r="AC70" s="18">
        <v>7.9699999999999993E-2</v>
      </c>
      <c r="AD70" s="16">
        <v>864387.34</v>
      </c>
      <c r="AE70" s="16">
        <v>0</v>
      </c>
      <c r="AF70" s="16">
        <v>0</v>
      </c>
      <c r="AG70" s="16">
        <v>1340.21</v>
      </c>
      <c r="AH70" s="16">
        <v>255.1</v>
      </c>
      <c r="AI70" s="16">
        <f t="shared" si="0"/>
        <v>1595.31</v>
      </c>
      <c r="AJ70" s="16">
        <v>393359.5</v>
      </c>
      <c r="AK70" s="16">
        <v>33609.449999999997</v>
      </c>
      <c r="AL70" s="16">
        <v>69816.960000000006</v>
      </c>
      <c r="AM70" s="16">
        <v>0</v>
      </c>
      <c r="AN70" s="16">
        <v>75068.149999999994</v>
      </c>
      <c r="AO70" s="16">
        <v>129.9</v>
      </c>
      <c r="AP70" s="16">
        <v>31920.55</v>
      </c>
      <c r="AQ70" s="16">
        <v>3850</v>
      </c>
      <c r="AR70" s="16">
        <v>6914.5</v>
      </c>
      <c r="AS70" s="16">
        <v>0</v>
      </c>
      <c r="AT70" s="16">
        <v>27685.01</v>
      </c>
      <c r="AU70" s="16">
        <v>13715.42</v>
      </c>
      <c r="AV70" s="16">
        <v>4544.38</v>
      </c>
      <c r="AW70" s="16">
        <v>3726.71</v>
      </c>
      <c r="AX70" s="16">
        <v>0</v>
      </c>
      <c r="AY70" s="16">
        <v>27992.33</v>
      </c>
      <c r="AZ70" s="16">
        <v>0</v>
      </c>
      <c r="BA70" s="16">
        <v>725237.38</v>
      </c>
      <c r="BB70" s="18">
        <f t="shared" si="1"/>
        <v>0</v>
      </c>
      <c r="BC70" s="16">
        <v>59738.2</v>
      </c>
      <c r="BD70" s="16">
        <v>29580.05</v>
      </c>
      <c r="BE70" s="16">
        <v>0</v>
      </c>
      <c r="BF70" s="16">
        <v>196853</v>
      </c>
      <c r="BG70" s="16">
        <v>0</v>
      </c>
      <c r="BH70" s="16">
        <v>121978.55</v>
      </c>
      <c r="BI70" s="16">
        <v>0</v>
      </c>
      <c r="BJ70" s="16">
        <v>0</v>
      </c>
      <c r="BK70" s="16">
        <v>0</v>
      </c>
      <c r="BL70" s="16">
        <f t="shared" si="2"/>
        <v>0</v>
      </c>
      <c r="BM70" s="16">
        <v>0</v>
      </c>
      <c r="BN70" s="16">
        <v>1351</v>
      </c>
      <c r="BO70" s="16">
        <v>404</v>
      </c>
      <c r="BP70" s="16">
        <v>0</v>
      </c>
      <c r="BQ70" s="70">
        <v>-1</v>
      </c>
      <c r="BR70" s="16">
        <v>-25</v>
      </c>
      <c r="BS70" s="16">
        <v>-90</v>
      </c>
      <c r="BT70" s="16">
        <v>-99</v>
      </c>
      <c r="BU70" s="16">
        <v>-129</v>
      </c>
      <c r="BV70" s="16">
        <v>0</v>
      </c>
      <c r="BW70" s="16">
        <v>0</v>
      </c>
      <c r="BX70" s="16">
        <v>3</v>
      </c>
      <c r="BY70" s="16">
        <v>-156</v>
      </c>
      <c r="BZ70" s="16">
        <v>-1</v>
      </c>
      <c r="CA70" s="16">
        <v>1257</v>
      </c>
      <c r="CB70" s="16">
        <v>0</v>
      </c>
      <c r="CC70" s="16">
        <v>69</v>
      </c>
      <c r="CD70" s="16">
        <v>36</v>
      </c>
      <c r="CE70" s="16">
        <v>50</v>
      </c>
      <c r="CF70" s="16">
        <v>1</v>
      </c>
      <c r="CG70" s="16">
        <v>0</v>
      </c>
    </row>
    <row r="71" spans="1:85" s="35" customFormat="1" ht="15.6" x14ac:dyDescent="0.3">
      <c r="A71" s="32">
        <v>7</v>
      </c>
      <c r="B71" s="32" t="s">
        <v>136</v>
      </c>
      <c r="C71" s="32" t="s">
        <v>137</v>
      </c>
      <c r="D71" s="32" t="s">
        <v>428</v>
      </c>
      <c r="E71" s="32" t="s">
        <v>367</v>
      </c>
      <c r="F71" s="32" t="s">
        <v>419</v>
      </c>
      <c r="G71" s="66">
        <v>32004192.73</v>
      </c>
      <c r="H71" s="66">
        <v>32004192.73</v>
      </c>
      <c r="I71" s="66">
        <v>31359258.77</v>
      </c>
      <c r="J71" s="66">
        <v>11428908.23</v>
      </c>
      <c r="K71" s="66">
        <v>3132806.87</v>
      </c>
      <c r="L71" s="66">
        <v>5712651.3700000001</v>
      </c>
      <c r="M71" s="66">
        <v>0</v>
      </c>
      <c r="N71" s="66">
        <v>0</v>
      </c>
      <c r="O71" s="66">
        <v>28836.89</v>
      </c>
      <c r="P71" s="66">
        <v>1501802.43</v>
      </c>
      <c r="Q71" s="66">
        <v>0</v>
      </c>
      <c r="R71" s="66">
        <v>0</v>
      </c>
      <c r="S71" s="66">
        <v>6596795.9000000004</v>
      </c>
      <c r="T71" s="66">
        <v>123973.27</v>
      </c>
      <c r="U71" s="66">
        <v>1265693.68</v>
      </c>
      <c r="V71" s="66">
        <v>0</v>
      </c>
      <c r="W71" s="66">
        <v>0</v>
      </c>
      <c r="X71" s="66">
        <v>0</v>
      </c>
      <c r="Y71" s="66">
        <v>31199154.219999999</v>
      </c>
      <c r="Z71" s="66">
        <v>0</v>
      </c>
      <c r="AA71" s="66">
        <v>31199154.219999999</v>
      </c>
      <c r="AB71" s="18">
        <v>2.8315699999999999E-2</v>
      </c>
      <c r="AC71" s="18">
        <v>4.5100000000000001E-2</v>
      </c>
      <c r="AD71" s="16">
        <v>1407685.58</v>
      </c>
      <c r="AE71" s="16">
        <v>0</v>
      </c>
      <c r="AF71" s="16">
        <v>0</v>
      </c>
      <c r="AG71" s="16">
        <v>0</v>
      </c>
      <c r="AH71" s="16">
        <v>0</v>
      </c>
      <c r="AI71" s="16">
        <f t="shared" si="0"/>
        <v>0</v>
      </c>
      <c r="AJ71" s="16">
        <v>648567.29</v>
      </c>
      <c r="AK71" s="16">
        <v>57336.43</v>
      </c>
      <c r="AL71" s="16">
        <v>77662.240000000005</v>
      </c>
      <c r="AM71" s="16">
        <v>4910</v>
      </c>
      <c r="AN71" s="16">
        <v>156648.78</v>
      </c>
      <c r="AO71" s="16">
        <v>19013.73</v>
      </c>
      <c r="AP71" s="16">
        <v>55332.88</v>
      </c>
      <c r="AQ71" s="16">
        <v>4600</v>
      </c>
      <c r="AR71" s="16">
        <v>36375.83</v>
      </c>
      <c r="AS71" s="16">
        <v>0</v>
      </c>
      <c r="AT71" s="16">
        <v>42250.44</v>
      </c>
      <c r="AU71" s="16">
        <v>21037.99</v>
      </c>
      <c r="AV71" s="16">
        <v>0</v>
      </c>
      <c r="AW71" s="16">
        <v>8370.26</v>
      </c>
      <c r="AX71" s="16">
        <v>10298.48</v>
      </c>
      <c r="AY71" s="16">
        <v>40869.440000000002</v>
      </c>
      <c r="AZ71" s="16">
        <v>0</v>
      </c>
      <c r="BA71" s="16">
        <v>1234806.1599999999</v>
      </c>
      <c r="BB71" s="18">
        <f t="shared" si="1"/>
        <v>0</v>
      </c>
      <c r="BC71" s="16">
        <v>193454.36</v>
      </c>
      <c r="BD71" s="16">
        <v>712766.8</v>
      </c>
      <c r="BE71" s="16">
        <v>0</v>
      </c>
      <c r="BF71" s="16">
        <v>196852.92</v>
      </c>
      <c r="BG71" s="16">
        <v>0</v>
      </c>
      <c r="BH71" s="16">
        <v>239547.01</v>
      </c>
      <c r="BI71" s="16">
        <v>0</v>
      </c>
      <c r="BJ71" s="16">
        <v>0</v>
      </c>
      <c r="BK71" s="16">
        <v>0</v>
      </c>
      <c r="BL71" s="16">
        <f t="shared" si="2"/>
        <v>0</v>
      </c>
      <c r="BM71" s="16">
        <v>0</v>
      </c>
      <c r="BN71" s="16">
        <v>1807</v>
      </c>
      <c r="BO71" s="16">
        <v>766</v>
      </c>
      <c r="BP71" s="16">
        <v>0</v>
      </c>
      <c r="BQ71" s="16">
        <v>0</v>
      </c>
      <c r="BR71" s="16">
        <v>-30</v>
      </c>
      <c r="BS71" s="16">
        <v>-62</v>
      </c>
      <c r="BT71" s="16">
        <v>-249</v>
      </c>
      <c r="BU71" s="16">
        <v>-205</v>
      </c>
      <c r="BV71" s="16">
        <v>0</v>
      </c>
      <c r="BW71" s="16">
        <v>0</v>
      </c>
      <c r="BX71" s="16">
        <v>0</v>
      </c>
      <c r="BY71" s="16">
        <v>-222</v>
      </c>
      <c r="BZ71" s="16">
        <v>-1</v>
      </c>
      <c r="CA71" s="16">
        <v>1804</v>
      </c>
      <c r="CB71" s="16">
        <v>0</v>
      </c>
      <c r="CC71" s="16">
        <v>102</v>
      </c>
      <c r="CD71" s="16">
        <v>37</v>
      </c>
      <c r="CE71" s="16">
        <v>77</v>
      </c>
      <c r="CF71" s="16">
        <v>0</v>
      </c>
      <c r="CG71" s="16">
        <v>6</v>
      </c>
    </row>
    <row r="72" spans="1:85" s="35" customFormat="1" ht="15.6" x14ac:dyDescent="0.3">
      <c r="A72" s="32">
        <v>7</v>
      </c>
      <c r="B72" s="32" t="s">
        <v>164</v>
      </c>
      <c r="C72" s="32" t="s">
        <v>165</v>
      </c>
      <c r="D72" s="32" t="s">
        <v>429</v>
      </c>
      <c r="E72" s="32" t="s">
        <v>367</v>
      </c>
      <c r="F72" s="32" t="s">
        <v>419</v>
      </c>
      <c r="G72" s="66">
        <v>3567744.5</v>
      </c>
      <c r="H72" s="66">
        <v>3567773.01</v>
      </c>
      <c r="I72" s="66">
        <v>3435920.05</v>
      </c>
      <c r="J72" s="66">
        <v>67742.649999999994</v>
      </c>
      <c r="K72" s="66">
        <v>471654.46</v>
      </c>
      <c r="L72" s="66">
        <v>1308122.92</v>
      </c>
      <c r="M72" s="66">
        <v>0</v>
      </c>
      <c r="N72" s="66">
        <v>0</v>
      </c>
      <c r="O72" s="66">
        <v>0</v>
      </c>
      <c r="P72" s="66">
        <v>313064.24</v>
      </c>
      <c r="Q72" s="66">
        <v>0</v>
      </c>
      <c r="R72" s="66">
        <v>0</v>
      </c>
      <c r="S72" s="66">
        <v>729952.93</v>
      </c>
      <c r="T72" s="66">
        <v>0</v>
      </c>
      <c r="U72" s="66">
        <v>155501.32</v>
      </c>
      <c r="V72" s="66">
        <v>32091.77</v>
      </c>
      <c r="W72" s="66">
        <v>0</v>
      </c>
      <c r="X72" s="66">
        <v>0</v>
      </c>
      <c r="Y72" s="66">
        <v>3384475.74</v>
      </c>
      <c r="Z72" s="66">
        <v>32120.28</v>
      </c>
      <c r="AA72" s="66">
        <v>3416596.02</v>
      </c>
      <c r="AB72" s="18">
        <v>1.430322E-2</v>
      </c>
      <c r="AC72" s="18">
        <v>0.1</v>
      </c>
      <c r="AD72" s="16">
        <v>338437.22</v>
      </c>
      <c r="AE72" s="16">
        <v>0</v>
      </c>
      <c r="AF72" s="16">
        <v>0</v>
      </c>
      <c r="AG72" s="16">
        <v>28.51</v>
      </c>
      <c r="AH72" s="16">
        <v>0.84</v>
      </c>
      <c r="AI72" s="16">
        <f t="shared" si="0"/>
        <v>29.35</v>
      </c>
      <c r="AJ72" s="16">
        <v>80872.87</v>
      </c>
      <c r="AK72" s="16">
        <v>6467.96</v>
      </c>
      <c r="AL72" s="16">
        <v>2426.19</v>
      </c>
      <c r="AM72" s="16">
        <v>0</v>
      </c>
      <c r="AN72" s="16">
        <v>34569.769999999997</v>
      </c>
      <c r="AO72" s="16">
        <v>0</v>
      </c>
      <c r="AP72" s="16">
        <v>14491.16</v>
      </c>
      <c r="AQ72" s="16">
        <v>3100</v>
      </c>
      <c r="AR72" s="16">
        <v>0</v>
      </c>
      <c r="AS72" s="16">
        <v>0</v>
      </c>
      <c r="AT72" s="16">
        <v>10210.709999999999</v>
      </c>
      <c r="AU72" s="16">
        <v>0</v>
      </c>
      <c r="AV72" s="16">
        <v>0</v>
      </c>
      <c r="AW72" s="16">
        <v>961.28</v>
      </c>
      <c r="AX72" s="16">
        <v>0</v>
      </c>
      <c r="AY72" s="16">
        <v>5337.67</v>
      </c>
      <c r="AZ72" s="16">
        <v>60682.49</v>
      </c>
      <c r="BA72" s="16">
        <v>175591.9</v>
      </c>
      <c r="BB72" s="18">
        <f t="shared" si="1"/>
        <v>0.3455882076565035</v>
      </c>
      <c r="BC72" s="16">
        <v>29031.23</v>
      </c>
      <c r="BD72" s="16">
        <v>21999</v>
      </c>
      <c r="BE72" s="16">
        <v>0</v>
      </c>
      <c r="BF72" s="16">
        <v>159900</v>
      </c>
      <c r="BG72" s="16">
        <v>0</v>
      </c>
      <c r="BH72" s="16">
        <v>9119.11</v>
      </c>
      <c r="BI72" s="16">
        <v>0</v>
      </c>
      <c r="BJ72" s="16">
        <v>0</v>
      </c>
      <c r="BK72" s="16">
        <v>0</v>
      </c>
      <c r="BL72" s="16">
        <f t="shared" si="2"/>
        <v>0</v>
      </c>
      <c r="BM72" s="16">
        <v>0</v>
      </c>
      <c r="BN72" s="16">
        <v>279</v>
      </c>
      <c r="BO72" s="16">
        <v>101</v>
      </c>
      <c r="BP72" s="16">
        <v>0</v>
      </c>
      <c r="BQ72" s="16">
        <v>0</v>
      </c>
      <c r="BR72" s="16">
        <v>-3</v>
      </c>
      <c r="BS72" s="16">
        <v>-10</v>
      </c>
      <c r="BT72" s="16">
        <v>-26</v>
      </c>
      <c r="BU72" s="16">
        <v>-37</v>
      </c>
      <c r="BV72" s="16">
        <v>0</v>
      </c>
      <c r="BW72" s="16">
        <v>0</v>
      </c>
      <c r="BX72" s="16">
        <v>3</v>
      </c>
      <c r="BY72" s="16">
        <v>-25</v>
      </c>
      <c r="BZ72" s="16">
        <v>0</v>
      </c>
      <c r="CA72" s="16">
        <v>282</v>
      </c>
      <c r="CB72" s="16">
        <v>3</v>
      </c>
      <c r="CC72" s="16">
        <v>12</v>
      </c>
      <c r="CD72" s="16">
        <v>4</v>
      </c>
      <c r="CE72" s="16">
        <v>9</v>
      </c>
      <c r="CF72" s="16">
        <v>0</v>
      </c>
      <c r="CG72" s="16">
        <v>0</v>
      </c>
    </row>
    <row r="73" spans="1:85" s="35" customFormat="1" ht="15.6" x14ac:dyDescent="0.3">
      <c r="A73" s="32">
        <v>7</v>
      </c>
      <c r="B73" s="32" t="s">
        <v>172</v>
      </c>
      <c r="C73" s="32" t="s">
        <v>119</v>
      </c>
      <c r="D73" s="32" t="s">
        <v>427</v>
      </c>
      <c r="E73" s="32" t="s">
        <v>370</v>
      </c>
      <c r="F73" s="32" t="s">
        <v>419</v>
      </c>
      <c r="G73" s="66">
        <v>108502919.83</v>
      </c>
      <c r="H73" s="66">
        <v>108502919.83</v>
      </c>
      <c r="I73" s="66">
        <v>106148514.56</v>
      </c>
      <c r="J73" s="66">
        <v>51914456.280000001</v>
      </c>
      <c r="K73" s="66">
        <v>10352326.060000001</v>
      </c>
      <c r="L73" s="66">
        <v>19012732.649999999</v>
      </c>
      <c r="M73" s="66">
        <v>0</v>
      </c>
      <c r="N73" s="66">
        <v>0</v>
      </c>
      <c r="O73" s="66">
        <v>0</v>
      </c>
      <c r="P73" s="66">
        <v>3196501.88</v>
      </c>
      <c r="Q73" s="66">
        <v>0</v>
      </c>
      <c r="R73" s="66">
        <v>0</v>
      </c>
      <c r="S73" s="66">
        <v>9781665.3300000001</v>
      </c>
      <c r="T73" s="66">
        <v>0</v>
      </c>
      <c r="U73" s="66">
        <v>6478712.5999999996</v>
      </c>
      <c r="V73" s="66">
        <v>626924.63</v>
      </c>
      <c r="W73" s="66">
        <v>0</v>
      </c>
      <c r="X73" s="66">
        <v>0</v>
      </c>
      <c r="Y73" s="66">
        <v>105106770.66</v>
      </c>
      <c r="Z73" s="66">
        <v>667555.31999999995</v>
      </c>
      <c r="AA73" s="66">
        <v>105774325.98</v>
      </c>
      <c r="AB73" s="18">
        <v>0.17744650000000001</v>
      </c>
      <c r="AC73" s="18">
        <v>3.8399999999999997E-2</v>
      </c>
      <c r="AD73" s="16">
        <v>4040241.8</v>
      </c>
      <c r="AE73" s="16">
        <v>0</v>
      </c>
      <c r="AF73" s="16">
        <v>0</v>
      </c>
      <c r="AG73" s="16">
        <v>0</v>
      </c>
      <c r="AH73" s="16">
        <v>0</v>
      </c>
      <c r="AI73" s="16">
        <f t="shared" si="0"/>
        <v>0</v>
      </c>
      <c r="AJ73" s="16">
        <v>2139306.3199999998</v>
      </c>
      <c r="AK73" s="16">
        <v>193023.89</v>
      </c>
      <c r="AL73" s="16">
        <v>584031.88</v>
      </c>
      <c r="AM73" s="16">
        <v>1851.2</v>
      </c>
      <c r="AN73" s="16">
        <v>218450.74</v>
      </c>
      <c r="AO73" s="16">
        <v>61502.78</v>
      </c>
      <c r="AP73" s="16">
        <v>87325.8</v>
      </c>
      <c r="AQ73" s="16">
        <v>16650</v>
      </c>
      <c r="AR73" s="16">
        <v>18000</v>
      </c>
      <c r="AS73" s="16">
        <v>6137.51</v>
      </c>
      <c r="AT73" s="16">
        <v>139320.42000000001</v>
      </c>
      <c r="AU73" s="16">
        <v>48863.95</v>
      </c>
      <c r="AV73" s="16">
        <v>26846.799999999999</v>
      </c>
      <c r="AW73" s="16">
        <v>37912.93</v>
      </c>
      <c r="AX73" s="16">
        <v>28847.8</v>
      </c>
      <c r="AY73" s="16">
        <v>99280.62</v>
      </c>
      <c r="AZ73" s="16">
        <v>0</v>
      </c>
      <c r="BA73" s="16">
        <v>3781173.94</v>
      </c>
      <c r="BB73" s="18">
        <f t="shared" si="1"/>
        <v>0</v>
      </c>
      <c r="BC73" s="16">
        <v>1195541.1299999999</v>
      </c>
      <c r="BD73" s="16">
        <v>18057926.239999998</v>
      </c>
      <c r="BE73" s="16">
        <v>888.89</v>
      </c>
      <c r="BF73" s="16">
        <v>196852.92</v>
      </c>
      <c r="BG73" s="16">
        <v>0</v>
      </c>
      <c r="BH73" s="16">
        <v>707685.01</v>
      </c>
      <c r="BI73" s="16">
        <v>0</v>
      </c>
      <c r="BJ73" s="16">
        <v>0</v>
      </c>
      <c r="BK73" s="16">
        <v>0</v>
      </c>
      <c r="BL73" s="16">
        <f t="shared" si="2"/>
        <v>0</v>
      </c>
      <c r="BM73" s="16">
        <v>0</v>
      </c>
      <c r="BN73" s="16">
        <v>8113</v>
      </c>
      <c r="BO73" s="16">
        <v>2596</v>
      </c>
      <c r="BP73" s="16">
        <v>0</v>
      </c>
      <c r="BQ73" s="16">
        <v>0</v>
      </c>
      <c r="BR73" s="16">
        <v>-60</v>
      </c>
      <c r="BS73" s="16">
        <v>-147</v>
      </c>
      <c r="BT73" s="16">
        <v>-794</v>
      </c>
      <c r="BU73" s="16">
        <v>-838</v>
      </c>
      <c r="BV73" s="16">
        <v>0</v>
      </c>
      <c r="BW73" s="16">
        <v>0</v>
      </c>
      <c r="BX73" s="16">
        <v>0</v>
      </c>
      <c r="BY73" s="16">
        <v>-839</v>
      </c>
      <c r="BZ73" s="16">
        <v>0</v>
      </c>
      <c r="CA73" s="16">
        <v>8031</v>
      </c>
      <c r="CB73" s="16">
        <v>1</v>
      </c>
      <c r="CC73" s="16">
        <v>99</v>
      </c>
      <c r="CD73" s="16">
        <v>85</v>
      </c>
      <c r="CE73" s="16">
        <v>627</v>
      </c>
      <c r="CF73" s="16">
        <v>5</v>
      </c>
      <c r="CG73" s="16">
        <v>4</v>
      </c>
    </row>
    <row r="74" spans="1:85" s="33" customFormat="1" ht="15.6" x14ac:dyDescent="0.3">
      <c r="A74" s="38">
        <v>7</v>
      </c>
      <c r="B74" s="39" t="s">
        <v>562</v>
      </c>
      <c r="C74" s="38" t="s">
        <v>100</v>
      </c>
      <c r="D74" s="40" t="s">
        <v>430</v>
      </c>
      <c r="E74" s="40" t="s">
        <v>367</v>
      </c>
      <c r="F74" s="40" t="s">
        <v>419</v>
      </c>
      <c r="G74" s="66">
        <v>53831743.32</v>
      </c>
      <c r="H74" s="66">
        <v>53836114</v>
      </c>
      <c r="I74" s="66">
        <v>52074882.280000001</v>
      </c>
      <c r="J74" s="66">
        <v>34389.49</v>
      </c>
      <c r="K74" s="66">
        <v>6557030.9199999999</v>
      </c>
      <c r="L74" s="66">
        <v>21100156.460000001</v>
      </c>
      <c r="M74" s="66">
        <v>0</v>
      </c>
      <c r="N74" s="66">
        <v>0</v>
      </c>
      <c r="O74" s="66">
        <v>0</v>
      </c>
      <c r="P74" s="66">
        <v>2388184.2999999998</v>
      </c>
      <c r="Q74" s="66">
        <v>0</v>
      </c>
      <c r="R74" s="66">
        <v>0</v>
      </c>
      <c r="S74" s="66">
        <v>13290155.390000001</v>
      </c>
      <c r="T74" s="66">
        <v>231146.23999999999</v>
      </c>
      <c r="U74" s="66">
        <v>5707062.3200000003</v>
      </c>
      <c r="V74" s="66">
        <v>63269.74</v>
      </c>
      <c r="W74" s="66">
        <v>0</v>
      </c>
      <c r="X74" s="66">
        <v>0</v>
      </c>
      <c r="Y74" s="66">
        <v>52455236.060000002</v>
      </c>
      <c r="Z74" s="66">
        <v>87336.82</v>
      </c>
      <c r="AA74" s="66">
        <v>52542572.880000003</v>
      </c>
      <c r="AB74" s="18">
        <v>0.1078337</v>
      </c>
      <c r="AC74" s="18">
        <v>0.06</v>
      </c>
      <c r="AD74" s="16">
        <v>3147110.94</v>
      </c>
      <c r="AE74" s="16">
        <v>0</v>
      </c>
      <c r="AF74" s="16">
        <v>0</v>
      </c>
      <c r="AG74" s="16">
        <v>0</v>
      </c>
      <c r="AH74" s="16">
        <v>0</v>
      </c>
      <c r="AI74" s="16">
        <f t="shared" ref="AI74:AI136" si="3">SUM(AG74:AH74)</f>
        <v>0</v>
      </c>
      <c r="AJ74" s="16">
        <v>1607654.96</v>
      </c>
      <c r="AK74" s="16">
        <v>125397.24</v>
      </c>
      <c r="AL74" s="16">
        <v>383571.73</v>
      </c>
      <c r="AM74" s="16">
        <v>13083.55</v>
      </c>
      <c r="AN74" s="16">
        <v>288222.34000000003</v>
      </c>
      <c r="AO74" s="16">
        <v>5863.5</v>
      </c>
      <c r="AP74" s="16">
        <v>56627.27</v>
      </c>
      <c r="AQ74" s="16">
        <v>15650</v>
      </c>
      <c r="AR74" s="16">
        <v>0</v>
      </c>
      <c r="AS74" s="16">
        <v>0</v>
      </c>
      <c r="AT74" s="16">
        <v>139055.46</v>
      </c>
      <c r="AU74" s="16">
        <v>28753.200000000001</v>
      </c>
      <c r="AV74" s="16">
        <v>0</v>
      </c>
      <c r="AW74" s="16">
        <v>9032.9599999999991</v>
      </c>
      <c r="AX74" s="16">
        <v>28451.38</v>
      </c>
      <c r="AY74" s="16">
        <v>111432.8</v>
      </c>
      <c r="AZ74" s="16">
        <v>0</v>
      </c>
      <c r="BA74" s="16">
        <v>2988035.81</v>
      </c>
      <c r="BB74" s="18">
        <f t="shared" ref="BB74:BB136" si="4">AZ74/BA74</f>
        <v>0</v>
      </c>
      <c r="BC74" s="16">
        <v>690944.14</v>
      </c>
      <c r="BD74" s="16">
        <v>5113933.09</v>
      </c>
      <c r="BE74" s="16">
        <v>14022.19</v>
      </c>
      <c r="BF74" s="16">
        <v>196852.8</v>
      </c>
      <c r="BG74" s="16">
        <v>0</v>
      </c>
      <c r="BH74" s="16">
        <v>575243.32999999996</v>
      </c>
      <c r="BI74" s="16">
        <v>0</v>
      </c>
      <c r="BJ74" s="16">
        <v>0</v>
      </c>
      <c r="BK74" s="16">
        <v>0</v>
      </c>
      <c r="BL74" s="16">
        <f t="shared" ref="BL74:BL136" si="5">SUM(BJ74:BK74)</f>
        <v>0</v>
      </c>
      <c r="BM74" s="16">
        <v>0</v>
      </c>
      <c r="BN74" s="16">
        <v>7866</v>
      </c>
      <c r="BO74" s="16">
        <v>2037</v>
      </c>
      <c r="BP74" s="16">
        <v>4</v>
      </c>
      <c r="BQ74" s="16">
        <v>0</v>
      </c>
      <c r="BR74" s="16">
        <v>-71</v>
      </c>
      <c r="BS74" s="16">
        <v>-235</v>
      </c>
      <c r="BT74" s="16">
        <v>-377</v>
      </c>
      <c r="BU74" s="16">
        <v>-820</v>
      </c>
      <c r="BV74" s="16">
        <v>0</v>
      </c>
      <c r="BW74" s="16">
        <v>0</v>
      </c>
      <c r="BX74" s="16">
        <v>-1</v>
      </c>
      <c r="BY74" s="16">
        <v>-1111</v>
      </c>
      <c r="BZ74" s="16">
        <v>-12</v>
      </c>
      <c r="CA74" s="16">
        <v>7280</v>
      </c>
      <c r="CB74" s="16">
        <v>3</v>
      </c>
      <c r="CC74" s="16">
        <v>208</v>
      </c>
      <c r="CD74" s="16">
        <v>131</v>
      </c>
      <c r="CE74" s="16">
        <v>754</v>
      </c>
      <c r="CF74" s="16">
        <v>4</v>
      </c>
      <c r="CG74" s="16">
        <v>13</v>
      </c>
    </row>
    <row r="75" spans="1:85" ht="15.6" x14ac:dyDescent="0.3">
      <c r="A75" s="10">
        <v>8</v>
      </c>
      <c r="B75" s="10" t="s">
        <v>26</v>
      </c>
      <c r="C75" s="10" t="s">
        <v>28</v>
      </c>
      <c r="D75" s="10" t="s">
        <v>431</v>
      </c>
      <c r="E75" s="10" t="s">
        <v>367</v>
      </c>
      <c r="F75" s="10" t="s">
        <v>432</v>
      </c>
      <c r="G75" s="66">
        <v>79854180.620000005</v>
      </c>
      <c r="H75" s="66">
        <v>79854180.620000005</v>
      </c>
      <c r="I75" s="66">
        <v>77598028.659999996</v>
      </c>
      <c r="J75" s="66">
        <v>0</v>
      </c>
      <c r="K75" s="66">
        <v>5091641.4800000004</v>
      </c>
      <c r="L75" s="66">
        <v>16990163.5</v>
      </c>
      <c r="M75" s="66">
        <v>28226934.030000001</v>
      </c>
      <c r="N75" s="66">
        <v>0</v>
      </c>
      <c r="O75" s="66">
        <v>0</v>
      </c>
      <c r="P75" s="66">
        <v>2809031.61</v>
      </c>
      <c r="Q75" s="66">
        <v>382624.61</v>
      </c>
      <c r="R75" s="66">
        <v>0</v>
      </c>
      <c r="S75" s="66">
        <v>12850752.24</v>
      </c>
      <c r="T75" s="66">
        <v>0</v>
      </c>
      <c r="U75" s="66">
        <v>5305197.17</v>
      </c>
      <c r="V75" s="66">
        <v>516768.68</v>
      </c>
      <c r="W75" s="66">
        <v>0</v>
      </c>
      <c r="X75" s="66">
        <v>0</v>
      </c>
      <c r="Y75" s="66">
        <v>49091864.609999999</v>
      </c>
      <c r="Z75" s="66">
        <v>29126327.32</v>
      </c>
      <c r="AA75" s="66">
        <v>78218191.930000007</v>
      </c>
      <c r="AB75" s="18">
        <v>8.2936289999999996E-2</v>
      </c>
      <c r="AC75" s="18">
        <v>7.0000000000000007E-2</v>
      </c>
      <c r="AD75" s="16">
        <v>3436390.95</v>
      </c>
      <c r="AE75" s="16">
        <v>0</v>
      </c>
      <c r="AF75" s="16">
        <v>0</v>
      </c>
      <c r="AG75" s="16">
        <v>0</v>
      </c>
      <c r="AH75" s="16">
        <v>0</v>
      </c>
      <c r="AI75" s="16">
        <f t="shared" si="3"/>
        <v>0</v>
      </c>
      <c r="AJ75" s="16">
        <v>1825948.19</v>
      </c>
      <c r="AK75" s="16">
        <v>140729.26999999999</v>
      </c>
      <c r="AL75" s="16">
        <v>679751.12</v>
      </c>
      <c r="AM75" s="16">
        <v>0</v>
      </c>
      <c r="AN75" s="16">
        <v>300782.71999999997</v>
      </c>
      <c r="AO75" s="16">
        <v>0</v>
      </c>
      <c r="AP75" s="16">
        <v>69427.37</v>
      </c>
      <c r="AQ75" s="16">
        <v>10800</v>
      </c>
      <c r="AR75" s="16">
        <v>8963</v>
      </c>
      <c r="AS75" s="16">
        <v>0</v>
      </c>
      <c r="AT75" s="16">
        <f>12355.84+34322.7+37471.1</f>
        <v>84149.639999999985</v>
      </c>
      <c r="AU75" s="16">
        <v>43517.69</v>
      </c>
      <c r="AV75" s="16">
        <v>9210</v>
      </c>
      <c r="AW75" s="16">
        <v>10167.41</v>
      </c>
      <c r="AX75" s="16">
        <v>38755.65</v>
      </c>
      <c r="AY75" s="16">
        <v>86683.3</v>
      </c>
      <c r="AZ75" s="16">
        <v>0</v>
      </c>
      <c r="BA75" s="16">
        <v>3413284.26</v>
      </c>
      <c r="BB75" s="18">
        <f t="shared" si="4"/>
        <v>0</v>
      </c>
      <c r="BC75" s="16">
        <v>817955.08</v>
      </c>
      <c r="BD75" s="16">
        <v>5804854.4800000004</v>
      </c>
      <c r="BE75" s="16">
        <v>0</v>
      </c>
      <c r="BF75" s="16">
        <v>196853</v>
      </c>
      <c r="BG75" s="16">
        <v>0</v>
      </c>
      <c r="BH75" s="16">
        <v>150521.10999999999</v>
      </c>
      <c r="BI75" s="16">
        <v>0</v>
      </c>
      <c r="BJ75" s="16">
        <v>0</v>
      </c>
      <c r="BK75" s="16">
        <v>0</v>
      </c>
      <c r="BL75" s="16">
        <f t="shared" si="5"/>
        <v>0</v>
      </c>
      <c r="BM75" s="16">
        <v>0</v>
      </c>
      <c r="BN75" s="16">
        <v>11311</v>
      </c>
      <c r="BO75" s="16">
        <v>5175</v>
      </c>
      <c r="BP75" s="16">
        <v>7</v>
      </c>
      <c r="BQ75" s="16">
        <v>-11</v>
      </c>
      <c r="BR75" s="16">
        <v>-53</v>
      </c>
      <c r="BS75" s="16">
        <v>-223</v>
      </c>
      <c r="BT75" s="16">
        <v>-2102</v>
      </c>
      <c r="BU75" s="16">
        <v>-2012</v>
      </c>
      <c r="BV75" s="16">
        <v>0</v>
      </c>
      <c r="BW75" s="16">
        <v>-5</v>
      </c>
      <c r="BX75" s="16">
        <v>15</v>
      </c>
      <c r="BY75" s="16">
        <v>-1031</v>
      </c>
      <c r="BZ75" s="16">
        <v>0</v>
      </c>
      <c r="CA75" s="16">
        <v>11071</v>
      </c>
      <c r="CB75" s="16">
        <v>170</v>
      </c>
      <c r="CC75" s="16">
        <v>397</v>
      </c>
      <c r="CD75" s="16">
        <v>138</v>
      </c>
      <c r="CE75" s="16">
        <v>532</v>
      </c>
      <c r="CF75" s="16">
        <v>0</v>
      </c>
      <c r="CG75" s="16">
        <v>11</v>
      </c>
    </row>
    <row r="76" spans="1:85" ht="15.6" x14ac:dyDescent="0.3">
      <c r="A76" s="10">
        <v>8</v>
      </c>
      <c r="B76" s="10" t="s">
        <v>31</v>
      </c>
      <c r="C76" s="10" t="s">
        <v>32</v>
      </c>
      <c r="D76" s="10" t="s">
        <v>433</v>
      </c>
      <c r="E76" s="10" t="s">
        <v>364</v>
      </c>
      <c r="F76" s="10" t="s">
        <v>434</v>
      </c>
      <c r="G76" s="66">
        <v>49674767.350000001</v>
      </c>
      <c r="H76" s="66">
        <v>49705020.5</v>
      </c>
      <c r="I76" s="66">
        <v>49283574.380000003</v>
      </c>
      <c r="J76" s="66">
        <v>148712.69</v>
      </c>
      <c r="K76" s="66">
        <v>3754028.73</v>
      </c>
      <c r="L76" s="66">
        <v>19556114.920000002</v>
      </c>
      <c r="M76" s="66">
        <v>0</v>
      </c>
      <c r="N76" s="66">
        <v>429.22</v>
      </c>
      <c r="O76" s="66">
        <v>0</v>
      </c>
      <c r="P76" s="66">
        <v>1480641.29</v>
      </c>
      <c r="Q76" s="66">
        <v>0</v>
      </c>
      <c r="R76" s="66">
        <v>49981.51</v>
      </c>
      <c r="S76" s="66">
        <v>16395404.52</v>
      </c>
      <c r="T76" s="66">
        <v>0</v>
      </c>
      <c r="U76" s="66">
        <v>5650880.21</v>
      </c>
      <c r="V76" s="66">
        <v>254595.62</v>
      </c>
      <c r="W76" s="66">
        <v>0</v>
      </c>
      <c r="X76" s="66">
        <v>0</v>
      </c>
      <c r="Y76" s="66">
        <v>49733907.049999997</v>
      </c>
      <c r="Z76" s="66">
        <v>335908.32</v>
      </c>
      <c r="AA76" s="66">
        <v>50069815.369999997</v>
      </c>
      <c r="AB76" s="18">
        <v>4.7941320000000003E-2</v>
      </c>
      <c r="AC76" s="18">
        <v>5.33E-2</v>
      </c>
      <c r="AD76" s="16">
        <v>2649311.85</v>
      </c>
      <c r="AE76" s="16">
        <v>0</v>
      </c>
      <c r="AF76" s="16">
        <v>0</v>
      </c>
      <c r="AG76" s="16">
        <v>0</v>
      </c>
      <c r="AH76" s="16">
        <v>0</v>
      </c>
      <c r="AI76" s="16">
        <f t="shared" si="3"/>
        <v>0</v>
      </c>
      <c r="AJ76" s="16">
        <v>1424303.25</v>
      </c>
      <c r="AK76" s="16">
        <v>114402.41</v>
      </c>
      <c r="AL76" s="16">
        <v>333817.5</v>
      </c>
      <c r="AM76" s="16">
        <v>0</v>
      </c>
      <c r="AN76" s="16">
        <v>121899.57</v>
      </c>
      <c r="AO76" s="16">
        <v>3351.53</v>
      </c>
      <c r="AP76" s="16">
        <v>115817.62</v>
      </c>
      <c r="AQ76" s="16">
        <v>10800</v>
      </c>
      <c r="AR76" s="16">
        <v>0</v>
      </c>
      <c r="AS76" s="16">
        <v>0</v>
      </c>
      <c r="AT76" s="16">
        <v>94235.34</v>
      </c>
      <c r="AU76" s="16">
        <v>37090.36</v>
      </c>
      <c r="AV76" s="16">
        <v>0</v>
      </c>
      <c r="AW76" s="16">
        <v>4273.04</v>
      </c>
      <c r="AX76" s="16">
        <v>75867.12</v>
      </c>
      <c r="AY76" s="16">
        <v>62893.31</v>
      </c>
      <c r="AZ76" s="16">
        <v>0</v>
      </c>
      <c r="BA76" s="16">
        <v>2483623.71</v>
      </c>
      <c r="BB76" s="18">
        <f t="shared" si="4"/>
        <v>0</v>
      </c>
      <c r="BC76" s="16">
        <v>591501.39</v>
      </c>
      <c r="BD76" s="16">
        <v>1789972.44</v>
      </c>
      <c r="BE76" s="16">
        <v>4596.1400000000003</v>
      </c>
      <c r="BF76" s="16">
        <v>196853</v>
      </c>
      <c r="BG76" s="16">
        <v>0</v>
      </c>
      <c r="BH76" s="16">
        <v>415087.25</v>
      </c>
      <c r="BI76" s="16">
        <v>0</v>
      </c>
      <c r="BJ76" s="16">
        <v>0</v>
      </c>
      <c r="BK76" s="16">
        <v>0</v>
      </c>
      <c r="BL76" s="16">
        <f t="shared" si="5"/>
        <v>0</v>
      </c>
      <c r="BM76" s="16">
        <v>0</v>
      </c>
      <c r="BN76" s="16">
        <v>9869</v>
      </c>
      <c r="BO76" s="16">
        <v>2440</v>
      </c>
      <c r="BP76" s="16">
        <v>2</v>
      </c>
      <c r="BQ76" s="16">
        <v>-1</v>
      </c>
      <c r="BR76" s="16">
        <v>-120</v>
      </c>
      <c r="BS76" s="16">
        <v>-421</v>
      </c>
      <c r="BT76" s="16">
        <v>-277</v>
      </c>
      <c r="BU76" s="16">
        <v>-919</v>
      </c>
      <c r="BV76" s="16">
        <v>0</v>
      </c>
      <c r="BW76" s="16">
        <v>-1</v>
      </c>
      <c r="BX76" s="16">
        <v>48</v>
      </c>
      <c r="BY76" s="16">
        <v>-1623</v>
      </c>
      <c r="BZ76" s="16">
        <v>-34</v>
      </c>
      <c r="CA76" s="16">
        <v>8963</v>
      </c>
      <c r="CB76" s="16">
        <v>28</v>
      </c>
      <c r="CC76" s="16">
        <v>244</v>
      </c>
      <c r="CD76" s="16">
        <v>173</v>
      </c>
      <c r="CE76" s="16">
        <v>1028</v>
      </c>
      <c r="CF76" s="16">
        <v>174</v>
      </c>
      <c r="CG76" s="16">
        <v>4</v>
      </c>
    </row>
    <row r="77" spans="1:85" ht="15.6" x14ac:dyDescent="0.3">
      <c r="A77" s="14">
        <v>8</v>
      </c>
      <c r="B77" s="14" t="s">
        <v>326</v>
      </c>
      <c r="C77" s="14" t="s">
        <v>327</v>
      </c>
      <c r="D77" s="10" t="s">
        <v>435</v>
      </c>
      <c r="E77" s="10" t="s">
        <v>379</v>
      </c>
      <c r="F77" s="10" t="s">
        <v>432</v>
      </c>
      <c r="G77" s="66">
        <v>195085675.15000001</v>
      </c>
      <c r="H77" s="66">
        <v>195105399.28</v>
      </c>
      <c r="I77" s="66">
        <v>188473232.59999999</v>
      </c>
      <c r="J77" s="66">
        <v>10000119.27</v>
      </c>
      <c r="K77" s="66">
        <v>12771698.09</v>
      </c>
      <c r="L77" s="66">
        <v>31033021.23</v>
      </c>
      <c r="M77" s="66">
        <v>72320094.829999998</v>
      </c>
      <c r="N77" s="66">
        <v>0</v>
      </c>
      <c r="O77" s="66">
        <v>473676.29</v>
      </c>
      <c r="P77" s="66">
        <v>3315881.11</v>
      </c>
      <c r="Q77" s="66">
        <v>2625257.8199999998</v>
      </c>
      <c r="R77" s="66">
        <v>0</v>
      </c>
      <c r="S77" s="66">
        <v>39518665.979999997</v>
      </c>
      <c r="T77" s="66">
        <v>480879.01</v>
      </c>
      <c r="U77" s="66">
        <v>11681479.880000001</v>
      </c>
      <c r="V77" s="66">
        <v>214582.53</v>
      </c>
      <c r="W77" s="66">
        <v>0</v>
      </c>
      <c r="X77" s="66">
        <v>0</v>
      </c>
      <c r="Y77" s="66">
        <v>114591249.09999999</v>
      </c>
      <c r="Z77" s="66">
        <v>75451182.900000006</v>
      </c>
      <c r="AA77" s="66">
        <v>190042432</v>
      </c>
      <c r="AB77" s="18">
        <v>2.0967880000000001E-2</v>
      </c>
      <c r="AC77" s="18">
        <v>3.6999999999999998E-2</v>
      </c>
      <c r="AD77" s="16">
        <v>4240047.1500000004</v>
      </c>
      <c r="AE77" s="16">
        <v>0</v>
      </c>
      <c r="AF77" s="16">
        <v>0</v>
      </c>
      <c r="AG77" s="16">
        <v>20041.939999999999</v>
      </c>
      <c r="AH77" s="16">
        <v>0</v>
      </c>
      <c r="AI77" s="16">
        <f t="shared" si="3"/>
        <v>20041.939999999999</v>
      </c>
      <c r="AJ77" s="16">
        <v>2391319.5</v>
      </c>
      <c r="AK77" s="16">
        <v>188988.11</v>
      </c>
      <c r="AL77" s="16">
        <v>547408.92000000004</v>
      </c>
      <c r="AM77" s="16">
        <v>0</v>
      </c>
      <c r="AN77" s="16">
        <v>269885.28999999998</v>
      </c>
      <c r="AO77" s="16">
        <v>6059.14</v>
      </c>
      <c r="AP77" s="16">
        <v>63353.47</v>
      </c>
      <c r="AQ77" s="16">
        <v>12400</v>
      </c>
      <c r="AR77" s="16">
        <v>19948.18</v>
      </c>
      <c r="AS77" s="16">
        <v>0</v>
      </c>
      <c r="AT77" s="16">
        <v>415230.94</v>
      </c>
      <c r="AU77" s="16">
        <v>39889.24</v>
      </c>
      <c r="AV77" s="16">
        <v>13440</v>
      </c>
      <c r="AW77" s="16">
        <v>16076.66</v>
      </c>
      <c r="AX77" s="16">
        <v>75138.47</v>
      </c>
      <c r="AY77" s="16">
        <v>0</v>
      </c>
      <c r="AZ77" s="16">
        <v>0</v>
      </c>
      <c r="BA77" s="16">
        <v>4205263.03</v>
      </c>
      <c r="BB77" s="18">
        <f t="shared" si="4"/>
        <v>0</v>
      </c>
      <c r="BC77" s="16">
        <v>1468855.34</v>
      </c>
      <c r="BD77" s="16">
        <v>2621678.36</v>
      </c>
      <c r="BE77" s="16">
        <v>1100</v>
      </c>
      <c r="BF77" s="16">
        <v>196852.92</v>
      </c>
      <c r="BG77" s="16">
        <v>0</v>
      </c>
      <c r="BH77" s="16">
        <v>712249.78</v>
      </c>
      <c r="BI77" s="16">
        <v>0</v>
      </c>
      <c r="BJ77" s="16">
        <v>0</v>
      </c>
      <c r="BK77" s="16">
        <v>0</v>
      </c>
      <c r="BL77" s="16">
        <f t="shared" si="5"/>
        <v>0</v>
      </c>
      <c r="BM77" s="16">
        <v>0</v>
      </c>
      <c r="BN77" s="16">
        <v>14895</v>
      </c>
      <c r="BO77" s="16">
        <v>4678</v>
      </c>
      <c r="BP77" s="16">
        <v>147</v>
      </c>
      <c r="BQ77" s="16">
        <v>0</v>
      </c>
      <c r="BR77" s="16">
        <v>-108</v>
      </c>
      <c r="BS77" s="16">
        <v>-522</v>
      </c>
      <c r="BT77" s="16">
        <v>-531</v>
      </c>
      <c r="BU77" s="16">
        <v>-1815</v>
      </c>
      <c r="BV77" s="16">
        <v>0</v>
      </c>
      <c r="BW77" s="16">
        <v>-1</v>
      </c>
      <c r="BX77" s="16">
        <v>0</v>
      </c>
      <c r="BY77" s="16">
        <v>-1928</v>
      </c>
      <c r="BZ77" s="16">
        <v>-26</v>
      </c>
      <c r="CA77" s="16">
        <v>14789</v>
      </c>
      <c r="CB77" s="16">
        <v>24</v>
      </c>
      <c r="CC77" s="16">
        <v>814</v>
      </c>
      <c r="CD77" s="16">
        <v>301</v>
      </c>
      <c r="CE77" s="16">
        <v>643</v>
      </c>
      <c r="CF77" s="16">
        <v>4</v>
      </c>
      <c r="CG77" s="16">
        <v>3</v>
      </c>
    </row>
    <row r="78" spans="1:85" ht="15.6" x14ac:dyDescent="0.3">
      <c r="A78" s="10">
        <v>8</v>
      </c>
      <c r="B78" s="10" t="s">
        <v>124</v>
      </c>
      <c r="C78" s="10" t="s">
        <v>23</v>
      </c>
      <c r="D78" s="10" t="s">
        <v>407</v>
      </c>
      <c r="E78" s="10" t="s">
        <v>367</v>
      </c>
      <c r="F78" s="10" t="s">
        <v>432</v>
      </c>
      <c r="G78" s="66">
        <v>49980864.329999998</v>
      </c>
      <c r="H78" s="66">
        <v>49999334.18</v>
      </c>
      <c r="I78" s="66">
        <v>49058713.920000002</v>
      </c>
      <c r="J78" s="66">
        <v>0</v>
      </c>
      <c r="K78" s="66">
        <v>2120954</v>
      </c>
      <c r="L78" s="66">
        <v>13661520.57</v>
      </c>
      <c r="M78" s="66">
        <v>16706777.52</v>
      </c>
      <c r="N78" s="66">
        <v>0</v>
      </c>
      <c r="O78" s="66">
        <v>0</v>
      </c>
      <c r="P78" s="66">
        <v>904446.51</v>
      </c>
      <c r="Q78" s="66">
        <v>14803</v>
      </c>
      <c r="R78" s="66">
        <v>0</v>
      </c>
      <c r="S78" s="66">
        <v>7830615.7599999998</v>
      </c>
      <c r="T78" s="66">
        <v>0</v>
      </c>
      <c r="U78" s="66">
        <v>3878492.9</v>
      </c>
      <c r="V78" s="66">
        <v>98164.52</v>
      </c>
      <c r="W78" s="66">
        <v>0</v>
      </c>
      <c r="X78" s="66">
        <v>0</v>
      </c>
      <c r="Y78" s="66">
        <v>32110844.289999999</v>
      </c>
      <c r="Z78" s="66">
        <v>16838214.890000001</v>
      </c>
      <c r="AA78" s="66">
        <v>48949059.18</v>
      </c>
      <c r="AB78" s="18">
        <v>8.2825930000000006E-2</v>
      </c>
      <c r="AC78" s="18">
        <v>7.0000000000000007E-2</v>
      </c>
      <c r="AD78" s="16">
        <v>2247762.8199999998</v>
      </c>
      <c r="AE78" s="16">
        <v>0</v>
      </c>
      <c r="AF78" s="16">
        <v>0</v>
      </c>
      <c r="AG78" s="16">
        <v>18469.849999999999</v>
      </c>
      <c r="AH78" s="16">
        <v>0</v>
      </c>
      <c r="AI78" s="16">
        <f t="shared" si="3"/>
        <v>18469.849999999999</v>
      </c>
      <c r="AJ78" s="16">
        <v>1319472.8600000001</v>
      </c>
      <c r="AK78" s="16">
        <v>104025.83</v>
      </c>
      <c r="AL78" s="16">
        <v>333069.71000000002</v>
      </c>
      <c r="AM78" s="16">
        <v>0</v>
      </c>
      <c r="AN78" s="16">
        <v>109206</v>
      </c>
      <c r="AO78" s="16">
        <v>4265.66</v>
      </c>
      <c r="AP78" s="16">
        <v>53719.82</v>
      </c>
      <c r="AQ78" s="16">
        <v>10800</v>
      </c>
      <c r="AR78" s="16">
        <v>2931.9</v>
      </c>
      <c r="AS78" s="16">
        <v>0</v>
      </c>
      <c r="AT78" s="16">
        <v>80691.13</v>
      </c>
      <c r="AU78" s="16">
        <v>9112.91</v>
      </c>
      <c r="AV78" s="16">
        <v>0</v>
      </c>
      <c r="AW78" s="16">
        <v>21256.36</v>
      </c>
      <c r="AX78" s="16">
        <v>9445.58</v>
      </c>
      <c r="AY78" s="16">
        <v>0</v>
      </c>
      <c r="AZ78" s="16">
        <v>0</v>
      </c>
      <c r="BA78" s="16">
        <v>2125167.92</v>
      </c>
      <c r="BB78" s="18">
        <f t="shared" si="4"/>
        <v>0</v>
      </c>
      <c r="BC78" s="16">
        <v>274659.89</v>
      </c>
      <c r="BD78" s="16">
        <v>3865051.46</v>
      </c>
      <c r="BE78" s="16">
        <v>0</v>
      </c>
      <c r="BF78" s="16">
        <v>196853</v>
      </c>
      <c r="BG78" s="16">
        <v>0</v>
      </c>
      <c r="BH78" s="16">
        <v>408587.57</v>
      </c>
      <c r="BI78" s="16">
        <v>0</v>
      </c>
      <c r="BJ78" s="16">
        <v>0</v>
      </c>
      <c r="BK78" s="16">
        <v>0</v>
      </c>
      <c r="BL78" s="16">
        <f t="shared" si="5"/>
        <v>0</v>
      </c>
      <c r="BM78" s="16">
        <v>0</v>
      </c>
      <c r="BN78" s="16">
        <v>8152</v>
      </c>
      <c r="BO78" s="16">
        <v>2288</v>
      </c>
      <c r="BP78" s="16">
        <v>334</v>
      </c>
      <c r="BQ78" s="16">
        <v>-32</v>
      </c>
      <c r="BR78" s="16">
        <v>-16</v>
      </c>
      <c r="BS78" s="16">
        <v>-153</v>
      </c>
      <c r="BT78" s="16">
        <v>-397</v>
      </c>
      <c r="BU78" s="16">
        <v>-1564</v>
      </c>
      <c r="BV78" s="16">
        <v>2</v>
      </c>
      <c r="BW78" s="16">
        <v>-7</v>
      </c>
      <c r="BX78" s="16">
        <v>2</v>
      </c>
      <c r="BY78" s="16">
        <v>-962</v>
      </c>
      <c r="BZ78" s="16">
        <v>-1</v>
      </c>
      <c r="CA78" s="16">
        <v>7646</v>
      </c>
      <c r="CB78" s="16">
        <v>35</v>
      </c>
      <c r="CC78" s="16">
        <v>240</v>
      </c>
      <c r="CD78" s="16">
        <v>115</v>
      </c>
      <c r="CE78" s="16">
        <v>580</v>
      </c>
      <c r="CF78" s="16">
        <v>0</v>
      </c>
      <c r="CG78" s="16">
        <v>1</v>
      </c>
    </row>
    <row r="79" spans="1:85" ht="15.6" x14ac:dyDescent="0.3">
      <c r="A79" s="10">
        <v>8</v>
      </c>
      <c r="B79" s="38" t="s">
        <v>130</v>
      </c>
      <c r="C79" s="10" t="s">
        <v>131</v>
      </c>
      <c r="D79" s="10" t="s">
        <v>436</v>
      </c>
      <c r="E79" s="10" t="s">
        <v>364</v>
      </c>
      <c r="F79" s="10" t="s">
        <v>432</v>
      </c>
      <c r="G79" s="66">
        <v>66100569.759999998</v>
      </c>
      <c r="H79" s="66">
        <v>66100569.759999998</v>
      </c>
      <c r="I79" s="66">
        <v>64651201.909999996</v>
      </c>
      <c r="J79" s="66">
        <v>22635613.010000002</v>
      </c>
      <c r="K79" s="66">
        <v>3328675.23</v>
      </c>
      <c r="L79" s="66">
        <v>12865180.08</v>
      </c>
      <c r="M79" s="66">
        <v>0</v>
      </c>
      <c r="N79" s="66">
        <v>0</v>
      </c>
      <c r="O79" s="66">
        <v>0</v>
      </c>
      <c r="P79" s="66">
        <v>1246357.45</v>
      </c>
      <c r="Q79" s="66">
        <v>0</v>
      </c>
      <c r="R79" s="66">
        <v>0</v>
      </c>
      <c r="S79" s="66">
        <v>18546466.879999999</v>
      </c>
      <c r="T79" s="66">
        <v>284570.34000000003</v>
      </c>
      <c r="U79" s="66">
        <v>3729746.8</v>
      </c>
      <c r="V79" s="66">
        <v>36062.629999999997</v>
      </c>
      <c r="W79" s="66">
        <v>0</v>
      </c>
      <c r="X79" s="66">
        <v>0</v>
      </c>
      <c r="Y79" s="66">
        <v>65042675.560000002</v>
      </c>
      <c r="Z79" s="66">
        <v>36062.629999999997</v>
      </c>
      <c r="AA79" s="66">
        <v>65078738.189999998</v>
      </c>
      <c r="AB79" s="18">
        <v>4.9152800000000003E-2</v>
      </c>
      <c r="AC79" s="18">
        <v>0.03</v>
      </c>
      <c r="AD79" s="16">
        <v>1951271.96</v>
      </c>
      <c r="AE79" s="16">
        <v>0</v>
      </c>
      <c r="AF79" s="16">
        <v>0</v>
      </c>
      <c r="AG79" s="16">
        <v>0</v>
      </c>
      <c r="AH79" s="16">
        <v>0</v>
      </c>
      <c r="AI79" s="16">
        <f t="shared" si="3"/>
        <v>0</v>
      </c>
      <c r="AJ79" s="16">
        <v>1043871.31</v>
      </c>
      <c r="AK79" s="16">
        <v>83951.95</v>
      </c>
      <c r="AL79" s="16">
        <v>298761.84999999998</v>
      </c>
      <c r="AM79" s="16">
        <v>0</v>
      </c>
      <c r="AN79" s="16">
        <v>98163.520000000004</v>
      </c>
      <c r="AO79" s="16">
        <v>0</v>
      </c>
      <c r="AP79" s="16">
        <v>164126.9</v>
      </c>
      <c r="AQ79" s="16">
        <v>10800</v>
      </c>
      <c r="AR79" s="16">
        <v>45100.3</v>
      </c>
      <c r="AS79" s="16">
        <v>0</v>
      </c>
      <c r="AT79" s="16">
        <v>148884.12</v>
      </c>
      <c r="AU79" s="16">
        <v>14417.52</v>
      </c>
      <c r="AV79" s="16">
        <v>0</v>
      </c>
      <c r="AW79" s="16">
        <v>0</v>
      </c>
      <c r="AX79" s="16">
        <v>21409.61</v>
      </c>
      <c r="AY79" s="16">
        <v>55141.4</v>
      </c>
      <c r="AZ79" s="16">
        <v>0</v>
      </c>
      <c r="BA79" s="16">
        <v>2070543.73</v>
      </c>
      <c r="BB79" s="18">
        <f t="shared" si="4"/>
        <v>0</v>
      </c>
      <c r="BC79" s="16">
        <v>493341.77</v>
      </c>
      <c r="BD79" s="16">
        <v>2755686.14</v>
      </c>
      <c r="BE79" s="16">
        <v>0</v>
      </c>
      <c r="BF79" s="16">
        <v>196853</v>
      </c>
      <c r="BG79" s="16">
        <v>0</v>
      </c>
      <c r="BH79" s="16">
        <v>87180.69</v>
      </c>
      <c r="BI79" s="16">
        <v>0</v>
      </c>
      <c r="BJ79" s="16">
        <v>0</v>
      </c>
      <c r="BK79" s="16">
        <v>0</v>
      </c>
      <c r="BL79" s="16">
        <f t="shared" si="5"/>
        <v>0</v>
      </c>
      <c r="BM79" s="16">
        <v>0</v>
      </c>
      <c r="BN79" s="16">
        <v>5912</v>
      </c>
      <c r="BO79" s="16">
        <v>2226</v>
      </c>
      <c r="BP79" s="16">
        <v>5</v>
      </c>
      <c r="BQ79" s="16">
        <v>-6</v>
      </c>
      <c r="BR79" s="16">
        <v>-38</v>
      </c>
      <c r="BS79" s="16">
        <v>-215</v>
      </c>
      <c r="BT79" s="16">
        <v>-429</v>
      </c>
      <c r="BU79" s="16">
        <v>-870</v>
      </c>
      <c r="BV79" s="16">
        <v>10</v>
      </c>
      <c r="BW79" s="16">
        <v>-5</v>
      </c>
      <c r="BX79" s="16">
        <v>0</v>
      </c>
      <c r="BY79" s="16">
        <v>-824</v>
      </c>
      <c r="BZ79" s="16">
        <v>-6</v>
      </c>
      <c r="CA79" s="16">
        <v>5760</v>
      </c>
      <c r="CB79" s="16">
        <v>0</v>
      </c>
      <c r="CC79" s="16">
        <v>544</v>
      </c>
      <c r="CD79" s="16">
        <v>103</v>
      </c>
      <c r="CE79" s="16">
        <v>158</v>
      </c>
      <c r="CF79" s="16">
        <v>1</v>
      </c>
      <c r="CG79" s="16">
        <v>18</v>
      </c>
    </row>
    <row r="80" spans="1:85" ht="15.6" x14ac:dyDescent="0.3">
      <c r="A80" s="10">
        <v>8</v>
      </c>
      <c r="B80" s="10" t="s">
        <v>140</v>
      </c>
      <c r="C80" s="10" t="s">
        <v>45</v>
      </c>
      <c r="D80" s="10" t="s">
        <v>437</v>
      </c>
      <c r="E80" s="10" t="s">
        <v>367</v>
      </c>
      <c r="F80" s="10" t="s">
        <v>434</v>
      </c>
      <c r="G80" s="66">
        <v>59824810.159999996</v>
      </c>
      <c r="H80" s="66">
        <v>59826191</v>
      </c>
      <c r="I80" s="66">
        <v>58784097.109999999</v>
      </c>
      <c r="J80" s="66">
        <v>0</v>
      </c>
      <c r="K80" s="66">
        <v>5110636.4800000004</v>
      </c>
      <c r="L80" s="66">
        <v>16097140.279999999</v>
      </c>
      <c r="M80" s="66">
        <v>0</v>
      </c>
      <c r="N80" s="66">
        <v>0</v>
      </c>
      <c r="O80" s="66">
        <v>0</v>
      </c>
      <c r="P80" s="66">
        <v>2540876.5699999998</v>
      </c>
      <c r="Q80" s="66">
        <v>0</v>
      </c>
      <c r="R80" s="66">
        <v>0</v>
      </c>
      <c r="S80" s="66">
        <v>26191529.440000001</v>
      </c>
      <c r="T80" s="66">
        <v>0</v>
      </c>
      <c r="U80" s="66">
        <v>6524477.6699999999</v>
      </c>
      <c r="V80" s="66">
        <v>0</v>
      </c>
      <c r="W80" s="66">
        <v>0</v>
      </c>
      <c r="X80" s="66">
        <v>0</v>
      </c>
      <c r="Y80" s="66">
        <v>58940299.439999998</v>
      </c>
      <c r="Z80" s="66">
        <v>1466.5</v>
      </c>
      <c r="AA80" s="66">
        <v>58941765.939999998</v>
      </c>
      <c r="AB80" s="18">
        <v>0.1071009</v>
      </c>
      <c r="AC80" s="18">
        <v>3.1199999999999999E-2</v>
      </c>
      <c r="AD80" s="16">
        <v>1840514.68</v>
      </c>
      <c r="AE80" s="16">
        <v>0</v>
      </c>
      <c r="AF80" s="16">
        <v>0</v>
      </c>
      <c r="AG80" s="16">
        <v>1466.5</v>
      </c>
      <c r="AH80" s="16">
        <v>37.58</v>
      </c>
      <c r="AI80" s="16">
        <f t="shared" si="3"/>
        <v>1504.08</v>
      </c>
      <c r="AJ80" s="16">
        <v>857750.51</v>
      </c>
      <c r="AK80" s="16">
        <v>67988.399999999994</v>
      </c>
      <c r="AL80" s="16">
        <v>263780.58</v>
      </c>
      <c r="AM80" s="16">
        <v>42475</v>
      </c>
      <c r="AN80" s="16">
        <v>96487.8</v>
      </c>
      <c r="AO80" s="16">
        <v>24900</v>
      </c>
      <c r="AP80" s="16">
        <v>72796.94</v>
      </c>
      <c r="AQ80" s="16">
        <v>10800</v>
      </c>
      <c r="AR80" s="16">
        <v>1080</v>
      </c>
      <c r="AS80" s="16">
        <v>0</v>
      </c>
      <c r="AT80" s="16">
        <v>58397.15</v>
      </c>
      <c r="AU80" s="16">
        <v>15235.52</v>
      </c>
      <c r="AV80" s="16">
        <v>0</v>
      </c>
      <c r="AW80" s="16">
        <v>1113</v>
      </c>
      <c r="AX80" s="16">
        <v>16675.95</v>
      </c>
      <c r="AY80" s="16">
        <v>12</v>
      </c>
      <c r="AZ80" s="16">
        <v>62676.69</v>
      </c>
      <c r="BA80" s="16">
        <v>1617598.5</v>
      </c>
      <c r="BB80" s="18">
        <f t="shared" si="4"/>
        <v>3.8746753288903271E-2</v>
      </c>
      <c r="BC80" s="16">
        <v>0</v>
      </c>
      <c r="BD80" s="16">
        <v>6407291.0300000003</v>
      </c>
      <c r="BE80" s="16">
        <v>0</v>
      </c>
      <c r="BF80" s="16">
        <v>196853</v>
      </c>
      <c r="BG80" s="16">
        <v>0</v>
      </c>
      <c r="BH80" s="16">
        <v>315218.5</v>
      </c>
      <c r="BI80" s="16">
        <v>0</v>
      </c>
      <c r="BJ80" s="16">
        <v>0</v>
      </c>
      <c r="BK80" s="16">
        <v>0</v>
      </c>
      <c r="BL80" s="16">
        <f t="shared" si="5"/>
        <v>0</v>
      </c>
      <c r="BM80" s="16">
        <v>0</v>
      </c>
      <c r="BN80" s="16">
        <v>9409</v>
      </c>
      <c r="BO80" s="16">
        <v>2555</v>
      </c>
      <c r="BP80" s="16">
        <v>25</v>
      </c>
      <c r="BQ80" s="16">
        <v>-2</v>
      </c>
      <c r="BR80" s="16">
        <v>-54</v>
      </c>
      <c r="BS80" s="16">
        <v>-356</v>
      </c>
      <c r="BT80" s="16">
        <v>-223</v>
      </c>
      <c r="BU80" s="16">
        <v>-1010</v>
      </c>
      <c r="BV80" s="16">
        <v>0</v>
      </c>
      <c r="BW80" s="16">
        <v>-2</v>
      </c>
      <c r="BX80" s="16">
        <v>50</v>
      </c>
      <c r="BY80" s="16">
        <v>-1214</v>
      </c>
      <c r="BZ80" s="16">
        <v>-20</v>
      </c>
      <c r="CA80" s="16">
        <v>9158</v>
      </c>
      <c r="CB80" s="16">
        <v>12</v>
      </c>
      <c r="CC80" s="16">
        <v>703</v>
      </c>
      <c r="CD80" s="16">
        <v>162</v>
      </c>
      <c r="CE80" s="16">
        <v>325</v>
      </c>
      <c r="CF80" s="16">
        <v>2</v>
      </c>
      <c r="CG80" s="16">
        <v>22</v>
      </c>
    </row>
    <row r="81" spans="1:85" ht="15.6" x14ac:dyDescent="0.3">
      <c r="A81" s="29">
        <v>8</v>
      </c>
      <c r="B81" s="30" t="s">
        <v>350</v>
      </c>
      <c r="C81" s="28" t="s">
        <v>177</v>
      </c>
      <c r="D81" s="10" t="s">
        <v>431</v>
      </c>
      <c r="E81" s="10" t="s">
        <v>367</v>
      </c>
      <c r="F81" s="10" t="s">
        <v>432</v>
      </c>
      <c r="G81" s="66">
        <v>80791006.359999999</v>
      </c>
      <c r="H81" s="66">
        <v>80791638.409999996</v>
      </c>
      <c r="I81" s="66">
        <v>78786943.230000004</v>
      </c>
      <c r="J81" s="66">
        <v>0</v>
      </c>
      <c r="K81" s="66">
        <v>5071807.2300000004</v>
      </c>
      <c r="L81" s="66">
        <v>17280019.300000001</v>
      </c>
      <c r="M81" s="66">
        <v>29881073.719999999</v>
      </c>
      <c r="N81" s="66">
        <v>0</v>
      </c>
      <c r="O81" s="66">
        <v>0</v>
      </c>
      <c r="P81" s="66">
        <v>2832327.63</v>
      </c>
      <c r="Q81" s="66">
        <v>305548.37</v>
      </c>
      <c r="R81" s="66">
        <v>0</v>
      </c>
      <c r="S81" s="66">
        <v>12284733.48</v>
      </c>
      <c r="T81" s="66">
        <v>0</v>
      </c>
      <c r="U81" s="66">
        <v>5292460.01</v>
      </c>
      <c r="V81" s="66">
        <v>426676.04</v>
      </c>
      <c r="W81" s="66">
        <v>0</v>
      </c>
      <c r="X81" s="66">
        <v>0</v>
      </c>
      <c r="Y81" s="66">
        <v>48884810.420000002</v>
      </c>
      <c r="Z81" s="66">
        <v>30613761.640000001</v>
      </c>
      <c r="AA81" s="66">
        <v>79498572.060000002</v>
      </c>
      <c r="AB81" s="18">
        <v>7.6008619999999999E-2</v>
      </c>
      <c r="AC81" s="18">
        <v>7.0000000000000007E-2</v>
      </c>
      <c r="AD81" s="16">
        <v>3421896.79</v>
      </c>
      <c r="AE81" s="16">
        <v>0</v>
      </c>
      <c r="AF81" s="16">
        <v>0</v>
      </c>
      <c r="AG81" s="16">
        <v>463.51</v>
      </c>
      <c r="AH81" s="16">
        <v>0</v>
      </c>
      <c r="AI81" s="16">
        <f t="shared" si="3"/>
        <v>463.51</v>
      </c>
      <c r="AJ81" s="16">
        <v>1824305.92</v>
      </c>
      <c r="AK81" s="16">
        <v>140970.82999999999</v>
      </c>
      <c r="AL81" s="16">
        <v>668563.93999999994</v>
      </c>
      <c r="AM81" s="16">
        <v>0</v>
      </c>
      <c r="AN81" s="16">
        <v>297985.05</v>
      </c>
      <c r="AO81" s="16">
        <v>0</v>
      </c>
      <c r="AP81" s="16">
        <v>70489.87</v>
      </c>
      <c r="AQ81" s="16">
        <v>10800</v>
      </c>
      <c r="AR81" s="16">
        <v>10000</v>
      </c>
      <c r="AS81" s="16">
        <v>0</v>
      </c>
      <c r="AT81" s="16">
        <v>77635.600000000006</v>
      </c>
      <c r="AU81" s="16">
        <v>33713.730000000003</v>
      </c>
      <c r="AV81" s="16">
        <v>8600</v>
      </c>
      <c r="AW81" s="16">
        <v>10606</v>
      </c>
      <c r="AX81" s="16">
        <v>68285.41</v>
      </c>
      <c r="AY81" s="16">
        <v>0</v>
      </c>
      <c r="AZ81" s="16">
        <v>181885.84</v>
      </c>
      <c r="BA81" s="16">
        <v>3360017.3</v>
      </c>
      <c r="BB81" s="18">
        <f t="shared" si="4"/>
        <v>5.4132411758713271E-2</v>
      </c>
      <c r="BC81" s="16">
        <v>574211.71</v>
      </c>
      <c r="BD81" s="16">
        <v>5566601.0800000001</v>
      </c>
      <c r="BE81" s="16">
        <v>0</v>
      </c>
      <c r="BF81" s="16">
        <v>196853</v>
      </c>
      <c r="BG81" s="16">
        <v>0</v>
      </c>
      <c r="BH81" s="16">
        <v>387166.78</v>
      </c>
      <c r="BI81" s="16">
        <v>0</v>
      </c>
      <c r="BJ81" s="16">
        <v>0</v>
      </c>
      <c r="BK81" s="16">
        <v>0</v>
      </c>
      <c r="BL81" s="16">
        <f t="shared" si="5"/>
        <v>0</v>
      </c>
      <c r="BM81" s="16">
        <v>0</v>
      </c>
      <c r="BN81" s="16">
        <v>11779</v>
      </c>
      <c r="BO81" s="16">
        <v>5174</v>
      </c>
      <c r="BP81" s="16">
        <v>15</v>
      </c>
      <c r="BQ81" s="16">
        <v>-18</v>
      </c>
      <c r="BR81" s="16">
        <v>-43</v>
      </c>
      <c r="BS81" s="16">
        <v>-227</v>
      </c>
      <c r="BT81" s="16">
        <v>-2173</v>
      </c>
      <c r="BU81" s="16">
        <v>-2099</v>
      </c>
      <c r="BV81" s="16">
        <v>4</v>
      </c>
      <c r="BW81" s="16">
        <v>-2</v>
      </c>
      <c r="BX81" s="16">
        <v>15</v>
      </c>
      <c r="BY81" s="16">
        <v>-1106</v>
      </c>
      <c r="BZ81" s="16">
        <v>0</v>
      </c>
      <c r="CA81" s="16">
        <v>11319</v>
      </c>
      <c r="CB81" s="16">
        <v>148</v>
      </c>
      <c r="CC81" s="16">
        <v>345</v>
      </c>
      <c r="CD81" s="16">
        <v>152</v>
      </c>
      <c r="CE81" s="16">
        <v>611</v>
      </c>
      <c r="CF81" s="16">
        <v>0</v>
      </c>
      <c r="CG81" s="16">
        <v>9</v>
      </c>
    </row>
    <row r="82" spans="1:85" ht="15.6" x14ac:dyDescent="0.3">
      <c r="A82" s="10">
        <v>8</v>
      </c>
      <c r="B82" s="10" t="s">
        <v>215</v>
      </c>
      <c r="C82" s="10" t="s">
        <v>216</v>
      </c>
      <c r="D82" s="10" t="s">
        <v>438</v>
      </c>
      <c r="E82" s="10" t="s">
        <v>364</v>
      </c>
      <c r="F82" s="10" t="s">
        <v>432</v>
      </c>
      <c r="G82" s="66">
        <v>113757012.2</v>
      </c>
      <c r="H82" s="66">
        <v>113794091.56999999</v>
      </c>
      <c r="I82" s="66">
        <v>109581262.41</v>
      </c>
      <c r="J82" s="66">
        <v>45522673.82</v>
      </c>
      <c r="K82" s="66">
        <v>4273491.4800000004</v>
      </c>
      <c r="L82" s="66">
        <v>22737776.260000002</v>
      </c>
      <c r="M82" s="66">
        <v>285190.07</v>
      </c>
      <c r="N82" s="66">
        <v>0</v>
      </c>
      <c r="O82" s="66">
        <v>202447.29</v>
      </c>
      <c r="P82" s="66">
        <v>2888026.81</v>
      </c>
      <c r="Q82" s="66">
        <v>18855.28</v>
      </c>
      <c r="R82" s="66">
        <v>0</v>
      </c>
      <c r="S82" s="66">
        <v>22745879.02</v>
      </c>
      <c r="T82" s="66">
        <v>129085.16</v>
      </c>
      <c r="U82" s="66">
        <v>7791873.4699999997</v>
      </c>
      <c r="V82" s="66">
        <v>0</v>
      </c>
      <c r="W82" s="66">
        <v>0</v>
      </c>
      <c r="X82" s="66">
        <v>0</v>
      </c>
      <c r="Y82" s="66">
        <v>109742751.89</v>
      </c>
      <c r="Z82" s="66">
        <v>341124.72</v>
      </c>
      <c r="AA82" s="66">
        <v>110083876.61</v>
      </c>
      <c r="AB82" s="18">
        <v>2.5183649999999998E-2</v>
      </c>
      <c r="AC82" s="18">
        <v>2.3E-2</v>
      </c>
      <c r="AD82" s="16">
        <v>2527263.08</v>
      </c>
      <c r="AE82" s="16">
        <v>0</v>
      </c>
      <c r="AF82" s="16">
        <v>0</v>
      </c>
      <c r="AG82" s="16">
        <v>37079.370000000003</v>
      </c>
      <c r="AH82" s="16">
        <v>109.93</v>
      </c>
      <c r="AI82" s="16">
        <f t="shared" si="3"/>
        <v>37189.300000000003</v>
      </c>
      <c r="AJ82" s="16">
        <v>1455830.25</v>
      </c>
      <c r="AK82" s="16">
        <v>116730.38</v>
      </c>
      <c r="AL82" s="16">
        <v>345111.08</v>
      </c>
      <c r="AM82" s="16">
        <v>15235.95</v>
      </c>
      <c r="AN82" s="16">
        <v>215094.11</v>
      </c>
      <c r="AO82" s="16">
        <v>0</v>
      </c>
      <c r="AP82" s="16">
        <v>56184.79</v>
      </c>
      <c r="AQ82" s="16">
        <v>12400</v>
      </c>
      <c r="AR82" s="16">
        <v>22057.25</v>
      </c>
      <c r="AS82" s="16">
        <v>0</v>
      </c>
      <c r="AT82" s="16">
        <v>89115.71</v>
      </c>
      <c r="AU82" s="16">
        <v>21909.119999999999</v>
      </c>
      <c r="AV82" s="16">
        <v>1200</v>
      </c>
      <c r="AW82" s="16">
        <v>17711.64</v>
      </c>
      <c r="AX82" s="16">
        <v>16579.3</v>
      </c>
      <c r="AY82" s="16">
        <v>63618.1</v>
      </c>
      <c r="AZ82" s="16">
        <v>0</v>
      </c>
      <c r="BA82" s="16">
        <v>2533152.4900000002</v>
      </c>
      <c r="BB82" s="18">
        <f t="shared" si="4"/>
        <v>0</v>
      </c>
      <c r="BC82" s="16">
        <v>351252.63</v>
      </c>
      <c r="BD82" s="16">
        <v>2513563.9500000002</v>
      </c>
      <c r="BE82" s="16">
        <v>0</v>
      </c>
      <c r="BF82" s="16">
        <v>196853</v>
      </c>
      <c r="BG82" s="16">
        <v>0</v>
      </c>
      <c r="BH82" s="16">
        <v>265643.87</v>
      </c>
      <c r="BI82" s="16">
        <v>0</v>
      </c>
      <c r="BJ82" s="16">
        <v>0</v>
      </c>
      <c r="BK82" s="16">
        <v>0</v>
      </c>
      <c r="BL82" s="16">
        <f t="shared" si="5"/>
        <v>0</v>
      </c>
      <c r="BM82" s="16">
        <v>0</v>
      </c>
      <c r="BN82" s="16">
        <v>12037</v>
      </c>
      <c r="BO82" s="16">
        <v>3847</v>
      </c>
      <c r="BP82" s="16">
        <v>17</v>
      </c>
      <c r="BQ82" s="16">
        <v>-14</v>
      </c>
      <c r="BR82" s="16">
        <v>-57</v>
      </c>
      <c r="BS82" s="16">
        <v>-416</v>
      </c>
      <c r="BT82" s="16">
        <v>-339</v>
      </c>
      <c r="BU82" s="16">
        <v>-1313</v>
      </c>
      <c r="BV82" s="16">
        <v>0</v>
      </c>
      <c r="BW82" s="16">
        <v>-5</v>
      </c>
      <c r="BX82" s="16">
        <v>60</v>
      </c>
      <c r="BY82" s="16">
        <v>-1407</v>
      </c>
      <c r="BZ82" s="16">
        <v>-10</v>
      </c>
      <c r="CA82" s="16">
        <v>12400</v>
      </c>
      <c r="CB82" s="16">
        <v>111</v>
      </c>
      <c r="CC82" s="16">
        <v>1105</v>
      </c>
      <c r="CD82" s="16">
        <v>64</v>
      </c>
      <c r="CE82" s="16">
        <v>133</v>
      </c>
      <c r="CF82" s="16">
        <v>1</v>
      </c>
      <c r="CG82" s="16">
        <v>104</v>
      </c>
    </row>
    <row r="83" spans="1:85" s="33" customFormat="1" ht="15.6" x14ac:dyDescent="0.3">
      <c r="A83" s="38">
        <v>9</v>
      </c>
      <c r="B83" s="38" t="s">
        <v>328</v>
      </c>
      <c r="C83" s="38" t="s">
        <v>7</v>
      </c>
      <c r="D83" s="38" t="s">
        <v>439</v>
      </c>
      <c r="E83" s="38" t="s">
        <v>364</v>
      </c>
      <c r="F83" s="38" t="s">
        <v>440</v>
      </c>
      <c r="G83" s="72">
        <v>51219997.200000003</v>
      </c>
      <c r="H83" s="72">
        <v>51247319.600000001</v>
      </c>
      <c r="I83" s="72">
        <v>50472551.520000003</v>
      </c>
      <c r="J83" s="72">
        <v>21599146.280000001</v>
      </c>
      <c r="K83" s="72">
        <v>1893298.64</v>
      </c>
      <c r="L83" s="72">
        <v>7257157.3899999997</v>
      </c>
      <c r="M83" s="72">
        <v>0</v>
      </c>
      <c r="N83" s="72">
        <v>50000</v>
      </c>
      <c r="O83" s="72">
        <v>40008.699999999997</v>
      </c>
      <c r="P83" s="72">
        <v>1362066.83</v>
      </c>
      <c r="Q83" s="72">
        <v>0</v>
      </c>
      <c r="R83" s="72">
        <v>0</v>
      </c>
      <c r="S83" s="72">
        <v>11916325.109999999</v>
      </c>
      <c r="T83" s="72">
        <v>0</v>
      </c>
      <c r="U83" s="72">
        <v>4342232.99</v>
      </c>
      <c r="V83" s="72">
        <v>215041.13</v>
      </c>
      <c r="W83" s="72">
        <v>4760.24</v>
      </c>
      <c r="X83" s="72">
        <v>0</v>
      </c>
      <c r="Y83" s="72">
        <v>50283249.799999997</v>
      </c>
      <c r="Z83" s="72">
        <v>297156.75</v>
      </c>
      <c r="AA83" s="72">
        <v>50580406.549999997</v>
      </c>
      <c r="AB83" s="74">
        <v>0.1421444</v>
      </c>
      <c r="AC83" s="74">
        <v>3.6999999999999998E-2</v>
      </c>
      <c r="AD83" s="70">
        <v>1861037.63</v>
      </c>
      <c r="AE83" s="70">
        <v>0</v>
      </c>
      <c r="AF83" s="70">
        <v>0</v>
      </c>
      <c r="AG83" s="70">
        <v>0</v>
      </c>
      <c r="AH83" s="70">
        <v>0</v>
      </c>
      <c r="AI83" s="70">
        <f t="shared" si="3"/>
        <v>0</v>
      </c>
      <c r="AJ83" s="70">
        <v>876525.76</v>
      </c>
      <c r="AK83" s="70">
        <v>75355.399999999994</v>
      </c>
      <c r="AL83" s="70">
        <v>262888.99</v>
      </c>
      <c r="AM83" s="70">
        <v>0</v>
      </c>
      <c r="AN83" s="70">
        <v>81346.350000000006</v>
      </c>
      <c r="AO83" s="70">
        <v>2298.77</v>
      </c>
      <c r="AP83" s="70">
        <v>75327.63</v>
      </c>
      <c r="AQ83" s="70">
        <v>8500</v>
      </c>
      <c r="AR83" s="70">
        <v>5142.67</v>
      </c>
      <c r="AS83" s="70">
        <v>0</v>
      </c>
      <c r="AT83" s="70">
        <v>82460.72</v>
      </c>
      <c r="AU83" s="70">
        <v>24707.37</v>
      </c>
      <c r="AV83" s="70">
        <v>57772.08</v>
      </c>
      <c r="AW83" s="70">
        <v>702.59</v>
      </c>
      <c r="AX83" s="70">
        <v>23758.68</v>
      </c>
      <c r="AY83" s="70">
        <v>29271.02</v>
      </c>
      <c r="AZ83" s="70">
        <v>0</v>
      </c>
      <c r="BA83" s="70">
        <v>1718402.33</v>
      </c>
      <c r="BB83" s="74">
        <f t="shared" si="4"/>
        <v>0</v>
      </c>
      <c r="BC83" s="70">
        <v>511178.47</v>
      </c>
      <c r="BD83" s="70">
        <v>6769457.0499999998</v>
      </c>
      <c r="BE83" s="70">
        <v>0</v>
      </c>
      <c r="BF83" s="70">
        <v>196853</v>
      </c>
      <c r="BG83" s="70">
        <v>0</v>
      </c>
      <c r="BH83" s="70">
        <v>226174.81</v>
      </c>
      <c r="BI83" s="70">
        <v>0</v>
      </c>
      <c r="BJ83" s="70">
        <v>0</v>
      </c>
      <c r="BK83" s="70">
        <v>0</v>
      </c>
      <c r="BL83" s="70">
        <f t="shared" si="5"/>
        <v>0</v>
      </c>
      <c r="BM83" s="70">
        <v>0</v>
      </c>
      <c r="BN83" s="70">
        <v>4779</v>
      </c>
      <c r="BO83" s="70">
        <v>1016</v>
      </c>
      <c r="BP83" s="70">
        <v>23</v>
      </c>
      <c r="BQ83" s="70">
        <v>-30</v>
      </c>
      <c r="BR83" s="70">
        <v>-44</v>
      </c>
      <c r="BS83" s="70">
        <v>-126</v>
      </c>
      <c r="BT83" s="70">
        <v>-116</v>
      </c>
      <c r="BU83" s="70">
        <v>-268</v>
      </c>
      <c r="BV83" s="70">
        <v>6</v>
      </c>
      <c r="BW83" s="70">
        <v>-3</v>
      </c>
      <c r="BX83" s="70">
        <v>10</v>
      </c>
      <c r="BY83" s="70">
        <v>-706</v>
      </c>
      <c r="BZ83" s="70">
        <v>-11</v>
      </c>
      <c r="CA83" s="70">
        <v>4530</v>
      </c>
      <c r="CB83" s="70">
        <v>23</v>
      </c>
      <c r="CC83" s="70">
        <v>155</v>
      </c>
      <c r="CD83" s="70">
        <v>80</v>
      </c>
      <c r="CE83" s="70">
        <v>468</v>
      </c>
      <c r="CF83" s="70">
        <v>13</v>
      </c>
      <c r="CG83" s="70">
        <v>5</v>
      </c>
    </row>
    <row r="84" spans="1:85" s="33" customFormat="1" ht="15.6" x14ac:dyDescent="0.3">
      <c r="A84" s="38">
        <v>9</v>
      </c>
      <c r="B84" s="38" t="s">
        <v>33</v>
      </c>
      <c r="C84" s="38" t="s">
        <v>34</v>
      </c>
      <c r="D84" s="38" t="s">
        <v>441</v>
      </c>
      <c r="E84" s="38" t="s">
        <v>370</v>
      </c>
      <c r="F84" s="38" t="s">
        <v>442</v>
      </c>
      <c r="G84" s="72">
        <v>68945669.310000002</v>
      </c>
      <c r="H84" s="72">
        <v>68945669.310000002</v>
      </c>
      <c r="I84" s="72">
        <v>67416879.040000007</v>
      </c>
      <c r="J84" s="72">
        <v>15961194.710000001</v>
      </c>
      <c r="K84" s="72">
        <v>5648146.2000000002</v>
      </c>
      <c r="L84" s="72">
        <v>17871326.239999998</v>
      </c>
      <c r="M84" s="72">
        <v>0</v>
      </c>
      <c r="N84" s="72">
        <v>0</v>
      </c>
      <c r="O84" s="72">
        <v>1898.81</v>
      </c>
      <c r="P84" s="72">
        <v>3292574.7</v>
      </c>
      <c r="Q84" s="72">
        <v>0</v>
      </c>
      <c r="R84" s="72">
        <v>0</v>
      </c>
      <c r="S84" s="72">
        <v>16954046.370000001</v>
      </c>
      <c r="T84" s="72">
        <v>121093.21</v>
      </c>
      <c r="U84" s="72">
        <v>4359756.68</v>
      </c>
      <c r="V84" s="72">
        <v>10864.02</v>
      </c>
      <c r="W84" s="72">
        <v>0</v>
      </c>
      <c r="X84" s="72">
        <v>12321.97</v>
      </c>
      <c r="Y84" s="72">
        <v>66677289.259999998</v>
      </c>
      <c r="Z84" s="72">
        <v>39983.919999999998</v>
      </c>
      <c r="AA84" s="72">
        <v>66717273.18</v>
      </c>
      <c r="AB84" s="74">
        <v>6.1703920000000002E-2</v>
      </c>
      <c r="AC84" s="74">
        <v>3.6999999999999998E-2</v>
      </c>
      <c r="AD84" s="70">
        <v>2467252.34</v>
      </c>
      <c r="AE84" s="70">
        <v>0</v>
      </c>
      <c r="AF84" s="70">
        <v>0</v>
      </c>
      <c r="AG84" s="70">
        <v>0</v>
      </c>
      <c r="AH84" s="70">
        <v>343.51</v>
      </c>
      <c r="AI84" s="70">
        <f t="shared" si="3"/>
        <v>343.51</v>
      </c>
      <c r="AJ84" s="70">
        <v>1226068.78</v>
      </c>
      <c r="AK84" s="70">
        <v>97130.52</v>
      </c>
      <c r="AL84" s="70">
        <v>287472.62</v>
      </c>
      <c r="AM84" s="70">
        <v>14128.71</v>
      </c>
      <c r="AN84" s="70">
        <v>166347.09</v>
      </c>
      <c r="AO84" s="70">
        <v>8764.4599999999991</v>
      </c>
      <c r="AP84" s="70">
        <v>82241.259999999995</v>
      </c>
      <c r="AQ84" s="70">
        <v>11073</v>
      </c>
      <c r="AR84" s="70">
        <v>4542.5</v>
      </c>
      <c r="AS84" s="70">
        <v>41270.400000000001</v>
      </c>
      <c r="AT84" s="70">
        <v>55453.42</v>
      </c>
      <c r="AU84" s="70">
        <v>32294.46</v>
      </c>
      <c r="AV84" s="70">
        <v>40835.910000000003</v>
      </c>
      <c r="AW84" s="70">
        <v>13904.17</v>
      </c>
      <c r="AX84" s="70">
        <v>13866.34</v>
      </c>
      <c r="AY84" s="70">
        <v>136365.54999999999</v>
      </c>
      <c r="AZ84" s="70">
        <v>0</v>
      </c>
      <c r="BA84" s="70">
        <v>2325550.69</v>
      </c>
      <c r="BB84" s="74">
        <f t="shared" si="4"/>
        <v>0</v>
      </c>
      <c r="BC84" s="70">
        <v>483844.71</v>
      </c>
      <c r="BD84" s="70">
        <v>3770373.22</v>
      </c>
      <c r="BE84" s="70">
        <v>0</v>
      </c>
      <c r="BF84" s="70">
        <v>196852.92</v>
      </c>
      <c r="BG84" s="70">
        <v>0</v>
      </c>
      <c r="BH84" s="70">
        <v>332938.15999999997</v>
      </c>
      <c r="BI84" s="70">
        <v>0</v>
      </c>
      <c r="BJ84" s="70">
        <v>0</v>
      </c>
      <c r="BK84" s="70">
        <v>0</v>
      </c>
      <c r="BL84" s="70">
        <f t="shared" si="5"/>
        <v>0</v>
      </c>
      <c r="BM84" s="70">
        <v>0</v>
      </c>
      <c r="BN84" s="70">
        <v>7616</v>
      </c>
      <c r="BO84" s="70">
        <v>1643</v>
      </c>
      <c r="BP84" s="70">
        <v>11</v>
      </c>
      <c r="BQ84" s="70">
        <v>-10</v>
      </c>
      <c r="BR84" s="70">
        <v>-34</v>
      </c>
      <c r="BS84" s="70">
        <v>-179</v>
      </c>
      <c r="BT84" s="70">
        <v>-190</v>
      </c>
      <c r="BU84" s="70">
        <v>-510</v>
      </c>
      <c r="BV84" s="70">
        <v>0</v>
      </c>
      <c r="BW84" s="70">
        <v>-2</v>
      </c>
      <c r="BX84" s="70">
        <v>24</v>
      </c>
      <c r="BY84" s="70">
        <v>-1435</v>
      </c>
      <c r="BZ84" s="70">
        <v>-1</v>
      </c>
      <c r="CA84" s="70">
        <v>6933</v>
      </c>
      <c r="CB84" s="70">
        <v>11</v>
      </c>
      <c r="CC84" s="70">
        <v>217</v>
      </c>
      <c r="CD84" s="70">
        <v>126</v>
      </c>
      <c r="CE84" s="70">
        <v>1090</v>
      </c>
      <c r="CF84" s="70">
        <v>6</v>
      </c>
      <c r="CG84" s="70">
        <v>1</v>
      </c>
    </row>
    <row r="85" spans="1:85" s="33" customFormat="1" ht="15.6" x14ac:dyDescent="0.3">
      <c r="A85" s="38">
        <v>9</v>
      </c>
      <c r="B85" s="38" t="s">
        <v>39</v>
      </c>
      <c r="C85" s="38" t="s">
        <v>40</v>
      </c>
      <c r="D85" s="38" t="s">
        <v>443</v>
      </c>
      <c r="E85" s="38" t="s">
        <v>364</v>
      </c>
      <c r="F85" s="38" t="s">
        <v>440</v>
      </c>
      <c r="G85" s="72">
        <v>58062931.560000002</v>
      </c>
      <c r="H85" s="72">
        <v>58095261.659999996</v>
      </c>
      <c r="I85" s="72">
        <v>57126375.710000001</v>
      </c>
      <c r="J85" s="72">
        <v>19377998.07</v>
      </c>
      <c r="K85" s="72">
        <v>2672057.19</v>
      </c>
      <c r="L85" s="72">
        <v>6223904.3399999999</v>
      </c>
      <c r="M85" s="72">
        <v>0</v>
      </c>
      <c r="N85" s="72">
        <v>0</v>
      </c>
      <c r="O85" s="72">
        <v>0</v>
      </c>
      <c r="P85" s="72">
        <v>1946899.52</v>
      </c>
      <c r="Q85" s="72">
        <v>0</v>
      </c>
      <c r="R85" s="72">
        <v>0</v>
      </c>
      <c r="S85" s="72">
        <v>18723341.77</v>
      </c>
      <c r="T85" s="72">
        <v>0</v>
      </c>
      <c r="U85" s="72">
        <v>5073001.92</v>
      </c>
      <c r="V85" s="72">
        <v>446130.06</v>
      </c>
      <c r="W85" s="72">
        <v>11616.44</v>
      </c>
      <c r="X85" s="72">
        <v>0</v>
      </c>
      <c r="Y85" s="72">
        <v>56860969.939999998</v>
      </c>
      <c r="Z85" s="72">
        <v>632251.37</v>
      </c>
      <c r="AA85" s="72">
        <v>57493221.310000002</v>
      </c>
      <c r="AB85" s="74">
        <v>0.102289</v>
      </c>
      <c r="AC85" s="74">
        <v>0.05</v>
      </c>
      <c r="AD85" s="70">
        <v>2843767.13</v>
      </c>
      <c r="AE85" s="70">
        <v>0</v>
      </c>
      <c r="AF85" s="70">
        <v>0</v>
      </c>
      <c r="AG85" s="70">
        <v>0</v>
      </c>
      <c r="AH85" s="70">
        <v>547.97</v>
      </c>
      <c r="AI85" s="70">
        <f t="shared" si="3"/>
        <v>547.97</v>
      </c>
      <c r="AJ85" s="70">
        <v>1382572.26</v>
      </c>
      <c r="AK85" s="70">
        <v>111089.75</v>
      </c>
      <c r="AL85" s="70">
        <v>397938.67</v>
      </c>
      <c r="AM85" s="70">
        <v>0</v>
      </c>
      <c r="AN85" s="70">
        <v>285273.87</v>
      </c>
      <c r="AO85" s="70">
        <v>5109.71</v>
      </c>
      <c r="AP85" s="70">
        <v>86286.9</v>
      </c>
      <c r="AQ85" s="70">
        <v>10500</v>
      </c>
      <c r="AR85" s="70">
        <v>11893.05</v>
      </c>
      <c r="AS85" s="70">
        <v>0</v>
      </c>
      <c r="AT85" s="70">
        <v>98398.75</v>
      </c>
      <c r="AU85" s="70">
        <v>38657.949999999997</v>
      </c>
      <c r="AV85" s="70">
        <v>0</v>
      </c>
      <c r="AW85" s="70">
        <v>0</v>
      </c>
      <c r="AX85" s="70">
        <v>42597.760000000002</v>
      </c>
      <c r="AY85" s="70">
        <v>47051.86</v>
      </c>
      <c r="AZ85" s="70">
        <v>0</v>
      </c>
      <c r="BA85" s="70">
        <v>2596709.75</v>
      </c>
      <c r="BB85" s="74">
        <f t="shared" si="4"/>
        <v>0</v>
      </c>
      <c r="BC85" s="70">
        <v>881382.04</v>
      </c>
      <c r="BD85" s="70">
        <v>5057818.42</v>
      </c>
      <c r="BE85" s="70">
        <v>0</v>
      </c>
      <c r="BF85" s="70">
        <v>196853</v>
      </c>
      <c r="BG85" s="70">
        <v>0</v>
      </c>
      <c r="BH85" s="70">
        <v>554193.64</v>
      </c>
      <c r="BI85" s="70">
        <v>0</v>
      </c>
      <c r="BJ85" s="70">
        <v>0</v>
      </c>
      <c r="BK85" s="70">
        <v>0</v>
      </c>
      <c r="BL85" s="70">
        <f t="shared" si="5"/>
        <v>0</v>
      </c>
      <c r="BM85" s="70">
        <v>0</v>
      </c>
      <c r="BN85" s="70">
        <v>4475</v>
      </c>
      <c r="BO85" s="70">
        <v>1278</v>
      </c>
      <c r="BP85" s="70">
        <v>55</v>
      </c>
      <c r="BQ85" s="70">
        <v>-62</v>
      </c>
      <c r="BR85" s="70">
        <v>-91</v>
      </c>
      <c r="BS85" s="70">
        <v>-154</v>
      </c>
      <c r="BT85" s="70">
        <v>-260</v>
      </c>
      <c r="BU85" s="70">
        <v>-360</v>
      </c>
      <c r="BV85" s="70">
        <v>7</v>
      </c>
      <c r="BW85" s="70">
        <v>-6</v>
      </c>
      <c r="BX85" s="70">
        <v>0</v>
      </c>
      <c r="BY85" s="70">
        <v>-607</v>
      </c>
      <c r="BZ85" s="70">
        <v>-3</v>
      </c>
      <c r="CA85" s="70">
        <v>4272</v>
      </c>
      <c r="CB85" s="70">
        <v>5</v>
      </c>
      <c r="CC85" s="70">
        <v>269</v>
      </c>
      <c r="CD85" s="70">
        <v>68</v>
      </c>
      <c r="CE85" s="70">
        <v>260</v>
      </c>
      <c r="CF85" s="70">
        <v>3</v>
      </c>
      <c r="CG85" s="70">
        <v>7</v>
      </c>
    </row>
    <row r="86" spans="1:85" s="33" customFormat="1" ht="15.6" x14ac:dyDescent="0.3">
      <c r="A86" s="38">
        <v>9</v>
      </c>
      <c r="B86" s="39" t="s">
        <v>563</v>
      </c>
      <c r="C86" s="38" t="s">
        <v>566</v>
      </c>
      <c r="D86" s="38" t="s">
        <v>444</v>
      </c>
      <c r="E86" s="38" t="s">
        <v>367</v>
      </c>
      <c r="F86" s="38" t="s">
        <v>440</v>
      </c>
      <c r="G86" s="72">
        <v>40450092.960000001</v>
      </c>
      <c r="H86" s="72">
        <v>40450092.960000001</v>
      </c>
      <c r="I86" s="72">
        <v>39357178.68</v>
      </c>
      <c r="J86" s="72">
        <v>12701957.67</v>
      </c>
      <c r="K86" s="72">
        <v>1687193.22</v>
      </c>
      <c r="L86" s="72">
        <v>4722948.05</v>
      </c>
      <c r="M86" s="72">
        <v>0</v>
      </c>
      <c r="N86" s="72">
        <v>0</v>
      </c>
      <c r="O86" s="72">
        <v>24713.83</v>
      </c>
      <c r="P86" s="72">
        <v>1409134.57</v>
      </c>
      <c r="Q86" s="72">
        <v>0</v>
      </c>
      <c r="R86" s="72">
        <v>0</v>
      </c>
      <c r="S86" s="72">
        <v>14736809.66</v>
      </c>
      <c r="T86" s="72">
        <v>205127.44</v>
      </c>
      <c r="U86" s="72">
        <v>2298841.16</v>
      </c>
      <c r="V86" s="72">
        <v>37541.269999999997</v>
      </c>
      <c r="W86" s="72">
        <v>0</v>
      </c>
      <c r="X86" s="72">
        <v>0</v>
      </c>
      <c r="Y86" s="72">
        <v>39763944.350000001</v>
      </c>
      <c r="Z86" s="72">
        <v>58288.83</v>
      </c>
      <c r="AA86" s="72">
        <v>39822233.18</v>
      </c>
      <c r="AB86" s="74">
        <v>0.1188162</v>
      </c>
      <c r="AC86" s="74">
        <v>4.8000000000000001E-2</v>
      </c>
      <c r="AD86" s="70">
        <v>1908637.25</v>
      </c>
      <c r="AE86" s="70">
        <v>0</v>
      </c>
      <c r="AF86" s="70">
        <v>0</v>
      </c>
      <c r="AG86" s="70">
        <v>0</v>
      </c>
      <c r="AH86" s="70">
        <v>0</v>
      </c>
      <c r="AI86" s="70">
        <f t="shared" si="3"/>
        <v>0</v>
      </c>
      <c r="AJ86" s="70">
        <v>984180.58</v>
      </c>
      <c r="AK86" s="70">
        <v>81433.2</v>
      </c>
      <c r="AL86" s="70">
        <v>231491.4</v>
      </c>
      <c r="AM86" s="70">
        <v>0</v>
      </c>
      <c r="AN86" s="70">
        <v>142648.73000000001</v>
      </c>
      <c r="AO86" s="70">
        <v>2945.84</v>
      </c>
      <c r="AP86" s="70">
        <v>62222.21</v>
      </c>
      <c r="AQ86" s="70">
        <v>8600</v>
      </c>
      <c r="AR86" s="70">
        <v>3870</v>
      </c>
      <c r="AS86" s="70">
        <v>0</v>
      </c>
      <c r="AT86" s="70">
        <v>52547.27</v>
      </c>
      <c r="AU86" s="70">
        <v>29516.400000000001</v>
      </c>
      <c r="AV86" s="70">
        <v>6965.01</v>
      </c>
      <c r="AW86" s="70">
        <v>196.79</v>
      </c>
      <c r="AX86" s="70">
        <v>21867.08</v>
      </c>
      <c r="AY86" s="70">
        <v>32030.45</v>
      </c>
      <c r="AZ86" s="70">
        <v>0</v>
      </c>
      <c r="BA86" s="70">
        <v>1742805.04</v>
      </c>
      <c r="BB86" s="74">
        <f t="shared" si="4"/>
        <v>0</v>
      </c>
      <c r="BC86" s="70">
        <v>540500.1</v>
      </c>
      <c r="BD86" s="70">
        <v>4265625.38</v>
      </c>
      <c r="BE86" s="70">
        <v>0</v>
      </c>
      <c r="BF86" s="70">
        <v>196853</v>
      </c>
      <c r="BG86" s="70">
        <v>0</v>
      </c>
      <c r="BH86" s="70">
        <v>360344.75</v>
      </c>
      <c r="BI86" s="70">
        <v>0</v>
      </c>
      <c r="BJ86" s="70">
        <v>0</v>
      </c>
      <c r="BK86" s="70">
        <v>0</v>
      </c>
      <c r="BL86" s="70">
        <f t="shared" si="5"/>
        <v>0</v>
      </c>
      <c r="BM86" s="70">
        <v>0</v>
      </c>
      <c r="BN86" s="70">
        <v>3269</v>
      </c>
      <c r="BO86" s="70">
        <v>826</v>
      </c>
      <c r="BP86" s="70">
        <v>0</v>
      </c>
      <c r="BQ86" s="70">
        <v>0</v>
      </c>
      <c r="BR86" s="70">
        <v>-49</v>
      </c>
      <c r="BS86" s="70">
        <v>-165</v>
      </c>
      <c r="BT86" s="70">
        <v>-101</v>
      </c>
      <c r="BU86" s="70">
        <v>-223</v>
      </c>
      <c r="BV86" s="70">
        <v>2</v>
      </c>
      <c r="BW86" s="70">
        <v>-4</v>
      </c>
      <c r="BX86" s="70">
        <v>21</v>
      </c>
      <c r="BY86" s="70">
        <v>-589</v>
      </c>
      <c r="BZ86" s="70">
        <v>-13</v>
      </c>
      <c r="CA86" s="70">
        <v>2974</v>
      </c>
      <c r="CB86" s="70">
        <v>16</v>
      </c>
      <c r="CC86" s="70">
        <v>260</v>
      </c>
      <c r="CD86" s="70">
        <v>65</v>
      </c>
      <c r="CE86" s="70">
        <v>246</v>
      </c>
      <c r="CF86" s="70">
        <v>7</v>
      </c>
      <c r="CG86" s="70">
        <v>11</v>
      </c>
    </row>
    <row r="87" spans="1:85" s="33" customFormat="1" ht="15.6" x14ac:dyDescent="0.3">
      <c r="A87" s="38">
        <v>9</v>
      </c>
      <c r="B87" s="38" t="s">
        <v>88</v>
      </c>
      <c r="C87" s="38" t="s">
        <v>47</v>
      </c>
      <c r="D87" s="38" t="s">
        <v>445</v>
      </c>
      <c r="E87" s="38" t="s">
        <v>361</v>
      </c>
      <c r="F87" s="38" t="s">
        <v>442</v>
      </c>
      <c r="G87" s="72">
        <v>23137127.039999999</v>
      </c>
      <c r="H87" s="72">
        <v>23137127.039999999</v>
      </c>
      <c r="I87" s="72">
        <v>22756587.82</v>
      </c>
      <c r="J87" s="72">
        <v>391506.03</v>
      </c>
      <c r="K87" s="72">
        <v>1390763.7</v>
      </c>
      <c r="L87" s="72">
        <v>7148899.9000000004</v>
      </c>
      <c r="M87" s="72">
        <v>0</v>
      </c>
      <c r="N87" s="72">
        <v>0</v>
      </c>
      <c r="O87" s="72">
        <v>8198.48</v>
      </c>
      <c r="P87" s="72">
        <v>880042.02</v>
      </c>
      <c r="Q87" s="72">
        <v>0</v>
      </c>
      <c r="R87" s="72">
        <v>0</v>
      </c>
      <c r="S87" s="72">
        <v>10203827.810000001</v>
      </c>
      <c r="T87" s="72">
        <v>67798.039999999994</v>
      </c>
      <c r="U87" s="72">
        <v>1387717.3</v>
      </c>
      <c r="V87" s="72">
        <v>0</v>
      </c>
      <c r="W87" s="72">
        <v>0</v>
      </c>
      <c r="X87" s="72">
        <v>0</v>
      </c>
      <c r="Y87" s="72">
        <v>22696947.300000001</v>
      </c>
      <c r="Z87" s="72">
        <v>2865.07</v>
      </c>
      <c r="AA87" s="72">
        <v>22699812.370000001</v>
      </c>
      <c r="AB87" s="74">
        <v>4.158042E-2</v>
      </c>
      <c r="AC87" s="74">
        <v>5.3699999999999998E-2</v>
      </c>
      <c r="AD87" s="70">
        <v>1218194.02</v>
      </c>
      <c r="AE87" s="70">
        <v>0</v>
      </c>
      <c r="AF87" s="70">
        <v>0</v>
      </c>
      <c r="AG87" s="70">
        <v>0</v>
      </c>
      <c r="AH87" s="70">
        <v>0</v>
      </c>
      <c r="AI87" s="70">
        <f t="shared" si="3"/>
        <v>0</v>
      </c>
      <c r="AJ87" s="70">
        <v>568638.03</v>
      </c>
      <c r="AK87" s="70">
        <v>46756.84</v>
      </c>
      <c r="AL87" s="70">
        <v>115867.71</v>
      </c>
      <c r="AM87" s="70">
        <v>0</v>
      </c>
      <c r="AN87" s="70">
        <v>28634.43</v>
      </c>
      <c r="AO87" s="70">
        <v>2729.17</v>
      </c>
      <c r="AP87" s="70">
        <v>75587.97</v>
      </c>
      <c r="AQ87" s="70">
        <v>11073</v>
      </c>
      <c r="AR87" s="70">
        <v>4000</v>
      </c>
      <c r="AS87" s="70">
        <v>0</v>
      </c>
      <c r="AT87" s="70">
        <v>56776.92</v>
      </c>
      <c r="AU87" s="70">
        <v>8468.11</v>
      </c>
      <c r="AV87" s="70">
        <v>0</v>
      </c>
      <c r="AW87" s="70">
        <v>127.8</v>
      </c>
      <c r="AX87" s="70">
        <v>2095.62</v>
      </c>
      <c r="AY87" s="70">
        <v>50592.63</v>
      </c>
      <c r="AZ87" s="70">
        <v>0</v>
      </c>
      <c r="BA87" s="70">
        <v>1036086.31</v>
      </c>
      <c r="BB87" s="74">
        <f t="shared" si="4"/>
        <v>0</v>
      </c>
      <c r="BC87" s="70">
        <v>366315.52000000002</v>
      </c>
      <c r="BD87" s="70">
        <v>595735.86</v>
      </c>
      <c r="BE87" s="70">
        <v>417.61</v>
      </c>
      <c r="BF87" s="70">
        <v>196853</v>
      </c>
      <c r="BG87" s="70">
        <v>0</v>
      </c>
      <c r="BH87" s="70">
        <v>203498.33</v>
      </c>
      <c r="BI87" s="70">
        <v>0</v>
      </c>
      <c r="BJ87" s="70">
        <v>0</v>
      </c>
      <c r="BK87" s="70">
        <v>0</v>
      </c>
      <c r="BL87" s="70">
        <f t="shared" si="5"/>
        <v>0</v>
      </c>
      <c r="BM87" s="70">
        <v>0</v>
      </c>
      <c r="BN87" s="70">
        <v>3695</v>
      </c>
      <c r="BO87" s="70">
        <v>652</v>
      </c>
      <c r="BP87" s="70">
        <v>0</v>
      </c>
      <c r="BQ87" s="70">
        <v>0</v>
      </c>
      <c r="BR87" s="70">
        <v>-22</v>
      </c>
      <c r="BS87" s="70">
        <v>-105</v>
      </c>
      <c r="BT87" s="70">
        <v>-73</v>
      </c>
      <c r="BU87" s="70">
        <v>-370</v>
      </c>
      <c r="BV87" s="70">
        <v>0</v>
      </c>
      <c r="BW87" s="70">
        <v>0</v>
      </c>
      <c r="BX87" s="70">
        <v>12</v>
      </c>
      <c r="BY87" s="70">
        <v>-605</v>
      </c>
      <c r="BZ87" s="70">
        <v>0</v>
      </c>
      <c r="CA87" s="70">
        <v>3184</v>
      </c>
      <c r="CB87" s="70">
        <v>3</v>
      </c>
      <c r="CC87" s="70">
        <v>89</v>
      </c>
      <c r="CD87" s="70">
        <v>53</v>
      </c>
      <c r="CE87" s="70">
        <v>323</v>
      </c>
      <c r="CF87" s="70">
        <v>4</v>
      </c>
      <c r="CG87" s="70">
        <v>0</v>
      </c>
    </row>
    <row r="88" spans="1:85" s="33" customFormat="1" ht="15.6" x14ac:dyDescent="0.3">
      <c r="A88" s="38">
        <v>9</v>
      </c>
      <c r="B88" s="38" t="s">
        <v>101</v>
      </c>
      <c r="C88" s="38" t="s">
        <v>21</v>
      </c>
      <c r="D88" s="38" t="s">
        <v>446</v>
      </c>
      <c r="E88" s="38" t="s">
        <v>361</v>
      </c>
      <c r="F88" s="38" t="s">
        <v>442</v>
      </c>
      <c r="G88" s="72">
        <v>18284219.940000001</v>
      </c>
      <c r="H88" s="72">
        <v>18284219.940000001</v>
      </c>
      <c r="I88" s="72">
        <v>18025016.210000001</v>
      </c>
      <c r="J88" s="72">
        <v>3078476.84</v>
      </c>
      <c r="K88" s="72">
        <v>1323379.56</v>
      </c>
      <c r="L88" s="72">
        <v>1278716.02</v>
      </c>
      <c r="M88" s="72">
        <v>0</v>
      </c>
      <c r="N88" s="72">
        <v>0</v>
      </c>
      <c r="O88" s="72">
        <v>11753.72</v>
      </c>
      <c r="P88" s="72">
        <v>739283.59</v>
      </c>
      <c r="Q88" s="72">
        <v>0</v>
      </c>
      <c r="R88" s="72">
        <v>0</v>
      </c>
      <c r="S88" s="72">
        <v>9972962.6400000006</v>
      </c>
      <c r="T88" s="72">
        <v>175846.39</v>
      </c>
      <c r="U88" s="72">
        <v>229011.15</v>
      </c>
      <c r="V88" s="72">
        <v>10024.73</v>
      </c>
      <c r="W88" s="72">
        <v>0</v>
      </c>
      <c r="X88" s="72">
        <v>0</v>
      </c>
      <c r="Y88" s="72">
        <v>18067666.780000001</v>
      </c>
      <c r="Z88" s="72">
        <v>12458.68</v>
      </c>
      <c r="AA88" s="72">
        <v>18080125.460000001</v>
      </c>
      <c r="AB88" s="74">
        <v>4.9187639999999998E-2</v>
      </c>
      <c r="AC88" s="74">
        <v>6.9599999999999995E-2</v>
      </c>
      <c r="AD88" s="70">
        <v>1258236.8700000001</v>
      </c>
      <c r="AE88" s="70">
        <v>0</v>
      </c>
      <c r="AF88" s="70">
        <v>0</v>
      </c>
      <c r="AG88" s="70">
        <v>0</v>
      </c>
      <c r="AH88" s="70">
        <v>0</v>
      </c>
      <c r="AI88" s="70">
        <f t="shared" si="3"/>
        <v>0</v>
      </c>
      <c r="AJ88" s="70">
        <v>576597.65</v>
      </c>
      <c r="AK88" s="70">
        <v>44896.57</v>
      </c>
      <c r="AL88" s="70">
        <v>161109.62</v>
      </c>
      <c r="AM88" s="70">
        <v>0</v>
      </c>
      <c r="AN88" s="70">
        <v>36348.35</v>
      </c>
      <c r="AO88" s="70">
        <v>11651.64</v>
      </c>
      <c r="AP88" s="70">
        <v>58029.57</v>
      </c>
      <c r="AQ88" s="70">
        <v>11073</v>
      </c>
      <c r="AR88" s="70">
        <v>50</v>
      </c>
      <c r="AS88" s="70">
        <v>0</v>
      </c>
      <c r="AT88" s="70">
        <v>36236.129999999997</v>
      </c>
      <c r="AU88" s="70">
        <v>8645.08</v>
      </c>
      <c r="AV88" s="70">
        <v>0</v>
      </c>
      <c r="AW88" s="70">
        <v>1456.62</v>
      </c>
      <c r="AX88" s="70">
        <v>4705.3</v>
      </c>
      <c r="AY88" s="70">
        <v>47412.99</v>
      </c>
      <c r="AZ88" s="70">
        <v>0</v>
      </c>
      <c r="BA88" s="70">
        <v>1033061.65</v>
      </c>
      <c r="BB88" s="74">
        <f t="shared" si="4"/>
        <v>0</v>
      </c>
      <c r="BC88" s="70">
        <v>408998.71</v>
      </c>
      <c r="BD88" s="70">
        <v>490358.87</v>
      </c>
      <c r="BE88" s="70">
        <v>0</v>
      </c>
      <c r="BF88" s="70">
        <v>196853</v>
      </c>
      <c r="BG88" s="70">
        <v>0</v>
      </c>
      <c r="BH88" s="70">
        <v>213390.6</v>
      </c>
      <c r="BI88" s="70">
        <v>0</v>
      </c>
      <c r="BJ88" s="70">
        <v>0</v>
      </c>
      <c r="BK88" s="70">
        <v>0</v>
      </c>
      <c r="BL88" s="70">
        <f t="shared" si="5"/>
        <v>0</v>
      </c>
      <c r="BM88" s="70">
        <v>0</v>
      </c>
      <c r="BN88" s="70">
        <v>2084</v>
      </c>
      <c r="BO88" s="70">
        <v>479</v>
      </c>
      <c r="BP88" s="70">
        <v>4</v>
      </c>
      <c r="BQ88" s="70">
        <v>0</v>
      </c>
      <c r="BR88" s="70">
        <v>-27</v>
      </c>
      <c r="BS88" s="70">
        <v>-49</v>
      </c>
      <c r="BT88" s="70">
        <v>-115</v>
      </c>
      <c r="BU88" s="70">
        <v>-184</v>
      </c>
      <c r="BV88" s="70">
        <v>0</v>
      </c>
      <c r="BW88" s="70">
        <v>0</v>
      </c>
      <c r="BX88" s="70">
        <v>5</v>
      </c>
      <c r="BY88" s="70">
        <v>-389</v>
      </c>
      <c r="BZ88" s="70">
        <v>-2</v>
      </c>
      <c r="CA88" s="70">
        <v>1806</v>
      </c>
      <c r="CB88" s="70">
        <v>5</v>
      </c>
      <c r="CC88" s="70">
        <v>179</v>
      </c>
      <c r="CD88" s="70">
        <v>89</v>
      </c>
      <c r="CE88" s="70">
        <v>115</v>
      </c>
      <c r="CF88" s="70">
        <v>1</v>
      </c>
      <c r="CG88" s="70">
        <v>4</v>
      </c>
    </row>
    <row r="89" spans="1:85" s="33" customFormat="1" ht="15.6" x14ac:dyDescent="0.3">
      <c r="A89" s="38">
        <v>9</v>
      </c>
      <c r="B89" s="38" t="s">
        <v>128</v>
      </c>
      <c r="C89" s="38" t="s">
        <v>129</v>
      </c>
      <c r="D89" s="38" t="s">
        <v>447</v>
      </c>
      <c r="E89" s="38" t="s">
        <v>370</v>
      </c>
      <c r="F89" s="38" t="s">
        <v>442</v>
      </c>
      <c r="G89" s="72">
        <v>80326070.269999996</v>
      </c>
      <c r="H89" s="72">
        <v>80347799.879999995</v>
      </c>
      <c r="I89" s="72">
        <v>73701046.150000006</v>
      </c>
      <c r="J89" s="72">
        <v>26772719.329999998</v>
      </c>
      <c r="K89" s="72">
        <v>3785572.6</v>
      </c>
      <c r="L89" s="72">
        <v>14292397.210000001</v>
      </c>
      <c r="M89" s="72">
        <v>0</v>
      </c>
      <c r="N89" s="72">
        <v>0</v>
      </c>
      <c r="O89" s="72">
        <v>25458.23</v>
      </c>
      <c r="P89" s="72">
        <v>2619424.96</v>
      </c>
      <c r="Q89" s="72">
        <v>0</v>
      </c>
      <c r="R89" s="72">
        <v>0</v>
      </c>
      <c r="S89" s="72">
        <v>18949512.75</v>
      </c>
      <c r="T89" s="72">
        <v>118026.02</v>
      </c>
      <c r="U89" s="72">
        <v>4613710.55</v>
      </c>
      <c r="V89" s="72">
        <v>0</v>
      </c>
      <c r="W89" s="72">
        <v>0</v>
      </c>
      <c r="X89" s="72">
        <v>3966.95</v>
      </c>
      <c r="Y89" s="72">
        <v>74530650.829999998</v>
      </c>
      <c r="Z89" s="72">
        <v>25696.560000000001</v>
      </c>
      <c r="AA89" s="72">
        <v>74556347.390000001</v>
      </c>
      <c r="AB89" s="74">
        <v>0.1801092</v>
      </c>
      <c r="AC89" s="74">
        <v>4.4999999999999998E-2</v>
      </c>
      <c r="AD89" s="70">
        <v>3353829.18</v>
      </c>
      <c r="AE89" s="70">
        <v>0</v>
      </c>
      <c r="AF89" s="70">
        <v>0</v>
      </c>
      <c r="AG89" s="70">
        <v>21729.61</v>
      </c>
      <c r="AH89" s="70">
        <v>0</v>
      </c>
      <c r="AI89" s="70">
        <f t="shared" si="3"/>
        <v>21729.61</v>
      </c>
      <c r="AJ89" s="70">
        <v>1643806.95</v>
      </c>
      <c r="AK89" s="70">
        <v>125094.39</v>
      </c>
      <c r="AL89" s="70">
        <v>400397.96</v>
      </c>
      <c r="AM89" s="70">
        <v>691.89</v>
      </c>
      <c r="AN89" s="70">
        <v>177963.6</v>
      </c>
      <c r="AO89" s="70">
        <v>22365.279999999999</v>
      </c>
      <c r="AP89" s="70">
        <v>76248.92</v>
      </c>
      <c r="AQ89" s="70">
        <v>11073</v>
      </c>
      <c r="AR89" s="70">
        <v>4000</v>
      </c>
      <c r="AS89" s="70">
        <v>18003.72</v>
      </c>
      <c r="AT89" s="70">
        <v>172390.7</v>
      </c>
      <c r="AU89" s="70">
        <v>42319</v>
      </c>
      <c r="AV89" s="70">
        <v>9734.09</v>
      </c>
      <c r="AW89" s="70">
        <v>42911.53</v>
      </c>
      <c r="AX89" s="70">
        <v>57532.99</v>
      </c>
      <c r="AY89" s="70">
        <v>138922.32</v>
      </c>
      <c r="AZ89" s="70">
        <v>0</v>
      </c>
      <c r="BA89" s="70">
        <v>3000474.62</v>
      </c>
      <c r="BB89" s="74">
        <f t="shared" si="4"/>
        <v>0</v>
      </c>
      <c r="BC89" s="70">
        <v>320623.06</v>
      </c>
      <c r="BD89" s="70">
        <v>14146843.27</v>
      </c>
      <c r="BE89" s="70">
        <v>0</v>
      </c>
      <c r="BF89" s="70">
        <v>196853</v>
      </c>
      <c r="BG89" s="70">
        <v>0</v>
      </c>
      <c r="BH89" s="70">
        <v>821988.94</v>
      </c>
      <c r="BI89" s="70">
        <v>71870.28</v>
      </c>
      <c r="BJ89" s="70">
        <v>71870.28</v>
      </c>
      <c r="BK89" s="70">
        <v>0</v>
      </c>
      <c r="BL89" s="70">
        <f t="shared" si="5"/>
        <v>71870.28</v>
      </c>
      <c r="BM89" s="70">
        <v>0</v>
      </c>
      <c r="BN89" s="70">
        <v>7219</v>
      </c>
      <c r="BO89" s="70">
        <v>1583</v>
      </c>
      <c r="BP89" s="70">
        <v>0</v>
      </c>
      <c r="BQ89" s="70">
        <v>0</v>
      </c>
      <c r="BR89" s="70">
        <v>-25</v>
      </c>
      <c r="BS89" s="70">
        <v>-122</v>
      </c>
      <c r="BT89" s="70">
        <v>-164</v>
      </c>
      <c r="BU89" s="70">
        <v>-484</v>
      </c>
      <c r="BV89" s="70">
        <v>25</v>
      </c>
      <c r="BW89" s="70">
        <v>0</v>
      </c>
      <c r="BX89" s="70">
        <v>-24</v>
      </c>
      <c r="BY89" s="70">
        <v>-1262</v>
      </c>
      <c r="BZ89" s="70">
        <v>0</v>
      </c>
      <c r="CA89" s="70">
        <v>6746</v>
      </c>
      <c r="CB89" s="70">
        <v>10</v>
      </c>
      <c r="CC89" s="70">
        <v>202</v>
      </c>
      <c r="CD89" s="70">
        <v>89</v>
      </c>
      <c r="CE89" s="70">
        <v>823</v>
      </c>
      <c r="CF89" s="70">
        <v>143</v>
      </c>
      <c r="CG89" s="70">
        <v>5</v>
      </c>
    </row>
    <row r="90" spans="1:85" s="33" customFormat="1" ht="15.6" x14ac:dyDescent="0.3">
      <c r="A90" s="38">
        <v>9</v>
      </c>
      <c r="B90" s="38" t="s">
        <v>329</v>
      </c>
      <c r="C90" s="38" t="s">
        <v>15</v>
      </c>
      <c r="D90" s="38" t="s">
        <v>448</v>
      </c>
      <c r="E90" s="38" t="s">
        <v>364</v>
      </c>
      <c r="F90" s="38" t="s">
        <v>440</v>
      </c>
      <c r="G90" s="72">
        <v>23869015.309999999</v>
      </c>
      <c r="H90" s="72">
        <v>23869015.309999999</v>
      </c>
      <c r="I90" s="72">
        <v>23333218.18</v>
      </c>
      <c r="J90" s="72">
        <v>7152999.2300000004</v>
      </c>
      <c r="K90" s="72">
        <v>1059126.46</v>
      </c>
      <c r="L90" s="72">
        <v>3610730.43</v>
      </c>
      <c r="M90" s="72">
        <v>0</v>
      </c>
      <c r="N90" s="72">
        <v>0</v>
      </c>
      <c r="O90" s="72">
        <v>0</v>
      </c>
      <c r="P90" s="72">
        <v>874141.87</v>
      </c>
      <c r="Q90" s="72">
        <v>0</v>
      </c>
      <c r="R90" s="72">
        <v>0</v>
      </c>
      <c r="S90" s="72">
        <v>6938354.4100000001</v>
      </c>
      <c r="T90" s="72">
        <v>0</v>
      </c>
      <c r="U90" s="72">
        <v>2484074.37</v>
      </c>
      <c r="V90" s="72">
        <v>137679.32</v>
      </c>
      <c r="W90" s="72">
        <v>0</v>
      </c>
      <c r="X90" s="72">
        <v>0</v>
      </c>
      <c r="Y90" s="72">
        <v>23146404.760000002</v>
      </c>
      <c r="Z90" s="72">
        <v>137679.32</v>
      </c>
      <c r="AA90" s="72">
        <v>23284084.079999998</v>
      </c>
      <c r="AB90" s="74">
        <v>3.0946520000000002E-2</v>
      </c>
      <c r="AC90" s="74">
        <v>4.4299999999999999E-2</v>
      </c>
      <c r="AD90" s="70">
        <v>1026284.99</v>
      </c>
      <c r="AE90" s="70">
        <v>0</v>
      </c>
      <c r="AF90" s="70">
        <v>0</v>
      </c>
      <c r="AG90" s="70">
        <v>0</v>
      </c>
      <c r="AH90" s="70">
        <v>0</v>
      </c>
      <c r="AI90" s="70">
        <f t="shared" si="3"/>
        <v>0</v>
      </c>
      <c r="AJ90" s="70">
        <v>422824.58</v>
      </c>
      <c r="AK90" s="70">
        <v>33702.400000000001</v>
      </c>
      <c r="AL90" s="70">
        <v>86977.97</v>
      </c>
      <c r="AM90" s="70">
        <v>1855.36</v>
      </c>
      <c r="AN90" s="70">
        <v>33782.53</v>
      </c>
      <c r="AO90" s="70">
        <v>3254.5</v>
      </c>
      <c r="AP90" s="70">
        <v>56652.01</v>
      </c>
      <c r="AQ90" s="70">
        <v>6100</v>
      </c>
      <c r="AR90" s="70">
        <v>16448.3</v>
      </c>
      <c r="AS90" s="70">
        <v>0</v>
      </c>
      <c r="AT90" s="70">
        <v>79961.679999999993</v>
      </c>
      <c r="AU90" s="70">
        <v>9534.36</v>
      </c>
      <c r="AV90" s="70">
        <v>0</v>
      </c>
      <c r="AW90" s="70">
        <v>8095.74</v>
      </c>
      <c r="AX90" s="70">
        <v>11601.36</v>
      </c>
      <c r="AY90" s="70">
        <v>41334.980000000003</v>
      </c>
      <c r="AZ90" s="70">
        <v>0</v>
      </c>
      <c r="BA90" s="70">
        <v>832202.41</v>
      </c>
      <c r="BB90" s="74">
        <f t="shared" si="4"/>
        <v>0</v>
      </c>
      <c r="BC90" s="70">
        <v>168229.22</v>
      </c>
      <c r="BD90" s="70">
        <v>570433.75</v>
      </c>
      <c r="BE90" s="70">
        <v>0</v>
      </c>
      <c r="BF90" s="70">
        <v>196853.04</v>
      </c>
      <c r="BG90" s="70">
        <v>0.04</v>
      </c>
      <c r="BH90" s="70">
        <v>115708.2</v>
      </c>
      <c r="BI90" s="70">
        <v>0</v>
      </c>
      <c r="BJ90" s="70">
        <v>0</v>
      </c>
      <c r="BK90" s="70">
        <v>0</v>
      </c>
      <c r="BL90" s="70">
        <f t="shared" si="5"/>
        <v>0</v>
      </c>
      <c r="BM90" s="70">
        <v>0</v>
      </c>
      <c r="BN90" s="70">
        <v>2870</v>
      </c>
      <c r="BO90" s="70">
        <v>748</v>
      </c>
      <c r="BP90" s="70">
        <v>28</v>
      </c>
      <c r="BQ90" s="70">
        <v>-16</v>
      </c>
      <c r="BR90" s="70">
        <v>-19</v>
      </c>
      <c r="BS90" s="70">
        <v>-77</v>
      </c>
      <c r="BT90" s="70">
        <v>-53</v>
      </c>
      <c r="BU90" s="70">
        <v>-210</v>
      </c>
      <c r="BV90" s="70">
        <v>2</v>
      </c>
      <c r="BW90" s="70">
        <v>-2</v>
      </c>
      <c r="BX90" s="70">
        <v>7</v>
      </c>
      <c r="BY90" s="70">
        <v>-577</v>
      </c>
      <c r="BZ90" s="70">
        <v>-19</v>
      </c>
      <c r="CA90" s="70">
        <v>2682</v>
      </c>
      <c r="CB90" s="70">
        <v>14</v>
      </c>
      <c r="CC90" s="70">
        <v>72</v>
      </c>
      <c r="CD90" s="70">
        <v>62</v>
      </c>
      <c r="CE90" s="70">
        <v>439</v>
      </c>
      <c r="CF90" s="70">
        <v>4</v>
      </c>
      <c r="CG90" s="70">
        <v>1</v>
      </c>
    </row>
    <row r="91" spans="1:85" s="33" customFormat="1" ht="15.6" x14ac:dyDescent="0.3">
      <c r="A91" s="38">
        <v>9</v>
      </c>
      <c r="B91" s="38" t="s">
        <v>576</v>
      </c>
      <c r="C91" s="38"/>
      <c r="D91" s="38" t="s">
        <v>552</v>
      </c>
      <c r="E91" s="38" t="s">
        <v>370</v>
      </c>
      <c r="F91" s="38" t="s">
        <v>442</v>
      </c>
      <c r="G91" s="72">
        <v>55554308</v>
      </c>
      <c r="H91" s="72">
        <v>55631846</v>
      </c>
      <c r="I91" s="72">
        <v>55520439</v>
      </c>
      <c r="J91" s="72">
        <v>20398088.02</v>
      </c>
      <c r="K91" s="72">
        <v>2426607.0499999998</v>
      </c>
      <c r="L91" s="72">
        <v>12775654.199999999</v>
      </c>
      <c r="M91" s="72">
        <v>0</v>
      </c>
      <c r="N91" s="72">
        <v>0</v>
      </c>
      <c r="O91" s="72">
        <v>0</v>
      </c>
      <c r="P91" s="72">
        <v>2016703.71</v>
      </c>
      <c r="Q91" s="72">
        <v>0</v>
      </c>
      <c r="R91" s="72">
        <v>0</v>
      </c>
      <c r="S91" s="72">
        <v>9644754.9299999997</v>
      </c>
      <c r="T91" s="72">
        <v>283446.33</v>
      </c>
      <c r="U91" s="72">
        <v>3965712.96</v>
      </c>
      <c r="V91" s="72">
        <v>479706.98</v>
      </c>
      <c r="W91" s="72">
        <v>7837.67</v>
      </c>
      <c r="X91" s="72">
        <v>679.28</v>
      </c>
      <c r="Y91" s="72">
        <v>53891679</v>
      </c>
      <c r="Z91" s="72">
        <v>565762.02</v>
      </c>
      <c r="AA91" s="72">
        <v>54457441.020000003</v>
      </c>
      <c r="AB91" s="74">
        <v>0.1294892</v>
      </c>
      <c r="AC91" s="74">
        <v>4.19E-2</v>
      </c>
      <c r="AD91" s="70">
        <v>2255469.9</v>
      </c>
      <c r="AE91" s="70">
        <v>0</v>
      </c>
      <c r="AF91" s="70">
        <v>0</v>
      </c>
      <c r="AG91" s="70">
        <v>0</v>
      </c>
      <c r="AH91" s="70">
        <v>0</v>
      </c>
      <c r="AI91" s="70">
        <f t="shared" si="3"/>
        <v>0</v>
      </c>
      <c r="AJ91" s="70">
        <v>965071</v>
      </c>
      <c r="AK91" s="70">
        <v>77631.070000000007</v>
      </c>
      <c r="AL91" s="70">
        <v>254925.43</v>
      </c>
      <c r="AM91" s="70">
        <v>0</v>
      </c>
      <c r="AN91" s="70">
        <v>168669.33</v>
      </c>
      <c r="AO91" s="70">
        <v>18896.98</v>
      </c>
      <c r="AP91" s="70">
        <v>49731.43</v>
      </c>
      <c r="AQ91" s="70">
        <v>11073</v>
      </c>
      <c r="AR91" s="70">
        <v>1615.7</v>
      </c>
      <c r="AS91" s="70">
        <v>5057.8599999999997</v>
      </c>
      <c r="AT91" s="70">
        <v>66192.210000000006</v>
      </c>
      <c r="AU91" s="70">
        <v>29559.55</v>
      </c>
      <c r="AV91" s="70">
        <v>65289.63</v>
      </c>
      <c r="AW91" s="70">
        <v>39153.339999999997</v>
      </c>
      <c r="AX91" s="70">
        <v>28476.06</v>
      </c>
      <c r="AY91" s="70">
        <v>100703.5</v>
      </c>
      <c r="AZ91" s="70">
        <v>0</v>
      </c>
      <c r="BA91" s="70">
        <v>1937806</v>
      </c>
      <c r="BB91" s="74">
        <f t="shared" si="4"/>
        <v>0</v>
      </c>
      <c r="BC91" s="70">
        <v>847730.83</v>
      </c>
      <c r="BD91" s="70">
        <v>6355993.1500000004</v>
      </c>
      <c r="BE91" s="70">
        <v>0</v>
      </c>
      <c r="BF91" s="70">
        <v>196853</v>
      </c>
      <c r="BG91" s="70">
        <v>0</v>
      </c>
      <c r="BH91" s="70">
        <v>435394</v>
      </c>
      <c r="BI91" s="70">
        <v>0</v>
      </c>
      <c r="BJ91" s="70">
        <v>0</v>
      </c>
      <c r="BK91" s="70">
        <v>0</v>
      </c>
      <c r="BL91" s="70">
        <f t="shared" si="5"/>
        <v>0</v>
      </c>
      <c r="BM91" s="70">
        <v>0</v>
      </c>
      <c r="BN91" s="70">
        <v>4490</v>
      </c>
      <c r="BO91" s="70">
        <v>1458</v>
      </c>
      <c r="BP91" s="70">
        <v>0</v>
      </c>
      <c r="BQ91" s="70">
        <v>0</v>
      </c>
      <c r="BR91" s="70">
        <v>-33</v>
      </c>
      <c r="BS91" s="70">
        <v>-127</v>
      </c>
      <c r="BT91" s="70">
        <v>-286</v>
      </c>
      <c r="BU91" s="70">
        <v>-376</v>
      </c>
      <c r="BV91" s="70">
        <v>0</v>
      </c>
      <c r="BW91" s="70">
        <v>-6</v>
      </c>
      <c r="BX91" s="70">
        <v>7</v>
      </c>
      <c r="BY91" s="70">
        <v>-317</v>
      </c>
      <c r="BZ91" s="70">
        <v>-2</v>
      </c>
      <c r="CA91" s="70">
        <v>4808</v>
      </c>
      <c r="CB91" s="70">
        <v>0</v>
      </c>
      <c r="CC91" s="70">
        <v>59</v>
      </c>
      <c r="CD91" s="70">
        <v>11</v>
      </c>
      <c r="CE91" s="70">
        <v>185</v>
      </c>
      <c r="CF91" s="70">
        <v>5</v>
      </c>
      <c r="CG91" s="70">
        <v>3</v>
      </c>
    </row>
    <row r="92" spans="1:85" s="33" customFormat="1" ht="15.6" x14ac:dyDescent="0.3">
      <c r="A92" s="38">
        <v>9</v>
      </c>
      <c r="B92" s="38" t="s">
        <v>173</v>
      </c>
      <c r="C92" s="38" t="s">
        <v>174</v>
      </c>
      <c r="D92" s="38" t="s">
        <v>449</v>
      </c>
      <c r="E92" s="38" t="s">
        <v>370</v>
      </c>
      <c r="F92" s="38" t="s">
        <v>442</v>
      </c>
      <c r="G92" s="72">
        <v>91561352.019999996</v>
      </c>
      <c r="H92" s="72">
        <v>91704460.129999995</v>
      </c>
      <c r="I92" s="72">
        <v>87861311.25</v>
      </c>
      <c r="J92" s="72">
        <v>34701241.049999997</v>
      </c>
      <c r="K92" s="72">
        <v>4584729.03</v>
      </c>
      <c r="L92" s="72">
        <v>17003974.68</v>
      </c>
      <c r="M92" s="72">
        <v>0</v>
      </c>
      <c r="N92" s="72">
        <v>0</v>
      </c>
      <c r="O92" s="72">
        <v>0</v>
      </c>
      <c r="P92" s="72">
        <v>2941657.93</v>
      </c>
      <c r="Q92" s="72">
        <v>0</v>
      </c>
      <c r="R92" s="72">
        <v>0</v>
      </c>
      <c r="S92" s="72">
        <v>19644763.350000001</v>
      </c>
      <c r="T92" s="72">
        <v>0</v>
      </c>
      <c r="U92" s="72">
        <v>4973428.3899999997</v>
      </c>
      <c r="V92" s="72">
        <v>629720.25</v>
      </c>
      <c r="W92" s="72">
        <v>15107</v>
      </c>
      <c r="X92" s="72">
        <v>54769.01</v>
      </c>
      <c r="Y92" s="72">
        <v>87656384.819999993</v>
      </c>
      <c r="Z92" s="72">
        <v>849817.76</v>
      </c>
      <c r="AA92" s="72">
        <v>88506202.579999998</v>
      </c>
      <c r="AB92" s="74">
        <v>6.130207E-2</v>
      </c>
      <c r="AC92" s="74">
        <v>4.2000000000000003E-2</v>
      </c>
      <c r="AD92" s="70">
        <v>3681430.09</v>
      </c>
      <c r="AE92" s="70">
        <v>0</v>
      </c>
      <c r="AF92" s="70">
        <v>0</v>
      </c>
      <c r="AG92" s="70">
        <v>13536.34</v>
      </c>
      <c r="AH92" s="70">
        <v>291.70999999999998</v>
      </c>
      <c r="AI92" s="70">
        <f t="shared" si="3"/>
        <v>13828.05</v>
      </c>
      <c r="AJ92" s="70">
        <v>1753480.46</v>
      </c>
      <c r="AK92" s="70">
        <v>138820.63</v>
      </c>
      <c r="AL92" s="70">
        <v>566603.05000000005</v>
      </c>
      <c r="AM92" s="70">
        <v>2221.0500000000002</v>
      </c>
      <c r="AN92" s="70">
        <v>337051.34</v>
      </c>
      <c r="AO92" s="70">
        <v>16618.38</v>
      </c>
      <c r="AP92" s="70">
        <v>73076.28</v>
      </c>
      <c r="AQ92" s="70">
        <v>11073</v>
      </c>
      <c r="AR92" s="70">
        <v>0</v>
      </c>
      <c r="AS92" s="70">
        <v>56630.44</v>
      </c>
      <c r="AT92" s="70">
        <v>232466.95</v>
      </c>
      <c r="AU92" s="70">
        <v>38239.86</v>
      </c>
      <c r="AV92" s="70">
        <v>72908.479999999996</v>
      </c>
      <c r="AW92" s="70">
        <v>101174.22</v>
      </c>
      <c r="AX92" s="70">
        <v>66862.02</v>
      </c>
      <c r="AY92" s="70">
        <v>212305.57</v>
      </c>
      <c r="AZ92" s="70">
        <v>0</v>
      </c>
      <c r="BA92" s="70">
        <v>3876184.97</v>
      </c>
      <c r="BB92" s="74">
        <f t="shared" si="4"/>
        <v>0</v>
      </c>
      <c r="BC92" s="70">
        <v>894090.09</v>
      </c>
      <c r="BD92" s="70">
        <v>4718810.09</v>
      </c>
      <c r="BE92" s="70">
        <v>0</v>
      </c>
      <c r="BF92" s="70">
        <v>196853</v>
      </c>
      <c r="BG92" s="70">
        <v>0</v>
      </c>
      <c r="BH92" s="70">
        <v>522672.36</v>
      </c>
      <c r="BI92" s="70">
        <v>0</v>
      </c>
      <c r="BJ92" s="70">
        <v>0</v>
      </c>
      <c r="BK92" s="70">
        <v>0</v>
      </c>
      <c r="BL92" s="70">
        <f t="shared" si="5"/>
        <v>0</v>
      </c>
      <c r="BM92" s="70">
        <v>0</v>
      </c>
      <c r="BN92" s="70">
        <v>8635</v>
      </c>
      <c r="BO92" s="70">
        <v>1649</v>
      </c>
      <c r="BP92" s="70">
        <v>0</v>
      </c>
      <c r="BQ92" s="70">
        <v>0</v>
      </c>
      <c r="BR92" s="70">
        <v>-40</v>
      </c>
      <c r="BS92" s="70">
        <v>-158</v>
      </c>
      <c r="BT92" s="70">
        <v>-286</v>
      </c>
      <c r="BU92" s="70">
        <v>-599</v>
      </c>
      <c r="BV92" s="70">
        <v>0</v>
      </c>
      <c r="BW92" s="70">
        <v>0</v>
      </c>
      <c r="BX92" s="70">
        <v>0</v>
      </c>
      <c r="BY92" s="70">
        <v>-1903</v>
      </c>
      <c r="BZ92" s="70">
        <v>-12</v>
      </c>
      <c r="CA92" s="70">
        <v>7286</v>
      </c>
      <c r="CB92" s="70">
        <v>14</v>
      </c>
      <c r="CC92" s="70">
        <v>315</v>
      </c>
      <c r="CD92" s="70">
        <v>170</v>
      </c>
      <c r="CE92" s="70">
        <v>1381</v>
      </c>
      <c r="CF92" s="70">
        <v>32</v>
      </c>
      <c r="CG92" s="70">
        <v>5</v>
      </c>
    </row>
    <row r="93" spans="1:85" s="33" customFormat="1" ht="15.6" x14ac:dyDescent="0.3">
      <c r="A93" s="38">
        <v>9</v>
      </c>
      <c r="B93" s="38" t="s">
        <v>181</v>
      </c>
      <c r="C93" s="38" t="s">
        <v>182</v>
      </c>
      <c r="D93" s="38" t="s">
        <v>450</v>
      </c>
      <c r="E93" s="38" t="s">
        <v>367</v>
      </c>
      <c r="F93" s="38" t="s">
        <v>440</v>
      </c>
      <c r="G93" s="72">
        <v>27704015.539999999</v>
      </c>
      <c r="H93" s="72">
        <v>27705014.190000001</v>
      </c>
      <c r="I93" s="72">
        <v>27368045.789999999</v>
      </c>
      <c r="J93" s="72">
        <v>8216862.8200000003</v>
      </c>
      <c r="K93" s="72">
        <v>1294777.1000000001</v>
      </c>
      <c r="L93" s="72">
        <v>4705752.63</v>
      </c>
      <c r="M93" s="72">
        <v>0</v>
      </c>
      <c r="N93" s="72">
        <v>0</v>
      </c>
      <c r="O93" s="72">
        <v>8400.4699999999993</v>
      </c>
      <c r="P93" s="72">
        <v>704112.88</v>
      </c>
      <c r="Q93" s="72">
        <v>0</v>
      </c>
      <c r="R93" s="72">
        <v>0</v>
      </c>
      <c r="S93" s="72">
        <v>8390873.6799999997</v>
      </c>
      <c r="T93" s="72">
        <v>0</v>
      </c>
      <c r="U93" s="72">
        <v>1946800.55</v>
      </c>
      <c r="V93" s="72">
        <v>159469.64000000001</v>
      </c>
      <c r="W93" s="72">
        <v>0</v>
      </c>
      <c r="X93" s="72">
        <v>0</v>
      </c>
      <c r="Y93" s="72">
        <v>26638804.59</v>
      </c>
      <c r="Z93" s="72">
        <v>160468.29</v>
      </c>
      <c r="AA93" s="72">
        <v>26799272.879999999</v>
      </c>
      <c r="AB93" s="74">
        <v>0.1234967</v>
      </c>
      <c r="AC93" s="74">
        <v>4.9000000000000002E-2</v>
      </c>
      <c r="AD93" s="70">
        <v>1305276.5</v>
      </c>
      <c r="AE93" s="70">
        <v>0</v>
      </c>
      <c r="AF93" s="70">
        <v>0</v>
      </c>
      <c r="AG93" s="70">
        <v>998.65</v>
      </c>
      <c r="AH93" s="70">
        <v>597.48</v>
      </c>
      <c r="AI93" s="70">
        <f t="shared" si="3"/>
        <v>1596.13</v>
      </c>
      <c r="AJ93" s="70">
        <v>557195.30000000005</v>
      </c>
      <c r="AK93" s="70">
        <v>45825.63</v>
      </c>
      <c r="AL93" s="70">
        <v>133686.63</v>
      </c>
      <c r="AM93" s="70">
        <v>1146.67</v>
      </c>
      <c r="AN93" s="70">
        <v>82548.850000000006</v>
      </c>
      <c r="AO93" s="70">
        <v>1029.5999999999999</v>
      </c>
      <c r="AP93" s="70">
        <v>57926.33</v>
      </c>
      <c r="AQ93" s="70">
        <v>6000</v>
      </c>
      <c r="AR93" s="70">
        <v>0</v>
      </c>
      <c r="AS93" s="70">
        <v>0</v>
      </c>
      <c r="AT93" s="70">
        <v>41363.85</v>
      </c>
      <c r="AU93" s="70">
        <v>15377.91</v>
      </c>
      <c r="AV93" s="70">
        <v>0</v>
      </c>
      <c r="AW93" s="70">
        <v>0</v>
      </c>
      <c r="AX93" s="70">
        <v>28521.81</v>
      </c>
      <c r="AY93" s="70">
        <v>43328.86</v>
      </c>
      <c r="AZ93" s="70">
        <v>0</v>
      </c>
      <c r="BA93" s="70">
        <v>1076503.97</v>
      </c>
      <c r="BB93" s="74">
        <f t="shared" si="4"/>
        <v>0</v>
      </c>
      <c r="BC93" s="70">
        <v>280795.44</v>
      </c>
      <c r="BD93" s="70">
        <v>3140558.44</v>
      </c>
      <c r="BE93" s="70">
        <v>0</v>
      </c>
      <c r="BF93" s="70">
        <v>196853</v>
      </c>
      <c r="BG93" s="70">
        <v>0</v>
      </c>
      <c r="BH93" s="70">
        <v>249109.05</v>
      </c>
      <c r="BI93" s="70">
        <v>0</v>
      </c>
      <c r="BJ93" s="70">
        <v>0</v>
      </c>
      <c r="BK93" s="70">
        <v>0</v>
      </c>
      <c r="BL93" s="70">
        <f t="shared" si="5"/>
        <v>0</v>
      </c>
      <c r="BM93" s="70">
        <v>0</v>
      </c>
      <c r="BN93" s="70">
        <v>2171</v>
      </c>
      <c r="BO93" s="70">
        <v>715</v>
      </c>
      <c r="BP93" s="70">
        <v>1</v>
      </c>
      <c r="BQ93" s="70">
        <v>0</v>
      </c>
      <c r="BR93" s="70">
        <v>-26</v>
      </c>
      <c r="BS93" s="70">
        <v>-81</v>
      </c>
      <c r="BT93" s="70">
        <v>-75</v>
      </c>
      <c r="BU93" s="70">
        <v>-125</v>
      </c>
      <c r="BV93" s="70">
        <v>18</v>
      </c>
      <c r="BW93" s="70">
        <v>-1</v>
      </c>
      <c r="BX93" s="70">
        <v>73</v>
      </c>
      <c r="BY93" s="70">
        <v>-288</v>
      </c>
      <c r="BZ93" s="70">
        <v>-2</v>
      </c>
      <c r="CA93" s="70">
        <v>2380</v>
      </c>
      <c r="CB93" s="70">
        <v>1</v>
      </c>
      <c r="CC93" s="70">
        <v>92</v>
      </c>
      <c r="CD93" s="70">
        <v>34</v>
      </c>
      <c r="CE93" s="70">
        <v>144</v>
      </c>
      <c r="CF93" s="70">
        <v>13</v>
      </c>
      <c r="CG93" s="70">
        <v>4</v>
      </c>
    </row>
    <row r="94" spans="1:85" s="75" customFormat="1" ht="15.6" x14ac:dyDescent="0.3">
      <c r="A94" s="38">
        <v>9</v>
      </c>
      <c r="B94" s="38" t="s">
        <v>187</v>
      </c>
      <c r="C94" s="38" t="s">
        <v>188</v>
      </c>
      <c r="D94" s="38" t="s">
        <v>451</v>
      </c>
      <c r="E94" s="38" t="s">
        <v>361</v>
      </c>
      <c r="F94" s="38" t="s">
        <v>442</v>
      </c>
      <c r="G94" s="76">
        <v>21966999.620000001</v>
      </c>
      <c r="H94" s="76">
        <v>21966999.620000001</v>
      </c>
      <c r="I94" s="76">
        <v>21466048.48</v>
      </c>
      <c r="J94" s="76">
        <v>6589778.8799999999</v>
      </c>
      <c r="K94" s="76">
        <v>1332700.02</v>
      </c>
      <c r="L94" s="76">
        <v>3522943.11</v>
      </c>
      <c r="M94" s="76">
        <v>0</v>
      </c>
      <c r="N94" s="76">
        <v>0</v>
      </c>
      <c r="O94" s="76">
        <v>4841.74</v>
      </c>
      <c r="P94" s="76">
        <v>582644.12</v>
      </c>
      <c r="Q94" s="76">
        <v>0</v>
      </c>
      <c r="R94" s="76">
        <v>0</v>
      </c>
      <c r="S94" s="76">
        <v>7457619.4100000001</v>
      </c>
      <c r="T94" s="76">
        <v>59394.17</v>
      </c>
      <c r="U94" s="76">
        <v>769036.19</v>
      </c>
      <c r="V94" s="76">
        <v>60320.34</v>
      </c>
      <c r="W94" s="76">
        <v>0</v>
      </c>
      <c r="X94" s="76">
        <v>0</v>
      </c>
      <c r="Y94" s="76">
        <v>21330187.719999999</v>
      </c>
      <c r="Z94" s="76">
        <v>60320.34</v>
      </c>
      <c r="AA94" s="76">
        <v>21390508.059999999</v>
      </c>
      <c r="AB94" s="73">
        <v>3.2855809999999999E-2</v>
      </c>
      <c r="AC94" s="73">
        <v>4.5199999999999997E-2</v>
      </c>
      <c r="AD94" s="71">
        <v>963901.49</v>
      </c>
      <c r="AE94" s="71">
        <v>0</v>
      </c>
      <c r="AF94" s="71">
        <v>0</v>
      </c>
      <c r="AG94" s="71">
        <v>0</v>
      </c>
      <c r="AH94" s="71">
        <v>0</v>
      </c>
      <c r="AI94" s="71">
        <f t="shared" si="3"/>
        <v>0</v>
      </c>
      <c r="AJ94" s="71">
        <v>409391.53</v>
      </c>
      <c r="AK94" s="71">
        <v>38004.089999999997</v>
      </c>
      <c r="AL94" s="71">
        <v>93648.4</v>
      </c>
      <c r="AM94" s="71">
        <v>0</v>
      </c>
      <c r="AN94" s="71">
        <v>91709.38</v>
      </c>
      <c r="AO94" s="71">
        <v>904.38</v>
      </c>
      <c r="AP94" s="71">
        <v>61259.39</v>
      </c>
      <c r="AQ94" s="71">
        <v>11073</v>
      </c>
      <c r="AR94" s="71">
        <v>6546.13</v>
      </c>
      <c r="AS94" s="71">
        <v>0</v>
      </c>
      <c r="AT94" s="71">
        <v>44796.65</v>
      </c>
      <c r="AU94" s="71">
        <v>13666.03</v>
      </c>
      <c r="AV94" s="71">
        <v>0</v>
      </c>
      <c r="AW94" s="71">
        <v>12602.38</v>
      </c>
      <c r="AX94" s="71">
        <v>2646.59</v>
      </c>
      <c r="AY94" s="71">
        <v>41573.07</v>
      </c>
      <c r="AZ94" s="71">
        <v>0</v>
      </c>
      <c r="BA94" s="71">
        <v>866746.9</v>
      </c>
      <c r="BB94" s="73">
        <f t="shared" si="4"/>
        <v>0</v>
      </c>
      <c r="BC94" s="71">
        <v>167202.82999999999</v>
      </c>
      <c r="BD94" s="71">
        <v>554540.73</v>
      </c>
      <c r="BE94" s="71">
        <v>0</v>
      </c>
      <c r="BF94" s="71">
        <v>196852.92</v>
      </c>
      <c r="BG94" s="71">
        <v>0</v>
      </c>
      <c r="BH94" s="71">
        <v>78973.09</v>
      </c>
      <c r="BI94" s="71">
        <v>0</v>
      </c>
      <c r="BJ94" s="71">
        <v>0</v>
      </c>
      <c r="BK94" s="71">
        <v>0</v>
      </c>
      <c r="BL94" s="71">
        <f t="shared" si="5"/>
        <v>0</v>
      </c>
      <c r="BM94" s="71">
        <v>0</v>
      </c>
      <c r="BN94" s="71">
        <v>2424</v>
      </c>
      <c r="BO94" s="71">
        <v>457</v>
      </c>
      <c r="BP94" s="71">
        <v>1</v>
      </c>
      <c r="BQ94" s="71">
        <v>0</v>
      </c>
      <c r="BR94" s="71">
        <v>-18</v>
      </c>
      <c r="BS94" s="71">
        <v>-46</v>
      </c>
      <c r="BT94" s="71">
        <v>-79</v>
      </c>
      <c r="BU94" s="71">
        <v>-121</v>
      </c>
      <c r="BV94" s="71">
        <v>0</v>
      </c>
      <c r="BW94" s="71">
        <v>0</v>
      </c>
      <c r="BX94" s="71">
        <v>0</v>
      </c>
      <c r="BY94" s="71">
        <v>-572</v>
      </c>
      <c r="BZ94" s="71">
        <v>-1</v>
      </c>
      <c r="CA94" s="71">
        <v>2045</v>
      </c>
      <c r="CB94" s="71">
        <v>15</v>
      </c>
      <c r="CC94" s="71">
        <v>159</v>
      </c>
      <c r="CD94" s="71">
        <v>58</v>
      </c>
      <c r="CE94" s="71">
        <v>298</v>
      </c>
      <c r="CF94" s="71">
        <v>56</v>
      </c>
      <c r="CG94" s="71">
        <v>3</v>
      </c>
    </row>
    <row r="95" spans="1:85" s="33" customFormat="1" ht="15.6" x14ac:dyDescent="0.3">
      <c r="A95" s="38">
        <v>9</v>
      </c>
      <c r="B95" s="38" t="s">
        <v>190</v>
      </c>
      <c r="C95" s="38" t="s">
        <v>184</v>
      </c>
      <c r="D95" s="38" t="s">
        <v>452</v>
      </c>
      <c r="E95" s="38" t="s">
        <v>361</v>
      </c>
      <c r="F95" s="38" t="s">
        <v>442</v>
      </c>
      <c r="G95" s="72">
        <v>26701643.010000002</v>
      </c>
      <c r="H95" s="72">
        <v>26701643.010000002</v>
      </c>
      <c r="I95" s="72">
        <v>26070397.100000001</v>
      </c>
      <c r="J95" s="72">
        <v>505782.41</v>
      </c>
      <c r="K95" s="72">
        <v>3160437.75</v>
      </c>
      <c r="L95" s="72">
        <v>6371452.4100000001</v>
      </c>
      <c r="M95" s="72">
        <v>0</v>
      </c>
      <c r="N95" s="72">
        <v>0</v>
      </c>
      <c r="O95" s="72">
        <v>0</v>
      </c>
      <c r="P95" s="72">
        <v>1894417.62</v>
      </c>
      <c r="Q95" s="72">
        <v>0</v>
      </c>
      <c r="R95" s="72">
        <v>0</v>
      </c>
      <c r="S95" s="72">
        <v>11479682.82</v>
      </c>
      <c r="T95" s="72">
        <v>140216.32999999999</v>
      </c>
      <c r="U95" s="72">
        <v>2133315.81</v>
      </c>
      <c r="V95" s="72">
        <v>11457.94</v>
      </c>
      <c r="W95" s="72">
        <v>0</v>
      </c>
      <c r="X95" s="72">
        <v>0</v>
      </c>
      <c r="Y95" s="72">
        <v>27146435.649999999</v>
      </c>
      <c r="Z95" s="72">
        <v>11457.94</v>
      </c>
      <c r="AA95" s="72">
        <v>27157893.59</v>
      </c>
      <c r="AB95" s="74">
        <v>7.3606099999999994E-2</v>
      </c>
      <c r="AC95" s="74">
        <v>4.9399999999999999E-2</v>
      </c>
      <c r="AD95" s="70">
        <v>1340397.5900000001</v>
      </c>
      <c r="AE95" s="70">
        <v>0</v>
      </c>
      <c r="AF95" s="70">
        <v>0</v>
      </c>
      <c r="AG95" s="70">
        <v>0</v>
      </c>
      <c r="AH95" s="70">
        <v>156.72999999999999</v>
      </c>
      <c r="AI95" s="70">
        <f t="shared" si="3"/>
        <v>156.72999999999999</v>
      </c>
      <c r="AJ95" s="70">
        <v>574328.59</v>
      </c>
      <c r="AK95" s="70">
        <v>45518.94</v>
      </c>
      <c r="AL95" s="70">
        <v>143775.43</v>
      </c>
      <c r="AM95" s="70">
        <v>0</v>
      </c>
      <c r="AN95" s="70">
        <v>96689.55</v>
      </c>
      <c r="AO95" s="70">
        <v>5690.46</v>
      </c>
      <c r="AP95" s="70">
        <v>51820.9</v>
      </c>
      <c r="AQ95" s="70">
        <v>11073</v>
      </c>
      <c r="AR95" s="70">
        <v>7447.5</v>
      </c>
      <c r="AS95" s="70">
        <v>21943</v>
      </c>
      <c r="AT95" s="70">
        <v>53368.44</v>
      </c>
      <c r="AU95" s="70">
        <v>17015.259999999998</v>
      </c>
      <c r="AV95" s="70">
        <v>448.21</v>
      </c>
      <c r="AW95" s="70">
        <v>0</v>
      </c>
      <c r="AX95" s="70">
        <v>16114.45</v>
      </c>
      <c r="AY95" s="70">
        <v>65813.279999999999</v>
      </c>
      <c r="AZ95" s="70">
        <v>0</v>
      </c>
      <c r="BA95" s="70">
        <v>1154632.55</v>
      </c>
      <c r="BB95" s="74">
        <f t="shared" si="4"/>
        <v>0</v>
      </c>
      <c r="BC95" s="70">
        <v>0</v>
      </c>
      <c r="BD95" s="70">
        <v>1965403.95</v>
      </c>
      <c r="BE95" s="70">
        <v>0</v>
      </c>
      <c r="BF95" s="70">
        <v>196853</v>
      </c>
      <c r="BG95" s="70">
        <v>0</v>
      </c>
      <c r="BH95" s="70">
        <v>248657.19</v>
      </c>
      <c r="BI95" s="70">
        <v>0</v>
      </c>
      <c r="BJ95" s="70">
        <v>0</v>
      </c>
      <c r="BK95" s="70">
        <v>0</v>
      </c>
      <c r="BL95" s="70">
        <f t="shared" si="5"/>
        <v>0</v>
      </c>
      <c r="BM95" s="70">
        <v>0</v>
      </c>
      <c r="BN95" s="70">
        <v>4322</v>
      </c>
      <c r="BO95" s="70">
        <v>825</v>
      </c>
      <c r="BP95" s="70">
        <v>20</v>
      </c>
      <c r="BQ95" s="70">
        <v>0</v>
      </c>
      <c r="BR95" s="70">
        <v>-22</v>
      </c>
      <c r="BS95" s="70">
        <v>-123</v>
      </c>
      <c r="BT95" s="70">
        <v>-102</v>
      </c>
      <c r="BU95" s="70">
        <v>-260</v>
      </c>
      <c r="BV95" s="70">
        <v>0</v>
      </c>
      <c r="BW95" s="70">
        <v>0</v>
      </c>
      <c r="BX95" s="70">
        <v>-1</v>
      </c>
      <c r="BY95" s="70">
        <v>-616</v>
      </c>
      <c r="BZ95" s="70">
        <v>-22</v>
      </c>
      <c r="CA95" s="70">
        <v>4021</v>
      </c>
      <c r="CB95" s="70">
        <v>126</v>
      </c>
      <c r="CC95" s="70">
        <v>102</v>
      </c>
      <c r="CD95" s="70">
        <v>59</v>
      </c>
      <c r="CE95" s="70">
        <v>454</v>
      </c>
      <c r="CF95" s="70">
        <v>0</v>
      </c>
      <c r="CG95" s="70">
        <v>1</v>
      </c>
    </row>
    <row r="96" spans="1:85" s="33" customFormat="1" ht="15.6" x14ac:dyDescent="0.3">
      <c r="A96" s="38">
        <v>9</v>
      </c>
      <c r="B96" s="38" t="s">
        <v>191</v>
      </c>
      <c r="C96" s="38" t="s">
        <v>119</v>
      </c>
      <c r="D96" s="38" t="s">
        <v>453</v>
      </c>
      <c r="E96" s="38" t="s">
        <v>364</v>
      </c>
      <c r="F96" s="38" t="s">
        <v>440</v>
      </c>
      <c r="G96" s="72">
        <v>55557426.509999998</v>
      </c>
      <c r="H96" s="72">
        <v>55578071.32</v>
      </c>
      <c r="I96" s="72">
        <v>54417273.630000003</v>
      </c>
      <c r="J96" s="72">
        <v>18667436.870000001</v>
      </c>
      <c r="K96" s="72">
        <v>2335265.56</v>
      </c>
      <c r="L96" s="72">
        <v>6304329.1699999999</v>
      </c>
      <c r="M96" s="72">
        <v>0</v>
      </c>
      <c r="N96" s="72">
        <v>0</v>
      </c>
      <c r="O96" s="72">
        <v>0</v>
      </c>
      <c r="P96" s="72">
        <v>1950374.93</v>
      </c>
      <c r="Q96" s="72">
        <v>0</v>
      </c>
      <c r="R96" s="72">
        <v>0</v>
      </c>
      <c r="S96" s="72">
        <v>17000207.460000001</v>
      </c>
      <c r="T96" s="72">
        <v>0</v>
      </c>
      <c r="U96" s="72">
        <v>4761430.6399999997</v>
      </c>
      <c r="V96" s="72">
        <v>247673.5</v>
      </c>
      <c r="W96" s="72">
        <v>9559.36</v>
      </c>
      <c r="X96" s="72">
        <v>0</v>
      </c>
      <c r="Y96" s="72">
        <v>54208975.049999997</v>
      </c>
      <c r="Z96" s="72">
        <v>385975.37</v>
      </c>
      <c r="AA96" s="72">
        <v>54594950.420000002</v>
      </c>
      <c r="AB96" s="74">
        <v>9.2641089999999995E-2</v>
      </c>
      <c r="AC96" s="74">
        <v>5.8799999999999998E-2</v>
      </c>
      <c r="AD96" s="70">
        <v>3189930.42</v>
      </c>
      <c r="AE96" s="70">
        <v>0</v>
      </c>
      <c r="AF96" s="70">
        <v>0</v>
      </c>
      <c r="AG96" s="70">
        <v>3480.46</v>
      </c>
      <c r="AH96" s="70">
        <v>539.97</v>
      </c>
      <c r="AI96" s="70">
        <f t="shared" si="3"/>
        <v>4020.4300000000003</v>
      </c>
      <c r="AJ96" s="70">
        <v>1398609.48</v>
      </c>
      <c r="AK96" s="70">
        <v>116616.44</v>
      </c>
      <c r="AL96" s="70">
        <v>477186.85</v>
      </c>
      <c r="AM96" s="70">
        <v>3741.08</v>
      </c>
      <c r="AN96" s="70">
        <v>313134.13</v>
      </c>
      <c r="AO96" s="70">
        <v>4710.7</v>
      </c>
      <c r="AP96" s="70">
        <v>87028.63</v>
      </c>
      <c r="AQ96" s="70">
        <v>10700</v>
      </c>
      <c r="AR96" s="70">
        <v>14129.86</v>
      </c>
      <c r="AS96" s="70">
        <v>0</v>
      </c>
      <c r="AT96" s="70">
        <v>170377.71</v>
      </c>
      <c r="AU96" s="70">
        <v>22143.55</v>
      </c>
      <c r="AV96" s="70">
        <v>0</v>
      </c>
      <c r="AW96" s="70">
        <v>2601.2600000000002</v>
      </c>
      <c r="AX96" s="70">
        <v>43830.74</v>
      </c>
      <c r="AY96" s="70">
        <v>140981.63</v>
      </c>
      <c r="AZ96" s="70">
        <v>20216</v>
      </c>
      <c r="BA96" s="70">
        <v>2921317.4</v>
      </c>
      <c r="BB96" s="74">
        <f t="shared" si="4"/>
        <v>6.9201655390133234E-3</v>
      </c>
      <c r="BC96" s="70">
        <v>689810.31</v>
      </c>
      <c r="BD96" s="70">
        <v>4457090.33</v>
      </c>
      <c r="BE96" s="70">
        <v>0</v>
      </c>
      <c r="BF96" s="70">
        <v>196853</v>
      </c>
      <c r="BG96" s="70">
        <v>0</v>
      </c>
      <c r="BH96" s="70">
        <v>634125.57999999996</v>
      </c>
      <c r="BI96" s="70">
        <v>0</v>
      </c>
      <c r="BJ96" s="70">
        <v>0</v>
      </c>
      <c r="BK96" s="70">
        <v>0</v>
      </c>
      <c r="BL96" s="70">
        <f t="shared" si="5"/>
        <v>0</v>
      </c>
      <c r="BM96" s="70">
        <v>0</v>
      </c>
      <c r="BN96" s="70">
        <v>4454</v>
      </c>
      <c r="BO96" s="70">
        <v>1093</v>
      </c>
      <c r="BP96" s="70">
        <v>22</v>
      </c>
      <c r="BQ96" s="70">
        <v>0</v>
      </c>
      <c r="BR96" s="70">
        <v>-61</v>
      </c>
      <c r="BS96" s="70">
        <v>-131</v>
      </c>
      <c r="BT96" s="70">
        <v>-226</v>
      </c>
      <c r="BU96" s="70">
        <v>-304</v>
      </c>
      <c r="BV96" s="70">
        <v>0</v>
      </c>
      <c r="BW96" s="70">
        <v>0</v>
      </c>
      <c r="BX96" s="70">
        <v>-3</v>
      </c>
      <c r="BY96" s="70">
        <v>-587</v>
      </c>
      <c r="BZ96" s="70">
        <v>-2</v>
      </c>
      <c r="CA96" s="70">
        <v>4255</v>
      </c>
      <c r="CB96" s="70">
        <v>13</v>
      </c>
      <c r="CC96" s="70">
        <v>190</v>
      </c>
      <c r="CD96" s="70">
        <v>78</v>
      </c>
      <c r="CE96" s="70">
        <v>298</v>
      </c>
      <c r="CF96" s="70">
        <v>21</v>
      </c>
      <c r="CG96" s="70">
        <v>0</v>
      </c>
    </row>
    <row r="97" spans="1:85" s="33" customFormat="1" ht="15.6" x14ac:dyDescent="0.3">
      <c r="A97" s="38">
        <v>9</v>
      </c>
      <c r="B97" s="38" t="s">
        <v>195</v>
      </c>
      <c r="C97" s="38" t="s">
        <v>196</v>
      </c>
      <c r="D97" s="38" t="s">
        <v>454</v>
      </c>
      <c r="E97" s="38" t="s">
        <v>361</v>
      </c>
      <c r="F97" s="38" t="s">
        <v>442</v>
      </c>
      <c r="G97" s="72">
        <v>68129784.219999999</v>
      </c>
      <c r="H97" s="72">
        <v>68129784.219999999</v>
      </c>
      <c r="I97" s="72">
        <v>66744355.689999998</v>
      </c>
      <c r="J97" s="72">
        <v>18279598.870000001</v>
      </c>
      <c r="K97" s="72">
        <v>4108152.14</v>
      </c>
      <c r="L97" s="72">
        <v>13361055</v>
      </c>
      <c r="M97" s="72">
        <v>0</v>
      </c>
      <c r="N97" s="72">
        <v>0</v>
      </c>
      <c r="O97" s="72">
        <v>9939.7800000000007</v>
      </c>
      <c r="P97" s="72">
        <v>2660753.44</v>
      </c>
      <c r="Q97" s="72">
        <v>0</v>
      </c>
      <c r="R97" s="72">
        <v>0</v>
      </c>
      <c r="S97" s="72">
        <v>21536574.399999999</v>
      </c>
      <c r="T97" s="72">
        <v>275929.71999999997</v>
      </c>
      <c r="U97" s="72">
        <v>3297156.15</v>
      </c>
      <c r="V97" s="72">
        <v>255101.96</v>
      </c>
      <c r="W97" s="72">
        <v>-90</v>
      </c>
      <c r="X97" s="72">
        <v>0</v>
      </c>
      <c r="Y97" s="72">
        <v>66152033.490000002</v>
      </c>
      <c r="Z97" s="72">
        <v>255630.59</v>
      </c>
      <c r="AA97" s="72">
        <v>66407664.079999998</v>
      </c>
      <c r="AB97" s="74">
        <v>3.7787019999999998E-2</v>
      </c>
      <c r="AC97" s="74">
        <v>3.9600000000000003E-2</v>
      </c>
      <c r="AD97" s="70">
        <v>2622014.4900000002</v>
      </c>
      <c r="AE97" s="70">
        <v>0</v>
      </c>
      <c r="AF97" s="70">
        <v>0</v>
      </c>
      <c r="AG97" s="70">
        <v>0</v>
      </c>
      <c r="AH97" s="70">
        <v>0</v>
      </c>
      <c r="AI97" s="70">
        <f t="shared" si="3"/>
        <v>0</v>
      </c>
      <c r="AJ97" s="70">
        <v>1234639.4099999999</v>
      </c>
      <c r="AK97" s="70">
        <v>103836.4</v>
      </c>
      <c r="AL97" s="70">
        <v>336215.93</v>
      </c>
      <c r="AM97" s="70">
        <v>0</v>
      </c>
      <c r="AN97" s="70">
        <v>269597.81</v>
      </c>
      <c r="AO97" s="70">
        <v>16970.310000000001</v>
      </c>
      <c r="AP97" s="70">
        <v>141852.97</v>
      </c>
      <c r="AQ97" s="70">
        <v>11073</v>
      </c>
      <c r="AR97" s="70">
        <v>2500</v>
      </c>
      <c r="AS97" s="70">
        <v>0</v>
      </c>
      <c r="AT97" s="70">
        <v>59151.64</v>
      </c>
      <c r="AU97" s="70">
        <v>20913.09</v>
      </c>
      <c r="AV97" s="70">
        <v>0</v>
      </c>
      <c r="AW97" s="70">
        <v>9191.59</v>
      </c>
      <c r="AX97" s="70">
        <v>30449.31</v>
      </c>
      <c r="AY97" s="70">
        <v>66445.320000000007</v>
      </c>
      <c r="AZ97" s="70">
        <v>0</v>
      </c>
      <c r="BA97" s="70">
        <v>2358684.0299999998</v>
      </c>
      <c r="BB97" s="74">
        <f t="shared" si="4"/>
        <v>0</v>
      </c>
      <c r="BC97" s="70">
        <v>595063.94999999995</v>
      </c>
      <c r="BD97" s="70">
        <v>1979357.68</v>
      </c>
      <c r="BE97" s="70">
        <v>0</v>
      </c>
      <c r="BF97" s="70">
        <v>196853</v>
      </c>
      <c r="BG97" s="70">
        <v>0</v>
      </c>
      <c r="BH97" s="70">
        <v>371859</v>
      </c>
      <c r="BI97" s="70">
        <v>0</v>
      </c>
      <c r="BJ97" s="70">
        <v>0</v>
      </c>
      <c r="BK97" s="70">
        <v>0</v>
      </c>
      <c r="BL97" s="70">
        <f t="shared" si="5"/>
        <v>0</v>
      </c>
      <c r="BM97" s="70">
        <v>0</v>
      </c>
      <c r="BN97" s="70">
        <v>6328</v>
      </c>
      <c r="BO97" s="70">
        <v>1980</v>
      </c>
      <c r="BP97" s="70">
        <v>118</v>
      </c>
      <c r="BQ97" s="70">
        <v>-237</v>
      </c>
      <c r="BR97" s="70">
        <v>-45</v>
      </c>
      <c r="BS97" s="70">
        <v>-198</v>
      </c>
      <c r="BT97" s="70">
        <v>-421</v>
      </c>
      <c r="BU97" s="70">
        <v>-629</v>
      </c>
      <c r="BV97" s="70">
        <v>0</v>
      </c>
      <c r="BW97" s="70">
        <v>-4</v>
      </c>
      <c r="BX97" s="70">
        <v>0</v>
      </c>
      <c r="BY97" s="70">
        <v>-919</v>
      </c>
      <c r="BZ97" s="70">
        <v>-3</v>
      </c>
      <c r="CA97" s="70">
        <v>5970</v>
      </c>
      <c r="CB97" s="70">
        <v>88</v>
      </c>
      <c r="CC97" s="70">
        <v>392</v>
      </c>
      <c r="CD97" s="70">
        <v>157</v>
      </c>
      <c r="CE97" s="70">
        <v>348</v>
      </c>
      <c r="CF97" s="70">
        <v>21</v>
      </c>
      <c r="CG97" s="70">
        <v>1</v>
      </c>
    </row>
    <row r="98" spans="1:85" s="33" customFormat="1" ht="15.6" x14ac:dyDescent="0.3">
      <c r="A98" s="38">
        <v>9</v>
      </c>
      <c r="B98" s="38" t="s">
        <v>204</v>
      </c>
      <c r="C98" s="38" t="s">
        <v>219</v>
      </c>
      <c r="D98" s="38" t="s">
        <v>443</v>
      </c>
      <c r="E98" s="38" t="s">
        <v>364</v>
      </c>
      <c r="F98" s="38" t="s">
        <v>440</v>
      </c>
      <c r="G98" s="72">
        <v>80991127.120000005</v>
      </c>
      <c r="H98" s="72">
        <v>80991127.120000005</v>
      </c>
      <c r="I98" s="72">
        <v>78880689.109999999</v>
      </c>
      <c r="J98" s="72">
        <v>29866984.940000001</v>
      </c>
      <c r="K98" s="72">
        <v>3736676.9</v>
      </c>
      <c r="L98" s="72">
        <v>7903025.5499999998</v>
      </c>
      <c r="M98" s="72">
        <v>0</v>
      </c>
      <c r="N98" s="72">
        <v>0</v>
      </c>
      <c r="O98" s="72">
        <v>0</v>
      </c>
      <c r="P98" s="72">
        <v>2913324.12</v>
      </c>
      <c r="Q98" s="72">
        <v>0</v>
      </c>
      <c r="R98" s="72">
        <v>0</v>
      </c>
      <c r="S98" s="72">
        <v>22748882.68</v>
      </c>
      <c r="T98" s="72">
        <v>708532.22</v>
      </c>
      <c r="U98" s="72">
        <v>7797945.3200000003</v>
      </c>
      <c r="V98" s="72">
        <v>0</v>
      </c>
      <c r="W98" s="72">
        <v>7584.02</v>
      </c>
      <c r="X98" s="72">
        <v>0</v>
      </c>
      <c r="Y98" s="72">
        <v>79635840.920000002</v>
      </c>
      <c r="Z98" s="72">
        <v>247190.74</v>
      </c>
      <c r="AA98" s="72">
        <v>79883031.659999996</v>
      </c>
      <c r="AB98" s="74">
        <v>0.1304033</v>
      </c>
      <c r="AC98" s="74">
        <v>4.9700000000000001E-2</v>
      </c>
      <c r="AD98" s="70">
        <v>3960124.19</v>
      </c>
      <c r="AE98" s="70">
        <v>0</v>
      </c>
      <c r="AF98" s="70">
        <v>0</v>
      </c>
      <c r="AG98" s="70">
        <v>0</v>
      </c>
      <c r="AH98" s="70">
        <v>98.2</v>
      </c>
      <c r="AI98" s="70">
        <f t="shared" si="3"/>
        <v>98.2</v>
      </c>
      <c r="AJ98" s="70">
        <v>2153896.41</v>
      </c>
      <c r="AK98" s="70">
        <v>182566.14</v>
      </c>
      <c r="AL98" s="70">
        <v>566628.71</v>
      </c>
      <c r="AM98" s="70">
        <v>0</v>
      </c>
      <c r="AN98" s="70">
        <v>290331.18</v>
      </c>
      <c r="AO98" s="70">
        <v>6842.52</v>
      </c>
      <c r="AP98" s="70">
        <v>54491.41</v>
      </c>
      <c r="AQ98" s="70">
        <v>12600</v>
      </c>
      <c r="AR98" s="70">
        <v>15528.6</v>
      </c>
      <c r="AS98" s="70">
        <v>0</v>
      </c>
      <c r="AT98" s="70">
        <v>228410.08</v>
      </c>
      <c r="AU98" s="70">
        <v>49652.480000000003</v>
      </c>
      <c r="AV98" s="70">
        <v>0</v>
      </c>
      <c r="AW98" s="70">
        <v>0</v>
      </c>
      <c r="AX98" s="70">
        <v>70261.77</v>
      </c>
      <c r="AY98" s="70">
        <v>112578</v>
      </c>
      <c r="AZ98" s="70">
        <v>0</v>
      </c>
      <c r="BA98" s="70">
        <v>3873132.65</v>
      </c>
      <c r="BB98" s="74">
        <f t="shared" si="4"/>
        <v>0</v>
      </c>
      <c r="BC98" s="70">
        <v>1368422.55</v>
      </c>
      <c r="BD98" s="70">
        <v>9193086.3200000003</v>
      </c>
      <c r="BE98" s="70">
        <v>0</v>
      </c>
      <c r="BF98" s="70">
        <v>196852.9</v>
      </c>
      <c r="BG98" s="70">
        <v>0</v>
      </c>
      <c r="BH98" s="70">
        <v>844238.48</v>
      </c>
      <c r="BI98" s="70">
        <v>0</v>
      </c>
      <c r="BJ98" s="70">
        <v>0</v>
      </c>
      <c r="BK98" s="70">
        <v>0</v>
      </c>
      <c r="BL98" s="70">
        <f t="shared" si="5"/>
        <v>0</v>
      </c>
      <c r="BM98" s="70">
        <v>0</v>
      </c>
      <c r="BN98" s="70">
        <v>7072</v>
      </c>
      <c r="BO98" s="70">
        <v>1675</v>
      </c>
      <c r="BP98" s="70">
        <v>61</v>
      </c>
      <c r="BQ98" s="70">
        <v>-32</v>
      </c>
      <c r="BR98" s="70">
        <v>-75</v>
      </c>
      <c r="BS98" s="70">
        <v>-225</v>
      </c>
      <c r="BT98" s="70">
        <v>-374</v>
      </c>
      <c r="BU98" s="70">
        <v>-489</v>
      </c>
      <c r="BV98" s="70">
        <v>8</v>
      </c>
      <c r="BW98" s="70">
        <v>-9</v>
      </c>
      <c r="BX98" s="70">
        <v>29</v>
      </c>
      <c r="BY98" s="70">
        <v>-904</v>
      </c>
      <c r="BZ98" s="70">
        <v>-1</v>
      </c>
      <c r="CA98" s="70">
        <v>6736</v>
      </c>
      <c r="CB98" s="70">
        <v>70</v>
      </c>
      <c r="CC98" s="70">
        <v>296</v>
      </c>
      <c r="CD98" s="70">
        <v>104</v>
      </c>
      <c r="CE98" s="70">
        <v>478</v>
      </c>
      <c r="CF98" s="70">
        <v>19</v>
      </c>
      <c r="CG98" s="70">
        <v>8</v>
      </c>
    </row>
    <row r="99" spans="1:85" s="33" customFormat="1" ht="15.6" x14ac:dyDescent="0.3">
      <c r="A99" s="38">
        <v>10</v>
      </c>
      <c r="B99" s="38" t="s">
        <v>586</v>
      </c>
      <c r="C99" s="38" t="s">
        <v>52</v>
      </c>
      <c r="D99" s="38" t="s">
        <v>455</v>
      </c>
      <c r="E99" s="38" t="s">
        <v>361</v>
      </c>
      <c r="F99" s="38" t="s">
        <v>456</v>
      </c>
      <c r="G99" s="70">
        <v>3417550</v>
      </c>
      <c r="H99" s="70">
        <v>3418078</v>
      </c>
      <c r="I99" s="70">
        <f>3417550-17124</f>
        <v>3400426</v>
      </c>
      <c r="J99" s="70">
        <v>1166535</v>
      </c>
      <c r="K99" s="70">
        <v>-5840</v>
      </c>
      <c r="L99" s="70">
        <v>533923</v>
      </c>
      <c r="M99" s="70">
        <v>0</v>
      </c>
      <c r="N99" s="70">
        <v>0</v>
      </c>
      <c r="O99" s="70">
        <v>0</v>
      </c>
      <c r="P99" s="70">
        <v>55778</v>
      </c>
      <c r="Q99" s="70">
        <v>0</v>
      </c>
      <c r="R99" s="70">
        <v>0</v>
      </c>
      <c r="S99" s="70">
        <v>1138643</v>
      </c>
      <c r="T99" s="70">
        <v>0</v>
      </c>
      <c r="U99" s="70">
        <v>109098</v>
      </c>
      <c r="V99" s="70">
        <v>0</v>
      </c>
      <c r="W99" s="70">
        <v>0</v>
      </c>
      <c r="X99" s="70">
        <v>0</v>
      </c>
      <c r="Y99" s="70">
        <v>3172121</v>
      </c>
      <c r="Z99" s="70">
        <v>2439</v>
      </c>
      <c r="AA99" s="70">
        <v>3174560</v>
      </c>
      <c r="AB99" s="74">
        <f>1979802/3417550</f>
        <v>0.57930447250223116</v>
      </c>
      <c r="AC99" s="74">
        <f>173983/3172121</f>
        <v>5.4847529460572281E-2</v>
      </c>
      <c r="AD99" s="70">
        <v>173983</v>
      </c>
      <c r="AE99" s="70">
        <v>0</v>
      </c>
      <c r="AF99" s="70">
        <v>0</v>
      </c>
      <c r="AG99" s="70">
        <v>528</v>
      </c>
      <c r="AH99" s="70">
        <v>9.7200000000000006</v>
      </c>
      <c r="AI99" s="70">
        <f t="shared" si="3"/>
        <v>537.72</v>
      </c>
      <c r="AJ99" s="70">
        <v>46966</v>
      </c>
      <c r="AK99" s="70">
        <v>2630</v>
      </c>
      <c r="AL99" s="70">
        <v>9783</v>
      </c>
      <c r="AM99" s="70">
        <v>0</v>
      </c>
      <c r="AN99" s="70">
        <v>3790</v>
      </c>
      <c r="AO99" s="70">
        <v>4000</v>
      </c>
      <c r="AP99" s="70">
        <v>6304</v>
      </c>
      <c r="AQ99" s="70">
        <v>0</v>
      </c>
      <c r="AR99" s="70">
        <v>0</v>
      </c>
      <c r="AS99" s="70">
        <v>0</v>
      </c>
      <c r="AT99" s="70">
        <f>1206+588</f>
        <v>1794</v>
      </c>
      <c r="AU99" s="70">
        <v>3105</v>
      </c>
      <c r="AV99" s="70">
        <v>0</v>
      </c>
      <c r="AW99" s="70">
        <v>390</v>
      </c>
      <c r="AX99" s="70">
        <v>0</v>
      </c>
      <c r="AY99" s="70">
        <v>3325</v>
      </c>
      <c r="AZ99" s="70">
        <v>0</v>
      </c>
      <c r="BA99" s="70">
        <v>85827</v>
      </c>
      <c r="BB99" s="74">
        <f t="shared" si="4"/>
        <v>0</v>
      </c>
      <c r="BC99" s="70">
        <v>0</v>
      </c>
      <c r="BD99" s="70">
        <v>1979802</v>
      </c>
      <c r="BE99" s="70">
        <v>0</v>
      </c>
      <c r="BF99" s="70">
        <v>49213</v>
      </c>
      <c r="BG99" s="70">
        <v>0</v>
      </c>
      <c r="BH99" s="70">
        <v>112711</v>
      </c>
      <c r="BI99" s="70">
        <v>0</v>
      </c>
      <c r="BJ99" s="70">
        <v>0</v>
      </c>
      <c r="BK99" s="70">
        <v>0</v>
      </c>
      <c r="BL99" s="70">
        <f t="shared" si="5"/>
        <v>0</v>
      </c>
      <c r="BM99" s="70">
        <v>0</v>
      </c>
      <c r="BN99" s="70">
        <v>791</v>
      </c>
      <c r="BO99" s="70">
        <v>0</v>
      </c>
      <c r="BP99" s="70">
        <v>0</v>
      </c>
      <c r="BQ99" s="70">
        <v>0</v>
      </c>
      <c r="BR99" s="70">
        <v>0</v>
      </c>
      <c r="BS99" s="70">
        <v>-19</v>
      </c>
      <c r="BT99" s="70">
        <v>0</v>
      </c>
      <c r="BU99" s="70">
        <v>-31</v>
      </c>
      <c r="BV99" s="70">
        <v>0</v>
      </c>
      <c r="BW99" s="70">
        <v>0</v>
      </c>
      <c r="BX99" s="70">
        <v>0</v>
      </c>
      <c r="BY99" s="70">
        <v>-41</v>
      </c>
      <c r="BZ99" s="70">
        <v>0</v>
      </c>
      <c r="CA99" s="70">
        <v>700</v>
      </c>
      <c r="CB99" s="70">
        <v>8</v>
      </c>
      <c r="CC99" s="70">
        <v>18</v>
      </c>
      <c r="CD99" s="70">
        <v>4</v>
      </c>
      <c r="CE99" s="70">
        <v>30</v>
      </c>
      <c r="CF99" s="70">
        <v>9</v>
      </c>
      <c r="CG99" s="70">
        <v>0</v>
      </c>
    </row>
    <row r="100" spans="1:85" s="33" customFormat="1" ht="15.6" x14ac:dyDescent="0.3">
      <c r="A100" s="38">
        <v>10</v>
      </c>
      <c r="B100" s="38" t="s">
        <v>16</v>
      </c>
      <c r="C100" s="38" t="s">
        <v>17</v>
      </c>
      <c r="D100" s="38" t="s">
        <v>457</v>
      </c>
      <c r="E100" s="38" t="s">
        <v>370</v>
      </c>
      <c r="F100" s="38" t="s">
        <v>456</v>
      </c>
      <c r="G100" s="66">
        <v>38338089.25</v>
      </c>
      <c r="H100" s="66">
        <v>38338089.25</v>
      </c>
      <c r="I100" s="66">
        <v>38239279.43</v>
      </c>
      <c r="J100" s="66">
        <v>10096308.560000001</v>
      </c>
      <c r="K100" s="66">
        <v>1236244.56</v>
      </c>
      <c r="L100" s="66">
        <v>11045263.789999999</v>
      </c>
      <c r="M100" s="66">
        <v>0</v>
      </c>
      <c r="N100" s="66">
        <v>0</v>
      </c>
      <c r="O100" s="66">
        <v>0</v>
      </c>
      <c r="P100" s="66">
        <v>1105732.8</v>
      </c>
      <c r="Q100" s="66">
        <v>0</v>
      </c>
      <c r="R100" s="66">
        <v>0</v>
      </c>
      <c r="S100" s="66">
        <v>8278235.6399999997</v>
      </c>
      <c r="T100" s="66">
        <v>23707.3</v>
      </c>
      <c r="U100" s="66">
        <v>4308609.55</v>
      </c>
      <c r="V100" s="66">
        <v>0</v>
      </c>
      <c r="W100" s="66">
        <v>0</v>
      </c>
      <c r="X100" s="66">
        <v>77.17</v>
      </c>
      <c r="Y100" s="66">
        <v>37876799.119999997</v>
      </c>
      <c r="Z100" s="66">
        <v>77.17</v>
      </c>
      <c r="AA100" s="66">
        <v>37876876.289999999</v>
      </c>
      <c r="AB100" s="18">
        <v>0.1325798</v>
      </c>
      <c r="AC100" s="18">
        <v>4.4900000000000002E-2</v>
      </c>
      <c r="AD100" s="16">
        <v>1700288.91</v>
      </c>
      <c r="AE100" s="16">
        <v>0</v>
      </c>
      <c r="AF100" s="16">
        <v>0</v>
      </c>
      <c r="AG100" s="16">
        <v>0</v>
      </c>
      <c r="AH100" s="16">
        <v>0</v>
      </c>
      <c r="AI100" s="16">
        <f t="shared" si="3"/>
        <v>0</v>
      </c>
      <c r="AJ100" s="16">
        <v>938866.24</v>
      </c>
      <c r="AK100" s="16">
        <v>78348.210000000006</v>
      </c>
      <c r="AL100" s="16">
        <v>240149.63</v>
      </c>
      <c r="AM100" s="16">
        <v>0</v>
      </c>
      <c r="AN100" s="16">
        <v>75776.710000000006</v>
      </c>
      <c r="AO100" s="16">
        <v>1790.95</v>
      </c>
      <c r="AP100" s="16">
        <v>67111.44</v>
      </c>
      <c r="AQ100" s="16">
        <v>11300</v>
      </c>
      <c r="AR100" s="16">
        <v>5805</v>
      </c>
      <c r="AS100" s="16">
        <v>26151.11</v>
      </c>
      <c r="AT100" s="16">
        <v>61113.83</v>
      </c>
      <c r="AU100" s="16">
        <v>17463.38</v>
      </c>
      <c r="AV100" s="16">
        <v>0</v>
      </c>
      <c r="AW100" s="16">
        <v>5970.6</v>
      </c>
      <c r="AX100" s="16">
        <v>10705.69</v>
      </c>
      <c r="AY100" s="16">
        <v>36291.71</v>
      </c>
      <c r="AZ100" s="16">
        <v>112516.91</v>
      </c>
      <c r="BA100" s="16">
        <v>1641440.57</v>
      </c>
      <c r="BB100" s="18">
        <f t="shared" si="4"/>
        <v>6.8547659937514521E-2</v>
      </c>
      <c r="BC100" s="16">
        <v>360156.08</v>
      </c>
      <c r="BD100" s="16">
        <v>4722700.3499999996</v>
      </c>
      <c r="BE100" s="16">
        <v>0</v>
      </c>
      <c r="BF100" s="16">
        <v>196853</v>
      </c>
      <c r="BG100" s="16">
        <v>0</v>
      </c>
      <c r="BH100" s="16">
        <v>240372.09</v>
      </c>
      <c r="BI100" s="16">
        <v>0</v>
      </c>
      <c r="BJ100" s="16">
        <v>0</v>
      </c>
      <c r="BK100" s="16">
        <v>0</v>
      </c>
      <c r="BL100" s="16">
        <f t="shared" si="5"/>
        <v>0</v>
      </c>
      <c r="BM100" s="16">
        <v>0</v>
      </c>
      <c r="BN100" s="16">
        <v>6795</v>
      </c>
      <c r="BO100" s="16">
        <v>1585</v>
      </c>
      <c r="BP100" s="16">
        <v>19</v>
      </c>
      <c r="BQ100" s="16">
        <v>-25</v>
      </c>
      <c r="BR100" s="16">
        <v>-23</v>
      </c>
      <c r="BS100" s="16">
        <v>-131</v>
      </c>
      <c r="BT100" s="16">
        <v>-141</v>
      </c>
      <c r="BU100" s="16">
        <v>-447</v>
      </c>
      <c r="BV100" s="16">
        <v>28</v>
      </c>
      <c r="BW100" s="16">
        <v>-2</v>
      </c>
      <c r="BX100" s="16">
        <v>4</v>
      </c>
      <c r="BY100" s="16">
        <v>-1159</v>
      </c>
      <c r="BZ100" s="16">
        <v>-5</v>
      </c>
      <c r="CA100" s="16">
        <v>6498</v>
      </c>
      <c r="CB100" s="16">
        <v>0</v>
      </c>
      <c r="CC100" s="16">
        <v>98</v>
      </c>
      <c r="CD100" s="16">
        <v>78</v>
      </c>
      <c r="CE100" s="16">
        <v>882</v>
      </c>
      <c r="CF100" s="16">
        <v>108</v>
      </c>
      <c r="CG100" s="16">
        <v>8</v>
      </c>
    </row>
    <row r="101" spans="1:85" s="33" customFormat="1" ht="15.6" x14ac:dyDescent="0.3">
      <c r="A101" s="38">
        <v>10</v>
      </c>
      <c r="B101" s="38" t="s">
        <v>24</v>
      </c>
      <c r="C101" s="38" t="s">
        <v>25</v>
      </c>
      <c r="D101" s="38" t="s">
        <v>458</v>
      </c>
      <c r="E101" s="38" t="s">
        <v>370</v>
      </c>
      <c r="F101" s="38" t="s">
        <v>456</v>
      </c>
      <c r="G101" s="66">
        <v>71294833.900000006</v>
      </c>
      <c r="H101" s="66">
        <v>71294833.900000006</v>
      </c>
      <c r="I101" s="66">
        <v>69926506.819999993</v>
      </c>
      <c r="J101" s="66">
        <v>16342902.92</v>
      </c>
      <c r="K101" s="66">
        <v>4214226.08</v>
      </c>
      <c r="L101" s="66">
        <v>10757532.529999999</v>
      </c>
      <c r="M101" s="66">
        <v>0</v>
      </c>
      <c r="N101" s="66">
        <v>0</v>
      </c>
      <c r="O101" s="66">
        <v>142904.84</v>
      </c>
      <c r="P101" s="66">
        <v>3077416.83</v>
      </c>
      <c r="Q101" s="66">
        <v>0</v>
      </c>
      <c r="R101" s="66">
        <v>0</v>
      </c>
      <c r="S101" s="66">
        <v>25476619.16</v>
      </c>
      <c r="T101" s="66">
        <v>365377.92</v>
      </c>
      <c r="U101" s="66">
        <v>5638827.6900000004</v>
      </c>
      <c r="V101" s="66">
        <v>106350.36</v>
      </c>
      <c r="W101" s="66">
        <v>0</v>
      </c>
      <c r="X101" s="66">
        <v>7840.38</v>
      </c>
      <c r="Y101" s="66">
        <v>69343253.900000006</v>
      </c>
      <c r="Z101" s="66">
        <v>114190.74</v>
      </c>
      <c r="AA101" s="66">
        <v>69457444.640000001</v>
      </c>
      <c r="AB101" s="18">
        <v>0.15110889999999999</v>
      </c>
      <c r="AC101" s="18">
        <v>4.8000000000000001E-2</v>
      </c>
      <c r="AD101" s="16">
        <v>3327445.93</v>
      </c>
      <c r="AE101" s="16">
        <v>0</v>
      </c>
      <c r="AF101" s="16">
        <v>0</v>
      </c>
      <c r="AG101" s="16">
        <v>0</v>
      </c>
      <c r="AH101" s="16">
        <v>650.44000000000005</v>
      </c>
      <c r="AI101" s="16">
        <f t="shared" si="3"/>
        <v>650.44000000000005</v>
      </c>
      <c r="AJ101" s="16">
        <v>1810436.64</v>
      </c>
      <c r="AK101" s="16">
        <v>141743.97</v>
      </c>
      <c r="AL101" s="16">
        <v>572792.03</v>
      </c>
      <c r="AM101" s="16">
        <v>0</v>
      </c>
      <c r="AN101" s="16">
        <v>218383.35</v>
      </c>
      <c r="AO101" s="16">
        <v>31294</v>
      </c>
      <c r="AP101" s="16">
        <v>42960</v>
      </c>
      <c r="AQ101" s="16">
        <v>13800</v>
      </c>
      <c r="AR101" s="16">
        <v>16965.14</v>
      </c>
      <c r="AS101" s="16">
        <v>92000</v>
      </c>
      <c r="AT101" s="16">
        <v>103817.02</v>
      </c>
      <c r="AU101" s="16">
        <v>31214.04</v>
      </c>
      <c r="AV101" s="16">
        <v>0</v>
      </c>
      <c r="AW101" s="16">
        <v>20494.79</v>
      </c>
      <c r="AX101" s="16">
        <v>8722.6200000000008</v>
      </c>
      <c r="AY101" s="16">
        <v>55929.15</v>
      </c>
      <c r="AZ101" s="16">
        <v>109598</v>
      </c>
      <c r="BA101" s="16">
        <v>3212142.4</v>
      </c>
      <c r="BB101" s="18">
        <f t="shared" si="4"/>
        <v>3.4119907012839783E-2</v>
      </c>
      <c r="BC101" s="16">
        <v>1388027.53</v>
      </c>
      <c r="BD101" s="16">
        <v>9385253.4600000009</v>
      </c>
      <c r="BE101" s="16">
        <v>0</v>
      </c>
      <c r="BF101" s="16">
        <v>196853.04</v>
      </c>
      <c r="BG101" s="16">
        <v>0.04</v>
      </c>
      <c r="BH101" s="16">
        <v>614818.96</v>
      </c>
      <c r="BI101" s="16">
        <v>0</v>
      </c>
      <c r="BJ101" s="16">
        <v>0</v>
      </c>
      <c r="BK101" s="16">
        <v>0</v>
      </c>
      <c r="BL101" s="16">
        <f t="shared" si="5"/>
        <v>0</v>
      </c>
      <c r="BM101" s="16">
        <v>0</v>
      </c>
      <c r="BN101" s="16">
        <v>8910</v>
      </c>
      <c r="BO101" s="16">
        <v>1979</v>
      </c>
      <c r="BP101" s="16">
        <v>260</v>
      </c>
      <c r="BQ101" s="16">
        <v>-33</v>
      </c>
      <c r="BR101" s="16">
        <v>-138</v>
      </c>
      <c r="BS101" s="16">
        <v>-313</v>
      </c>
      <c r="BT101" s="16">
        <v>-344</v>
      </c>
      <c r="BU101" s="16">
        <v>-677</v>
      </c>
      <c r="BV101" s="16">
        <v>58</v>
      </c>
      <c r="BW101" s="16">
        <v>-27</v>
      </c>
      <c r="BX101" s="16">
        <v>0</v>
      </c>
      <c r="BY101" s="16">
        <v>-1835</v>
      </c>
      <c r="BZ101" s="16">
        <v>-6</v>
      </c>
      <c r="CA101" s="16">
        <v>7834</v>
      </c>
      <c r="CB101" s="16">
        <v>6</v>
      </c>
      <c r="CC101" s="16">
        <v>435</v>
      </c>
      <c r="CD101" s="16">
        <v>243</v>
      </c>
      <c r="CE101" s="16">
        <v>1091</v>
      </c>
      <c r="CF101" s="16">
        <v>55</v>
      </c>
      <c r="CG101" s="16">
        <v>641</v>
      </c>
    </row>
    <row r="102" spans="1:85" s="33" customFormat="1" ht="15.6" x14ac:dyDescent="0.3">
      <c r="A102" s="38">
        <v>10</v>
      </c>
      <c r="B102" s="38" t="s">
        <v>43</v>
      </c>
      <c r="C102" s="38" t="s">
        <v>44</v>
      </c>
      <c r="D102" s="38" t="s">
        <v>459</v>
      </c>
      <c r="E102" s="38" t="s">
        <v>361</v>
      </c>
      <c r="F102" s="38" t="s">
        <v>456</v>
      </c>
      <c r="G102" s="66">
        <v>81840368.109999999</v>
      </c>
      <c r="H102" s="66">
        <v>81840368.109999999</v>
      </c>
      <c r="I102" s="66">
        <v>80891174.959999993</v>
      </c>
      <c r="J102" s="66">
        <v>41213834.969999999</v>
      </c>
      <c r="K102" s="66">
        <v>3889281.4</v>
      </c>
      <c r="L102" s="66">
        <v>13343730.800000001</v>
      </c>
      <c r="M102" s="66">
        <v>295754.7</v>
      </c>
      <c r="N102" s="66">
        <v>5955.08</v>
      </c>
      <c r="O102" s="66">
        <v>18834.52</v>
      </c>
      <c r="P102" s="66">
        <v>2341534.0099999998</v>
      </c>
      <c r="Q102" s="66">
        <v>0</v>
      </c>
      <c r="R102" s="66">
        <v>2448.0500000000002</v>
      </c>
      <c r="S102" s="66">
        <v>11503241.550000001</v>
      </c>
      <c r="T102" s="66">
        <v>662920.94999999995</v>
      </c>
      <c r="U102" s="66">
        <v>3558987.79</v>
      </c>
      <c r="V102" s="66">
        <v>562603.30000000005</v>
      </c>
      <c r="W102" s="66">
        <v>0</v>
      </c>
      <c r="X102" s="66">
        <v>246182.55</v>
      </c>
      <c r="Y102" s="66">
        <v>78793456.900000006</v>
      </c>
      <c r="Z102" s="66">
        <v>1113301.9099999999</v>
      </c>
      <c r="AA102" s="66">
        <v>79906758.810000002</v>
      </c>
      <c r="AB102" s="18">
        <v>0.14328979999999999</v>
      </c>
      <c r="AC102" s="18">
        <v>2.8199999999999999E-2</v>
      </c>
      <c r="AD102" s="16">
        <v>2222018.4</v>
      </c>
      <c r="AE102" s="16">
        <v>0</v>
      </c>
      <c r="AF102" s="16">
        <v>0</v>
      </c>
      <c r="AG102" s="16">
        <v>0</v>
      </c>
      <c r="AH102" s="16">
        <v>0</v>
      </c>
      <c r="AI102" s="16">
        <f t="shared" si="3"/>
        <v>0</v>
      </c>
      <c r="AJ102" s="16">
        <v>970140.95</v>
      </c>
      <c r="AK102" s="16">
        <v>80846.06</v>
      </c>
      <c r="AL102" s="16">
        <v>236520.22</v>
      </c>
      <c r="AM102" s="16">
        <v>4164.78</v>
      </c>
      <c r="AN102" s="16">
        <v>160310.01999999999</v>
      </c>
      <c r="AO102" s="16">
        <v>41200</v>
      </c>
      <c r="AP102" s="16">
        <v>158673.60000000001</v>
      </c>
      <c r="AQ102" s="16">
        <v>12800</v>
      </c>
      <c r="AR102" s="16">
        <v>1595</v>
      </c>
      <c r="AS102" s="16">
        <v>193457.61</v>
      </c>
      <c r="AT102" s="16">
        <v>156400.85999999999</v>
      </c>
      <c r="AU102" s="16">
        <v>27593.91</v>
      </c>
      <c r="AV102" s="16">
        <v>11830</v>
      </c>
      <c r="AW102" s="16">
        <v>4858.75</v>
      </c>
      <c r="AX102" s="16">
        <v>17520.25</v>
      </c>
      <c r="AY102" s="16">
        <v>71227.08</v>
      </c>
      <c r="AZ102" s="16">
        <v>0</v>
      </c>
      <c r="BA102" s="16">
        <v>2224663.7000000002</v>
      </c>
      <c r="BB102" s="18">
        <f t="shared" si="4"/>
        <v>0</v>
      </c>
      <c r="BC102" s="16">
        <v>4159669.81</v>
      </c>
      <c r="BD102" s="16">
        <v>7567222.5999999996</v>
      </c>
      <c r="BE102" s="16">
        <v>0</v>
      </c>
      <c r="BF102" s="16">
        <v>196853</v>
      </c>
      <c r="BG102" s="16">
        <v>0</v>
      </c>
      <c r="BH102" s="16">
        <v>528392.17000000004</v>
      </c>
      <c r="BI102" s="16">
        <v>0</v>
      </c>
      <c r="BJ102" s="16">
        <v>0</v>
      </c>
      <c r="BK102" s="16">
        <v>0</v>
      </c>
      <c r="BL102" s="16">
        <f t="shared" si="5"/>
        <v>0</v>
      </c>
      <c r="BM102" s="16">
        <v>0</v>
      </c>
      <c r="BN102" s="16">
        <v>5758</v>
      </c>
      <c r="BO102" s="16">
        <v>2011</v>
      </c>
      <c r="BP102" s="16">
        <v>0</v>
      </c>
      <c r="BQ102" s="16">
        <v>0</v>
      </c>
      <c r="BR102" s="16">
        <v>-79</v>
      </c>
      <c r="BS102" s="16">
        <v>-168</v>
      </c>
      <c r="BT102" s="16">
        <v>-427</v>
      </c>
      <c r="BU102" s="16">
        <v>-525</v>
      </c>
      <c r="BV102" s="16">
        <v>2</v>
      </c>
      <c r="BW102" s="16">
        <v>-5</v>
      </c>
      <c r="BX102" s="16">
        <v>699</v>
      </c>
      <c r="BY102" s="16">
        <v>-1105</v>
      </c>
      <c r="BZ102" s="16">
        <v>-18</v>
      </c>
      <c r="CA102" s="16">
        <v>6143</v>
      </c>
      <c r="CB102" s="16">
        <v>64</v>
      </c>
      <c r="CC102" s="16">
        <v>167</v>
      </c>
      <c r="CD102" s="16">
        <v>63</v>
      </c>
      <c r="CE102" s="16">
        <v>404</v>
      </c>
      <c r="CF102" s="16">
        <v>197</v>
      </c>
      <c r="CG102" s="16">
        <v>5</v>
      </c>
    </row>
    <row r="103" spans="1:85" s="33" customFormat="1" ht="15.6" x14ac:dyDescent="0.3">
      <c r="A103" s="38">
        <v>10</v>
      </c>
      <c r="B103" s="38" t="s">
        <v>46</v>
      </c>
      <c r="C103" s="38" t="s">
        <v>47</v>
      </c>
      <c r="D103" s="38" t="s">
        <v>460</v>
      </c>
      <c r="E103" s="38" t="s">
        <v>461</v>
      </c>
      <c r="F103" s="38" t="s">
        <v>462</v>
      </c>
      <c r="G103" s="66">
        <v>12972289.49</v>
      </c>
      <c r="H103" s="66">
        <v>12972289.49</v>
      </c>
      <c r="I103" s="66">
        <v>12864305.59</v>
      </c>
      <c r="J103" s="66">
        <v>114841.18</v>
      </c>
      <c r="K103" s="66">
        <v>1030124.1</v>
      </c>
      <c r="L103" s="66">
        <v>2946574.98</v>
      </c>
      <c r="M103" s="66">
        <v>0</v>
      </c>
      <c r="N103" s="66">
        <v>0</v>
      </c>
      <c r="O103" s="66">
        <v>22557.22</v>
      </c>
      <c r="P103" s="66">
        <v>555292.23</v>
      </c>
      <c r="Q103" s="66">
        <v>0</v>
      </c>
      <c r="R103" s="66">
        <v>69479.62</v>
      </c>
      <c r="S103" s="66">
        <v>5480945.04</v>
      </c>
      <c r="T103" s="66">
        <v>0</v>
      </c>
      <c r="U103" s="66">
        <v>1491035.43</v>
      </c>
      <c r="V103" s="66">
        <v>60155.53</v>
      </c>
      <c r="W103" s="66">
        <v>0</v>
      </c>
      <c r="X103" s="66">
        <v>0</v>
      </c>
      <c r="Y103" s="66">
        <v>12699520.359999999</v>
      </c>
      <c r="Z103" s="66">
        <v>129635.93</v>
      </c>
      <c r="AA103" s="66">
        <v>12829156.289999999</v>
      </c>
      <c r="AB103" s="18">
        <v>2.0558630000000001E-2</v>
      </c>
      <c r="AC103" s="18">
        <v>8.3299999999999999E-2</v>
      </c>
      <c r="AD103" s="16">
        <v>1058150.18</v>
      </c>
      <c r="AE103" s="16">
        <v>0</v>
      </c>
      <c r="AF103" s="16">
        <v>0</v>
      </c>
      <c r="AG103" s="16">
        <v>0</v>
      </c>
      <c r="AH103" s="16">
        <v>0</v>
      </c>
      <c r="AI103" s="16">
        <f t="shared" si="3"/>
        <v>0</v>
      </c>
      <c r="AJ103" s="16">
        <v>418161.73</v>
      </c>
      <c r="AK103" s="16">
        <v>32780</v>
      </c>
      <c r="AL103" s="16">
        <v>115967.21</v>
      </c>
      <c r="AM103" s="16">
        <v>0</v>
      </c>
      <c r="AN103" s="16">
        <v>62305.79</v>
      </c>
      <c r="AO103" s="16">
        <v>30242.959999999999</v>
      </c>
      <c r="AP103" s="16">
        <v>97827.11</v>
      </c>
      <c r="AQ103" s="16">
        <v>8707</v>
      </c>
      <c r="AR103" s="16">
        <v>11900</v>
      </c>
      <c r="AS103" s="16">
        <v>0</v>
      </c>
      <c r="AT103" s="16">
        <v>19877.810000000001</v>
      </c>
      <c r="AU103" s="16">
        <v>14723.21</v>
      </c>
      <c r="AV103" s="16">
        <v>0</v>
      </c>
      <c r="AW103" s="16">
        <v>1240.26</v>
      </c>
      <c r="AX103" s="16">
        <v>5325</v>
      </c>
      <c r="AY103" s="16">
        <v>33919.57</v>
      </c>
      <c r="AZ103" s="16">
        <v>0</v>
      </c>
      <c r="BA103" s="16">
        <v>869978.73</v>
      </c>
      <c r="BB103" s="18">
        <f t="shared" si="4"/>
        <v>0</v>
      </c>
      <c r="BC103" s="16">
        <v>143098.32999999999</v>
      </c>
      <c r="BD103" s="16">
        <v>123594.11</v>
      </c>
      <c r="BE103" s="16">
        <v>0</v>
      </c>
      <c r="BF103" s="16">
        <v>196852.7</v>
      </c>
      <c r="BG103" s="16">
        <v>0</v>
      </c>
      <c r="BH103" s="16">
        <v>134007.66</v>
      </c>
      <c r="BI103" s="16">
        <v>0</v>
      </c>
      <c r="BJ103" s="16">
        <v>0</v>
      </c>
      <c r="BK103" s="16">
        <v>0</v>
      </c>
      <c r="BL103" s="16">
        <f t="shared" si="5"/>
        <v>0</v>
      </c>
      <c r="BM103" s="16">
        <v>0</v>
      </c>
      <c r="BN103" s="16">
        <v>2620</v>
      </c>
      <c r="BO103" s="16">
        <v>521</v>
      </c>
      <c r="BP103" s="16">
        <v>15</v>
      </c>
      <c r="BQ103" s="16">
        <v>-46</v>
      </c>
      <c r="BR103" s="16">
        <v>-16</v>
      </c>
      <c r="BS103" s="16">
        <v>-70</v>
      </c>
      <c r="BT103" s="16">
        <v>-41</v>
      </c>
      <c r="BU103" s="16">
        <v>-159</v>
      </c>
      <c r="BV103" s="16">
        <v>0</v>
      </c>
      <c r="BW103" s="16">
        <v>-125</v>
      </c>
      <c r="BX103" s="16">
        <v>0</v>
      </c>
      <c r="BY103" s="16">
        <v>-546</v>
      </c>
      <c r="BZ103" s="16">
        <v>-5</v>
      </c>
      <c r="CA103" s="16">
        <v>2148</v>
      </c>
      <c r="CB103" s="16">
        <v>1</v>
      </c>
      <c r="CC103" s="16">
        <v>109</v>
      </c>
      <c r="CD103" s="16">
        <v>46</v>
      </c>
      <c r="CE103" s="16">
        <v>368</v>
      </c>
      <c r="CF103" s="16">
        <v>20</v>
      </c>
      <c r="CG103" s="16">
        <v>3</v>
      </c>
    </row>
    <row r="104" spans="1:85" s="33" customFormat="1" ht="15.6" x14ac:dyDescent="0.3">
      <c r="A104" s="38">
        <v>10</v>
      </c>
      <c r="B104" s="38" t="s">
        <v>564</v>
      </c>
      <c r="C104" s="38" t="s">
        <v>567</v>
      </c>
      <c r="D104" s="38" t="s">
        <v>573</v>
      </c>
      <c r="E104" s="38" t="s">
        <v>461</v>
      </c>
      <c r="F104" s="38" t="s">
        <v>462</v>
      </c>
      <c r="G104" s="66">
        <v>11353471.02</v>
      </c>
      <c r="H104" s="66">
        <v>11353471.02</v>
      </c>
      <c r="I104" s="66">
        <v>11248372.84</v>
      </c>
      <c r="J104" s="66">
        <v>174126.63</v>
      </c>
      <c r="K104" s="66">
        <v>985245.99</v>
      </c>
      <c r="L104" s="66">
        <v>2277676.85</v>
      </c>
      <c r="M104" s="66">
        <v>0</v>
      </c>
      <c r="N104" s="66">
        <v>362.47</v>
      </c>
      <c r="O104" s="66">
        <v>5927.44</v>
      </c>
      <c r="P104" s="66">
        <v>577472.89</v>
      </c>
      <c r="Q104" s="66">
        <v>0.08</v>
      </c>
      <c r="R104" s="66">
        <v>293.54000000000002</v>
      </c>
      <c r="S104" s="66">
        <v>5113531.9400000004</v>
      </c>
      <c r="T104" s="66">
        <v>36712.660000000003</v>
      </c>
      <c r="U104" s="66">
        <v>911322.61</v>
      </c>
      <c r="V104" s="66">
        <v>67209.570000000007</v>
      </c>
      <c r="W104" s="66">
        <v>0</v>
      </c>
      <c r="X104" s="66">
        <v>0</v>
      </c>
      <c r="Y104" s="66">
        <v>11191530.76</v>
      </c>
      <c r="Z104" s="66">
        <v>47645.83</v>
      </c>
      <c r="AA104" s="66">
        <v>11239176.59</v>
      </c>
      <c r="AB104" s="18">
        <v>5.681783E-2</v>
      </c>
      <c r="AC104" s="18">
        <v>0.09</v>
      </c>
      <c r="AD104" s="16">
        <v>1006742.46</v>
      </c>
      <c r="AE104" s="16">
        <v>0</v>
      </c>
      <c r="AF104" s="16">
        <v>0</v>
      </c>
      <c r="AG104" s="16">
        <v>0</v>
      </c>
      <c r="AH104" s="16">
        <v>0</v>
      </c>
      <c r="AI104" s="16">
        <f t="shared" si="3"/>
        <v>0</v>
      </c>
      <c r="AJ104" s="16">
        <v>485288.21</v>
      </c>
      <c r="AK104" s="16">
        <v>38386.42</v>
      </c>
      <c r="AL104" s="16">
        <v>81033.89</v>
      </c>
      <c r="AM104" s="16">
        <v>0</v>
      </c>
      <c r="AN104" s="16">
        <v>30584.7</v>
      </c>
      <c r="AO104" s="16">
        <v>14678</v>
      </c>
      <c r="AP104" s="16">
        <v>50496.89</v>
      </c>
      <c r="AQ104" s="16">
        <v>8707</v>
      </c>
      <c r="AR104" s="16">
        <v>787.5</v>
      </c>
      <c r="AS104" s="16">
        <v>0</v>
      </c>
      <c r="AT104" s="16">
        <v>32441.24</v>
      </c>
      <c r="AU104" s="16">
        <v>16562.009999999998</v>
      </c>
      <c r="AV104" s="16">
        <v>0</v>
      </c>
      <c r="AW104" s="16">
        <v>1022</v>
      </c>
      <c r="AX104" s="16">
        <v>20703.7</v>
      </c>
      <c r="AY104" s="16">
        <v>35000.15</v>
      </c>
      <c r="AZ104" s="16">
        <v>0</v>
      </c>
      <c r="BA104" s="16">
        <v>865891.16</v>
      </c>
      <c r="BB104" s="18">
        <f t="shared" si="4"/>
        <v>0</v>
      </c>
      <c r="BC104" s="16">
        <v>140631.95000000001</v>
      </c>
      <c r="BD104" s="16">
        <v>504447.58</v>
      </c>
      <c r="BE104" s="16">
        <v>0</v>
      </c>
      <c r="BF104" s="16">
        <v>196853</v>
      </c>
      <c r="BG104" s="16">
        <v>0</v>
      </c>
      <c r="BH104" s="16">
        <v>135573.72</v>
      </c>
      <c r="BI104" s="16">
        <v>0</v>
      </c>
      <c r="BJ104" s="16">
        <v>0</v>
      </c>
      <c r="BK104" s="16">
        <v>0</v>
      </c>
      <c r="BL104" s="16">
        <f t="shared" si="5"/>
        <v>0</v>
      </c>
      <c r="BM104" s="16">
        <v>0</v>
      </c>
      <c r="BN104" s="16">
        <v>2040</v>
      </c>
      <c r="BO104" s="16">
        <v>436</v>
      </c>
      <c r="BP104" s="16">
        <v>18</v>
      </c>
      <c r="BQ104" s="16">
        <v>-16</v>
      </c>
      <c r="BR104" s="16">
        <v>-19</v>
      </c>
      <c r="BS104" s="16">
        <v>-50</v>
      </c>
      <c r="BT104" s="16">
        <v>-44</v>
      </c>
      <c r="BU104" s="16">
        <v>-128</v>
      </c>
      <c r="BV104" s="16">
        <v>0</v>
      </c>
      <c r="BW104" s="16">
        <v>0</v>
      </c>
      <c r="BX104" s="16">
        <v>8</v>
      </c>
      <c r="BY104" s="16">
        <v>-439</v>
      </c>
      <c r="BZ104" s="16">
        <v>0</v>
      </c>
      <c r="CA104" s="16">
        <v>1806</v>
      </c>
      <c r="CB104" s="16">
        <v>3</v>
      </c>
      <c r="CC104" s="16">
        <v>107</v>
      </c>
      <c r="CD104" s="16">
        <v>52</v>
      </c>
      <c r="CE104" s="16">
        <v>267</v>
      </c>
      <c r="CF104" s="16">
        <v>8</v>
      </c>
      <c r="CG104" s="16">
        <v>5</v>
      </c>
    </row>
    <row r="105" spans="1:85" s="33" customFormat="1" ht="15.6" x14ac:dyDescent="0.3">
      <c r="A105" s="38">
        <v>10</v>
      </c>
      <c r="B105" s="38" t="s">
        <v>69</v>
      </c>
      <c r="C105" s="38" t="s">
        <v>52</v>
      </c>
      <c r="D105" s="38" t="s">
        <v>463</v>
      </c>
      <c r="E105" s="38" t="s">
        <v>370</v>
      </c>
      <c r="F105" s="38" t="s">
        <v>456</v>
      </c>
      <c r="G105" s="66">
        <v>15710640.35</v>
      </c>
      <c r="H105" s="66">
        <v>15710640.35</v>
      </c>
      <c r="I105" s="66">
        <v>15564175.859999999</v>
      </c>
      <c r="J105" s="66">
        <v>3568507.51</v>
      </c>
      <c r="K105" s="66">
        <v>427638.53</v>
      </c>
      <c r="L105" s="66">
        <v>4203268.7</v>
      </c>
      <c r="M105" s="66">
        <v>2537.64</v>
      </c>
      <c r="N105" s="66">
        <v>306.02999999999997</v>
      </c>
      <c r="O105" s="66">
        <v>0</v>
      </c>
      <c r="P105" s="66">
        <v>503770.84</v>
      </c>
      <c r="Q105" s="66">
        <v>0</v>
      </c>
      <c r="R105" s="66">
        <v>0</v>
      </c>
      <c r="S105" s="66">
        <v>4230828.46</v>
      </c>
      <c r="T105" s="66">
        <v>0</v>
      </c>
      <c r="U105" s="66">
        <v>1511025.32</v>
      </c>
      <c r="V105" s="66">
        <v>28869.65</v>
      </c>
      <c r="W105" s="66">
        <v>0</v>
      </c>
      <c r="X105" s="66">
        <v>0</v>
      </c>
      <c r="Y105" s="66">
        <v>15382129.02</v>
      </c>
      <c r="Z105" s="66">
        <v>60795.26</v>
      </c>
      <c r="AA105" s="66">
        <v>15442924.279999999</v>
      </c>
      <c r="AB105" s="18">
        <v>2.5871330000000001E-2</v>
      </c>
      <c r="AC105" s="18">
        <v>6.0900000000000003E-2</v>
      </c>
      <c r="AD105" s="16">
        <v>936339.76</v>
      </c>
      <c r="AE105" s="16">
        <v>0</v>
      </c>
      <c r="AF105" s="16">
        <v>0</v>
      </c>
      <c r="AG105" s="16">
        <v>0</v>
      </c>
      <c r="AH105" s="16">
        <v>117.14</v>
      </c>
      <c r="AI105" s="16">
        <f t="shared" si="3"/>
        <v>117.14</v>
      </c>
      <c r="AJ105" s="16">
        <v>325392.86</v>
      </c>
      <c r="AK105" s="16">
        <v>25884.68</v>
      </c>
      <c r="AL105" s="16">
        <v>56820.36</v>
      </c>
      <c r="AM105" s="16">
        <v>10239.709999999999</v>
      </c>
      <c r="AN105" s="16">
        <v>47809.51</v>
      </c>
      <c r="AO105" s="16">
        <v>27200</v>
      </c>
      <c r="AP105" s="16">
        <v>78152.56</v>
      </c>
      <c r="AQ105" s="16">
        <v>9300</v>
      </c>
      <c r="AR105" s="16">
        <v>3750</v>
      </c>
      <c r="AS105" s="16">
        <v>32924.559999999998</v>
      </c>
      <c r="AT105" s="16">
        <v>26960.080000000002</v>
      </c>
      <c r="AU105" s="16">
        <v>11059.81</v>
      </c>
      <c r="AV105" s="16">
        <v>1120</v>
      </c>
      <c r="AW105" s="16">
        <v>5654.4</v>
      </c>
      <c r="AX105" s="16">
        <v>5340.66</v>
      </c>
      <c r="AY105" s="16">
        <v>30029.85</v>
      </c>
      <c r="AZ105" s="16">
        <v>0</v>
      </c>
      <c r="BA105" s="16">
        <v>722792.75</v>
      </c>
      <c r="BB105" s="18">
        <f t="shared" si="4"/>
        <v>0</v>
      </c>
      <c r="BC105" s="16">
        <v>246164.01</v>
      </c>
      <c r="BD105" s="16">
        <v>160291.10999999999</v>
      </c>
      <c r="BE105" s="16">
        <v>0</v>
      </c>
      <c r="BF105" s="16">
        <v>196853</v>
      </c>
      <c r="BG105" s="16">
        <v>0</v>
      </c>
      <c r="BH105" s="16">
        <v>140534.19</v>
      </c>
      <c r="BI105" s="16">
        <v>0</v>
      </c>
      <c r="BJ105" s="16">
        <v>0</v>
      </c>
      <c r="BK105" s="16">
        <v>0</v>
      </c>
      <c r="BL105" s="16">
        <f t="shared" si="5"/>
        <v>0</v>
      </c>
      <c r="BM105" s="16">
        <v>0</v>
      </c>
      <c r="BN105" s="16">
        <v>2227</v>
      </c>
      <c r="BO105" s="16">
        <v>531</v>
      </c>
      <c r="BP105" s="16">
        <v>5</v>
      </c>
      <c r="BQ105" s="16">
        <v>-1</v>
      </c>
      <c r="BR105" s="16">
        <v>-13</v>
      </c>
      <c r="BS105" s="16">
        <v>-53</v>
      </c>
      <c r="BT105" s="16">
        <v>-43</v>
      </c>
      <c r="BU105" s="16">
        <v>-123</v>
      </c>
      <c r="BV105" s="16">
        <v>12</v>
      </c>
      <c r="BW105" s="16">
        <v>-3</v>
      </c>
      <c r="BX105" s="16">
        <v>5</v>
      </c>
      <c r="BY105" s="16">
        <v>-358</v>
      </c>
      <c r="BZ105" s="16">
        <v>-9</v>
      </c>
      <c r="CA105" s="16">
        <v>2177</v>
      </c>
      <c r="CB105" s="16">
        <v>6</v>
      </c>
      <c r="CC105" s="16">
        <v>60</v>
      </c>
      <c r="CD105" s="16">
        <v>37</v>
      </c>
      <c r="CE105" s="16">
        <v>241</v>
      </c>
      <c r="CF105" s="16">
        <v>2</v>
      </c>
      <c r="CG105" s="16">
        <v>3</v>
      </c>
    </row>
    <row r="106" spans="1:85" s="33" customFormat="1" ht="15.6" x14ac:dyDescent="0.3">
      <c r="A106" s="38">
        <v>10</v>
      </c>
      <c r="B106" s="38" t="s">
        <v>72</v>
      </c>
      <c r="C106" s="38" t="s">
        <v>73</v>
      </c>
      <c r="D106" s="38" t="s">
        <v>458</v>
      </c>
      <c r="E106" s="38" t="s">
        <v>370</v>
      </c>
      <c r="F106" s="38" t="s">
        <v>456</v>
      </c>
      <c r="G106" s="66">
        <v>36104673.630000003</v>
      </c>
      <c r="H106" s="66">
        <v>36104673.630000003</v>
      </c>
      <c r="I106" s="66">
        <v>35544352.600000001</v>
      </c>
      <c r="J106" s="66">
        <v>8650370.1500000004</v>
      </c>
      <c r="K106" s="66">
        <v>1809169.37</v>
      </c>
      <c r="L106" s="66">
        <v>5840896.5999999996</v>
      </c>
      <c r="M106" s="66">
        <v>0</v>
      </c>
      <c r="N106" s="66">
        <v>0</v>
      </c>
      <c r="O106" s="66">
        <v>48189.83</v>
      </c>
      <c r="P106" s="66">
        <v>1466163.61</v>
      </c>
      <c r="Q106" s="66">
        <v>0</v>
      </c>
      <c r="R106" s="66">
        <v>0</v>
      </c>
      <c r="S106" s="66">
        <v>11913161.380000001</v>
      </c>
      <c r="T106" s="66">
        <v>235066.55</v>
      </c>
      <c r="U106" s="66">
        <v>3133720.54</v>
      </c>
      <c r="V106" s="66">
        <v>59175.92</v>
      </c>
      <c r="W106" s="66">
        <v>0</v>
      </c>
      <c r="X106" s="66">
        <v>41979.74</v>
      </c>
      <c r="Y106" s="66">
        <v>34955267.530000001</v>
      </c>
      <c r="Z106" s="66">
        <v>101487.88</v>
      </c>
      <c r="AA106" s="66">
        <v>35056755.409999996</v>
      </c>
      <c r="AB106" s="18">
        <v>8.7308410000000003E-2</v>
      </c>
      <c r="AC106" s="18">
        <v>5.28E-2</v>
      </c>
      <c r="AD106" s="16">
        <v>1846196.39</v>
      </c>
      <c r="AE106" s="16">
        <v>0</v>
      </c>
      <c r="AF106" s="16">
        <v>0</v>
      </c>
      <c r="AG106" s="16">
        <v>0</v>
      </c>
      <c r="AH106" s="16">
        <v>255.72</v>
      </c>
      <c r="AI106" s="16">
        <f t="shared" si="3"/>
        <v>255.72</v>
      </c>
      <c r="AJ106" s="16">
        <v>926648.25</v>
      </c>
      <c r="AK106" s="16">
        <v>74032.77</v>
      </c>
      <c r="AL106" s="16">
        <v>227452.99</v>
      </c>
      <c r="AM106" s="16">
        <v>0</v>
      </c>
      <c r="AN106" s="16">
        <v>118346.47</v>
      </c>
      <c r="AO106" s="16">
        <v>17242.05</v>
      </c>
      <c r="AP106" s="16">
        <v>50600</v>
      </c>
      <c r="AQ106" s="16">
        <v>9600</v>
      </c>
      <c r="AR106" s="16">
        <v>11435.14</v>
      </c>
      <c r="AS106" s="16">
        <v>71113.440000000002</v>
      </c>
      <c r="AT106" s="16">
        <v>59295.74</v>
      </c>
      <c r="AU106" s="16">
        <v>15638.11</v>
      </c>
      <c r="AV106" s="16">
        <v>1732.3</v>
      </c>
      <c r="AW106" s="16">
        <v>13509.38</v>
      </c>
      <c r="AX106" s="16">
        <v>20782.990000000002</v>
      </c>
      <c r="AY106" s="16">
        <v>33167.31</v>
      </c>
      <c r="AZ106" s="16">
        <v>0</v>
      </c>
      <c r="BA106" s="16">
        <v>1662963.22</v>
      </c>
      <c r="BB106" s="18">
        <f t="shared" si="4"/>
        <v>0</v>
      </c>
      <c r="BC106" s="16">
        <v>713352.38</v>
      </c>
      <c r="BD106" s="16">
        <v>2438889.5299999998</v>
      </c>
      <c r="BE106" s="16">
        <v>570</v>
      </c>
      <c r="BF106" s="16">
        <v>196853</v>
      </c>
      <c r="BG106" s="16">
        <v>0</v>
      </c>
      <c r="BH106" s="16">
        <v>354374.16</v>
      </c>
      <c r="BI106" s="16">
        <v>0</v>
      </c>
      <c r="BJ106" s="16">
        <v>0</v>
      </c>
      <c r="BK106" s="16">
        <v>0</v>
      </c>
      <c r="BL106" s="16">
        <f t="shared" si="5"/>
        <v>0</v>
      </c>
      <c r="BM106" s="16">
        <v>0</v>
      </c>
      <c r="BN106" s="16">
        <v>4235</v>
      </c>
      <c r="BO106" s="16">
        <v>1323</v>
      </c>
      <c r="BP106" s="16">
        <v>21</v>
      </c>
      <c r="BQ106" s="16">
        <v>-659</v>
      </c>
      <c r="BR106" s="16">
        <v>-57</v>
      </c>
      <c r="BS106" s="16">
        <v>-114</v>
      </c>
      <c r="BT106" s="16">
        <v>-169</v>
      </c>
      <c r="BU106" s="16">
        <v>-212</v>
      </c>
      <c r="BV106" s="16">
        <v>0</v>
      </c>
      <c r="BW106" s="70">
        <v>-2</v>
      </c>
      <c r="BX106" s="16">
        <v>655</v>
      </c>
      <c r="BY106" s="16">
        <v>-427</v>
      </c>
      <c r="BZ106" s="16">
        <v>-1</v>
      </c>
      <c r="CA106" s="16">
        <v>4593</v>
      </c>
      <c r="CB106" s="16">
        <v>3</v>
      </c>
      <c r="CC106" s="16">
        <v>167</v>
      </c>
      <c r="CD106" s="16">
        <v>69</v>
      </c>
      <c r="CE106" s="16">
        <v>301</v>
      </c>
      <c r="CF106" s="16">
        <v>5</v>
      </c>
      <c r="CG106" s="16">
        <v>4</v>
      </c>
    </row>
    <row r="107" spans="1:85" s="33" customFormat="1" ht="15.6" x14ac:dyDescent="0.3">
      <c r="A107" s="38">
        <v>10</v>
      </c>
      <c r="B107" s="38" t="s">
        <v>330</v>
      </c>
      <c r="C107" s="38" t="s">
        <v>21</v>
      </c>
      <c r="D107" s="38" t="s">
        <v>464</v>
      </c>
      <c r="E107" s="38" t="s">
        <v>461</v>
      </c>
      <c r="F107" s="38" t="s">
        <v>462</v>
      </c>
      <c r="G107" s="66">
        <v>8828017.5999999996</v>
      </c>
      <c r="H107" s="66">
        <v>8828017.5999999996</v>
      </c>
      <c r="I107" s="66">
        <v>8753918.8800000008</v>
      </c>
      <c r="J107" s="66">
        <v>278068.59999999998</v>
      </c>
      <c r="K107" s="66">
        <v>781542.9</v>
      </c>
      <c r="L107" s="66">
        <v>1000197.27</v>
      </c>
      <c r="M107" s="66">
        <v>0</v>
      </c>
      <c r="N107" s="66">
        <v>0</v>
      </c>
      <c r="O107" s="66">
        <v>0</v>
      </c>
      <c r="P107" s="66">
        <v>557310.31999999995</v>
      </c>
      <c r="Q107" s="66">
        <v>0</v>
      </c>
      <c r="R107" s="66">
        <v>3233.16</v>
      </c>
      <c r="S107" s="66">
        <v>4676161.0599999996</v>
      </c>
      <c r="T107" s="66">
        <v>152554.59</v>
      </c>
      <c r="U107" s="66">
        <v>681573.75</v>
      </c>
      <c r="V107" s="66">
        <v>0</v>
      </c>
      <c r="W107" s="66">
        <v>0</v>
      </c>
      <c r="X107" s="66">
        <v>0</v>
      </c>
      <c r="Y107" s="66">
        <v>8910498.6999999993</v>
      </c>
      <c r="Z107" s="66">
        <v>3233.16</v>
      </c>
      <c r="AA107" s="66">
        <v>8913731.8599999994</v>
      </c>
      <c r="AB107" s="18">
        <v>3.7369590000000001E-2</v>
      </c>
      <c r="AC107" s="18">
        <v>8.7900000000000006E-2</v>
      </c>
      <c r="AD107" s="16">
        <v>783090.21</v>
      </c>
      <c r="AE107" s="16">
        <v>0</v>
      </c>
      <c r="AF107" s="16">
        <v>0</v>
      </c>
      <c r="AG107" s="16">
        <v>0</v>
      </c>
      <c r="AH107" s="16">
        <v>98.67</v>
      </c>
      <c r="AI107" s="16">
        <f t="shared" si="3"/>
        <v>98.67</v>
      </c>
      <c r="AJ107" s="16">
        <v>293757.65999999997</v>
      </c>
      <c r="AK107" s="16">
        <v>29684.66</v>
      </c>
      <c r="AL107" s="16">
        <v>59145.41</v>
      </c>
      <c r="AM107" s="16">
        <v>0</v>
      </c>
      <c r="AN107" s="16">
        <v>27432.49</v>
      </c>
      <c r="AO107" s="16">
        <v>20000</v>
      </c>
      <c r="AP107" s="16">
        <v>25500.76</v>
      </c>
      <c r="AQ107" s="16">
        <v>8707</v>
      </c>
      <c r="AR107" s="16">
        <v>5625</v>
      </c>
      <c r="AS107" s="16">
        <v>0</v>
      </c>
      <c r="AT107" s="16">
        <v>26473.22</v>
      </c>
      <c r="AU107" s="16">
        <v>11258.74</v>
      </c>
      <c r="AV107" s="16">
        <v>0</v>
      </c>
      <c r="AW107" s="16">
        <v>0</v>
      </c>
      <c r="AX107" s="16">
        <v>3387.64</v>
      </c>
      <c r="AY107" s="16">
        <v>19899.07</v>
      </c>
      <c r="AZ107" s="16">
        <v>0</v>
      </c>
      <c r="BA107" s="16">
        <v>568230.04</v>
      </c>
      <c r="BB107" s="18">
        <f t="shared" si="4"/>
        <v>0</v>
      </c>
      <c r="BC107" s="16">
        <v>147666.98000000001</v>
      </c>
      <c r="BD107" s="16">
        <v>182232.46</v>
      </c>
      <c r="BE107" s="16">
        <v>0</v>
      </c>
      <c r="BF107" s="16">
        <v>196853</v>
      </c>
      <c r="BG107" s="16">
        <v>0</v>
      </c>
      <c r="BH107" s="16">
        <v>126702.8</v>
      </c>
      <c r="BI107" s="16">
        <v>0</v>
      </c>
      <c r="BJ107" s="16">
        <v>0</v>
      </c>
      <c r="BK107" s="16">
        <v>0</v>
      </c>
      <c r="BL107" s="16">
        <f t="shared" si="5"/>
        <v>0</v>
      </c>
      <c r="BM107" s="16">
        <v>0</v>
      </c>
      <c r="BN107" s="16">
        <v>1430</v>
      </c>
      <c r="BO107" s="16">
        <v>359</v>
      </c>
      <c r="BP107" s="16">
        <v>14</v>
      </c>
      <c r="BQ107" s="16">
        <v>-3</v>
      </c>
      <c r="BR107" s="16">
        <v>-20</v>
      </c>
      <c r="BS107" s="16">
        <v>-28</v>
      </c>
      <c r="BT107" s="16">
        <v>-95</v>
      </c>
      <c r="BU107" s="16">
        <v>-133</v>
      </c>
      <c r="BV107" s="16">
        <v>1</v>
      </c>
      <c r="BW107" s="70">
        <v>0</v>
      </c>
      <c r="BX107" s="16">
        <v>70</v>
      </c>
      <c r="BY107" s="16">
        <v>-323</v>
      </c>
      <c r="BZ107" s="16">
        <v>-3</v>
      </c>
      <c r="CA107" s="16">
        <v>1269</v>
      </c>
      <c r="CB107" s="16">
        <v>1</v>
      </c>
      <c r="CC107" s="16">
        <v>86</v>
      </c>
      <c r="CD107" s="16">
        <v>34</v>
      </c>
      <c r="CE107" s="16">
        <v>196</v>
      </c>
      <c r="CF107" s="16">
        <v>6</v>
      </c>
      <c r="CG107" s="16">
        <v>1</v>
      </c>
    </row>
    <row r="108" spans="1:85" s="33" customFormat="1" ht="15.6" x14ac:dyDescent="0.3">
      <c r="A108" s="38">
        <v>10</v>
      </c>
      <c r="B108" s="38" t="s">
        <v>125</v>
      </c>
      <c r="C108" s="38" t="s">
        <v>25</v>
      </c>
      <c r="D108" s="38" t="s">
        <v>465</v>
      </c>
      <c r="E108" s="38" t="s">
        <v>370</v>
      </c>
      <c r="F108" s="38" t="s">
        <v>462</v>
      </c>
      <c r="G108" s="66">
        <v>21212588.670000002</v>
      </c>
      <c r="H108" s="66">
        <v>21212588.670000002</v>
      </c>
      <c r="I108" s="66">
        <v>20874615.550000001</v>
      </c>
      <c r="J108" s="66">
        <v>4417974.76</v>
      </c>
      <c r="K108" s="66">
        <v>627383.46</v>
      </c>
      <c r="L108" s="66">
        <v>6082965.8799999999</v>
      </c>
      <c r="M108" s="66">
        <v>6932.76</v>
      </c>
      <c r="N108" s="66">
        <v>12097.65</v>
      </c>
      <c r="O108" s="66">
        <v>0</v>
      </c>
      <c r="P108" s="66">
        <v>608665.07999999996</v>
      </c>
      <c r="Q108" s="66">
        <v>0</v>
      </c>
      <c r="R108" s="66">
        <v>488.28</v>
      </c>
      <c r="S108" s="66">
        <v>5991698.0899999999</v>
      </c>
      <c r="T108" s="66">
        <v>840</v>
      </c>
      <c r="U108" s="66">
        <v>2173072.81</v>
      </c>
      <c r="V108" s="66">
        <v>14290.98</v>
      </c>
      <c r="W108" s="66">
        <v>0</v>
      </c>
      <c r="X108" s="66">
        <v>76096.42</v>
      </c>
      <c r="Y108" s="66">
        <v>20879349.77</v>
      </c>
      <c r="Z108" s="66">
        <v>151484.23000000001</v>
      </c>
      <c r="AA108" s="66">
        <v>21030834</v>
      </c>
      <c r="AB108" s="18">
        <v>2.334052E-2</v>
      </c>
      <c r="AC108" s="18">
        <v>4.6800000000000001E-2</v>
      </c>
      <c r="AD108" s="16">
        <v>976749.69</v>
      </c>
      <c r="AE108" s="16">
        <v>0</v>
      </c>
      <c r="AF108" s="16">
        <v>0</v>
      </c>
      <c r="AG108" s="16">
        <v>0</v>
      </c>
      <c r="AH108" s="16">
        <v>0</v>
      </c>
      <c r="AI108" s="16">
        <f t="shared" si="3"/>
        <v>0</v>
      </c>
      <c r="AJ108" s="16">
        <v>460109.27</v>
      </c>
      <c r="AK108" s="16">
        <v>36412.129999999997</v>
      </c>
      <c r="AL108" s="16">
        <v>92022.94</v>
      </c>
      <c r="AM108" s="16">
        <v>0</v>
      </c>
      <c r="AN108" s="16">
        <v>32400</v>
      </c>
      <c r="AO108" s="16">
        <v>30000</v>
      </c>
      <c r="AP108" s="16">
        <v>59885.78</v>
      </c>
      <c r="AQ108" s="16">
        <v>9227</v>
      </c>
      <c r="AR108" s="16">
        <v>0</v>
      </c>
      <c r="AS108" s="16">
        <v>38360</v>
      </c>
      <c r="AT108" s="16">
        <v>42747.08</v>
      </c>
      <c r="AU108" s="16">
        <v>6844.48</v>
      </c>
      <c r="AV108" s="16">
        <v>0</v>
      </c>
      <c r="AW108" s="16">
        <v>0</v>
      </c>
      <c r="AX108" s="16">
        <v>3118.4</v>
      </c>
      <c r="AY108" s="16">
        <v>35512.639999999999</v>
      </c>
      <c r="AZ108" s="16">
        <v>0</v>
      </c>
      <c r="BA108" s="16">
        <v>882394.9</v>
      </c>
      <c r="BB108" s="18">
        <f t="shared" si="4"/>
        <v>0</v>
      </c>
      <c r="BC108" s="16">
        <v>89052.07</v>
      </c>
      <c r="BD108" s="16">
        <v>406060.85</v>
      </c>
      <c r="BE108" s="16">
        <v>0</v>
      </c>
      <c r="BF108" s="16">
        <v>196853</v>
      </c>
      <c r="BG108" s="16">
        <v>0</v>
      </c>
      <c r="BH108" s="16">
        <v>156402.99</v>
      </c>
      <c r="BI108" s="16">
        <v>0</v>
      </c>
      <c r="BJ108" s="16">
        <v>0</v>
      </c>
      <c r="BK108" s="16">
        <v>0</v>
      </c>
      <c r="BL108" s="16">
        <f t="shared" si="5"/>
        <v>0</v>
      </c>
      <c r="BM108" s="16">
        <v>0</v>
      </c>
      <c r="BN108" s="16">
        <v>3197</v>
      </c>
      <c r="BO108" s="16">
        <v>739</v>
      </c>
      <c r="BP108" s="16">
        <v>38</v>
      </c>
      <c r="BQ108" s="16">
        <v>-32</v>
      </c>
      <c r="BR108" s="16">
        <v>-20</v>
      </c>
      <c r="BS108" s="16">
        <v>-72</v>
      </c>
      <c r="BT108" s="16">
        <v>-41</v>
      </c>
      <c r="BU108" s="16">
        <v>-288</v>
      </c>
      <c r="BV108" s="16">
        <v>0</v>
      </c>
      <c r="BW108" s="16">
        <v>0</v>
      </c>
      <c r="BX108" s="16">
        <v>20</v>
      </c>
      <c r="BY108" s="16">
        <v>-713</v>
      </c>
      <c r="BZ108" s="16">
        <v>0</v>
      </c>
      <c r="CA108" s="16">
        <v>2828</v>
      </c>
      <c r="CB108" s="16">
        <v>2</v>
      </c>
      <c r="CC108" s="16">
        <v>92</v>
      </c>
      <c r="CD108" s="16">
        <v>53</v>
      </c>
      <c r="CE108" s="16">
        <v>540</v>
      </c>
      <c r="CF108" s="16">
        <v>9</v>
      </c>
      <c r="CG108" s="16">
        <v>1</v>
      </c>
    </row>
    <row r="109" spans="1:85" s="33" customFormat="1" ht="15.6" x14ac:dyDescent="0.3">
      <c r="A109" s="38">
        <v>10</v>
      </c>
      <c r="B109" s="38" t="s">
        <v>157</v>
      </c>
      <c r="C109" s="38" t="s">
        <v>158</v>
      </c>
      <c r="D109" s="38" t="s">
        <v>466</v>
      </c>
      <c r="E109" s="38" t="s">
        <v>361</v>
      </c>
      <c r="F109" s="38" t="s">
        <v>456</v>
      </c>
      <c r="G109" s="66">
        <v>40827982.200000003</v>
      </c>
      <c r="H109" s="66">
        <v>42807842.450000003</v>
      </c>
      <c r="I109" s="66">
        <v>40117975.490000002</v>
      </c>
      <c r="J109" s="66">
        <v>16505806.029999999</v>
      </c>
      <c r="K109" s="66">
        <v>1796584.1</v>
      </c>
      <c r="L109" s="66">
        <v>5197399.83</v>
      </c>
      <c r="M109" s="66">
        <v>92922.17</v>
      </c>
      <c r="N109" s="66">
        <v>368.27</v>
      </c>
      <c r="O109" s="66">
        <v>33215.839999999997</v>
      </c>
      <c r="P109" s="66">
        <v>800801.33</v>
      </c>
      <c r="Q109" s="66">
        <v>0</v>
      </c>
      <c r="R109" s="66">
        <v>0</v>
      </c>
      <c r="S109" s="66">
        <v>11052853.83</v>
      </c>
      <c r="T109" s="66">
        <v>178302.5</v>
      </c>
      <c r="U109" s="66">
        <v>2566865.08</v>
      </c>
      <c r="V109" s="66">
        <v>0</v>
      </c>
      <c r="W109" s="66">
        <v>0</v>
      </c>
      <c r="X109" s="66">
        <v>147161.59</v>
      </c>
      <c r="Y109" s="66">
        <v>39914108.57</v>
      </c>
      <c r="Z109" s="66">
        <v>269478.26</v>
      </c>
      <c r="AA109" s="66">
        <v>40183586.829999998</v>
      </c>
      <c r="AB109" s="18">
        <v>0.14634610000000001</v>
      </c>
      <c r="AC109" s="18">
        <v>4.3799999999999999E-2</v>
      </c>
      <c r="AD109" s="16">
        <v>1747828.17</v>
      </c>
      <c r="AE109" s="16">
        <v>0</v>
      </c>
      <c r="AF109" s="16">
        <v>0</v>
      </c>
      <c r="AG109" s="16">
        <v>58.13</v>
      </c>
      <c r="AH109" s="16">
        <v>1.63</v>
      </c>
      <c r="AI109" s="16">
        <f t="shared" si="3"/>
        <v>59.760000000000005</v>
      </c>
      <c r="AJ109" s="16">
        <v>767135.24</v>
      </c>
      <c r="AK109" s="16">
        <v>82618.73</v>
      </c>
      <c r="AL109" s="16">
        <v>159004.01</v>
      </c>
      <c r="AM109" s="16">
        <v>24050.67</v>
      </c>
      <c r="AN109" s="16">
        <v>136760.6</v>
      </c>
      <c r="AO109" s="16">
        <v>42396.61</v>
      </c>
      <c r="AP109" s="16">
        <v>67771.649999999994</v>
      </c>
      <c r="AQ109" s="16">
        <v>30838.32</v>
      </c>
      <c r="AR109" s="16">
        <v>41608.76</v>
      </c>
      <c r="AS109" s="16">
        <v>51245.39</v>
      </c>
      <c r="AT109" s="16">
        <f>23914.14+45985.07+74286.28</f>
        <v>144185.49</v>
      </c>
      <c r="AU109" s="16">
        <v>24667.599999999999</v>
      </c>
      <c r="AV109" s="16">
        <v>532.29999999999995</v>
      </c>
      <c r="AW109" s="16">
        <v>16828.97</v>
      </c>
      <c r="AX109" s="16">
        <v>53270.59</v>
      </c>
      <c r="AY109" s="16">
        <v>68084.39</v>
      </c>
      <c r="AZ109" s="16">
        <v>0</v>
      </c>
      <c r="BA109" s="16">
        <v>1828513.27</v>
      </c>
      <c r="BB109" s="18">
        <f t="shared" si="4"/>
        <v>0</v>
      </c>
      <c r="BC109" s="16">
        <v>850093.85</v>
      </c>
      <c r="BD109" s="16">
        <v>5124921.26</v>
      </c>
      <c r="BE109" s="16">
        <v>259.32</v>
      </c>
      <c r="BF109" s="16">
        <v>193865.4</v>
      </c>
      <c r="BG109" s="16">
        <v>0</v>
      </c>
      <c r="BH109" s="16">
        <v>207599.41</v>
      </c>
      <c r="BI109" s="16">
        <v>0</v>
      </c>
      <c r="BJ109" s="16">
        <v>0</v>
      </c>
      <c r="BK109" s="16">
        <v>0</v>
      </c>
      <c r="BL109" s="16">
        <f t="shared" si="5"/>
        <v>0</v>
      </c>
      <c r="BM109" s="16">
        <v>0</v>
      </c>
      <c r="BN109" s="16">
        <v>2762</v>
      </c>
      <c r="BO109" s="16">
        <v>921</v>
      </c>
      <c r="BP109" s="16">
        <v>9</v>
      </c>
      <c r="BQ109" s="16">
        <v>-1</v>
      </c>
      <c r="BR109" s="16">
        <v>-52</v>
      </c>
      <c r="BS109" s="16">
        <v>-146</v>
      </c>
      <c r="BT109" s="16">
        <v>-191</v>
      </c>
      <c r="BU109" s="16">
        <v>-388</v>
      </c>
      <c r="BV109" s="16">
        <v>10</v>
      </c>
      <c r="BW109" s="16">
        <v>-2</v>
      </c>
      <c r="BX109" s="16">
        <v>780</v>
      </c>
      <c r="BY109" s="16">
        <v>-393</v>
      </c>
      <c r="BZ109" s="16">
        <v>-3</v>
      </c>
      <c r="CA109" s="16">
        <v>3306</v>
      </c>
      <c r="CB109" s="16">
        <v>59</v>
      </c>
      <c r="CC109" s="16">
        <v>161</v>
      </c>
      <c r="CD109" s="16">
        <v>46</v>
      </c>
      <c r="CE109" s="16">
        <v>127</v>
      </c>
      <c r="CF109" s="16">
        <v>57</v>
      </c>
      <c r="CG109" s="16">
        <v>2</v>
      </c>
    </row>
    <row r="110" spans="1:85" s="33" customFormat="1" ht="15.6" x14ac:dyDescent="0.3">
      <c r="A110" s="38">
        <v>10</v>
      </c>
      <c r="B110" s="38" t="s">
        <v>331</v>
      </c>
      <c r="C110" s="38" t="s">
        <v>25</v>
      </c>
      <c r="D110" s="38" t="s">
        <v>467</v>
      </c>
      <c r="E110" s="38" t="s">
        <v>370</v>
      </c>
      <c r="F110" s="38" t="s">
        <v>456</v>
      </c>
      <c r="G110" s="66">
        <v>20757620.649999999</v>
      </c>
      <c r="H110" s="66">
        <v>20759598.780000001</v>
      </c>
      <c r="I110" s="66">
        <v>20479109.039999999</v>
      </c>
      <c r="J110" s="66">
        <v>6056653.5700000003</v>
      </c>
      <c r="K110" s="66">
        <v>836832.01</v>
      </c>
      <c r="L110" s="66">
        <v>4624489.05</v>
      </c>
      <c r="M110" s="66">
        <v>0</v>
      </c>
      <c r="N110" s="66">
        <v>0</v>
      </c>
      <c r="O110" s="66">
        <v>0</v>
      </c>
      <c r="P110" s="66">
        <v>544647.52</v>
      </c>
      <c r="Q110" s="66">
        <v>0</v>
      </c>
      <c r="R110" s="66">
        <v>0</v>
      </c>
      <c r="S110" s="66">
        <v>6232126.5800000001</v>
      </c>
      <c r="T110" s="66">
        <v>8670.6</v>
      </c>
      <c r="U110" s="66">
        <v>1261534.25</v>
      </c>
      <c r="V110" s="66">
        <v>0</v>
      </c>
      <c r="W110" s="66">
        <v>0</v>
      </c>
      <c r="X110" s="66">
        <v>0</v>
      </c>
      <c r="Y110" s="66">
        <v>20769797.460000001</v>
      </c>
      <c r="Z110" s="66">
        <v>1978.13</v>
      </c>
      <c r="AA110" s="66">
        <v>20771775.59</v>
      </c>
      <c r="AB110" s="18">
        <v>2.366074E-2</v>
      </c>
      <c r="AC110" s="18">
        <v>4.7E-2</v>
      </c>
      <c r="AD110" s="16">
        <v>976646.57</v>
      </c>
      <c r="AE110" s="16">
        <v>0</v>
      </c>
      <c r="AF110" s="16">
        <v>0</v>
      </c>
      <c r="AG110" s="16">
        <v>1978.13</v>
      </c>
      <c r="AH110" s="16">
        <v>16.489999999999998</v>
      </c>
      <c r="AI110" s="16">
        <f t="shared" si="3"/>
        <v>1994.6200000000001</v>
      </c>
      <c r="AJ110" s="16">
        <v>296172.09999999998</v>
      </c>
      <c r="AK110" s="16">
        <v>25217.24</v>
      </c>
      <c r="AL110" s="16">
        <v>69813.440000000002</v>
      </c>
      <c r="AM110" s="16">
        <v>1971.89</v>
      </c>
      <c r="AN110" s="16">
        <v>38476.300000000003</v>
      </c>
      <c r="AO110" s="16">
        <v>24734.35</v>
      </c>
      <c r="AP110" s="16">
        <v>48980.6</v>
      </c>
      <c r="AQ110" s="16">
        <v>10300</v>
      </c>
      <c r="AR110" s="16">
        <v>10911.9</v>
      </c>
      <c r="AS110" s="16">
        <v>47569.279999999999</v>
      </c>
      <c r="AT110" s="16">
        <v>43809</v>
      </c>
      <c r="AU110" s="16">
        <v>20947.66</v>
      </c>
      <c r="AV110" s="16">
        <v>7335.31</v>
      </c>
      <c r="AW110" s="16">
        <v>13032.98</v>
      </c>
      <c r="AX110" s="16">
        <v>42718.57</v>
      </c>
      <c r="AY110" s="16">
        <v>27868.400000000001</v>
      </c>
      <c r="AZ110" s="16">
        <v>0</v>
      </c>
      <c r="BA110" s="16">
        <v>768674.4</v>
      </c>
      <c r="BB110" s="18">
        <f t="shared" si="4"/>
        <v>0</v>
      </c>
      <c r="BC110" s="16">
        <v>213822.83</v>
      </c>
      <c r="BD110" s="16">
        <v>277317.86</v>
      </c>
      <c r="BE110" s="16">
        <v>0</v>
      </c>
      <c r="BF110" s="16">
        <v>196853</v>
      </c>
      <c r="BG110" s="16">
        <v>0</v>
      </c>
      <c r="BH110" s="16">
        <v>136755.93</v>
      </c>
      <c r="BI110" s="16">
        <v>0</v>
      </c>
      <c r="BJ110" s="16">
        <v>0</v>
      </c>
      <c r="BK110" s="16">
        <v>0</v>
      </c>
      <c r="BL110" s="16">
        <f t="shared" si="5"/>
        <v>0</v>
      </c>
      <c r="BM110" s="16">
        <v>0</v>
      </c>
      <c r="BN110" s="16">
        <v>1901</v>
      </c>
      <c r="BO110" s="16">
        <v>399</v>
      </c>
      <c r="BP110" s="16">
        <v>17</v>
      </c>
      <c r="BQ110" s="16">
        <v>0</v>
      </c>
      <c r="BR110" s="16">
        <v>-10</v>
      </c>
      <c r="BS110" s="16">
        <v>-52</v>
      </c>
      <c r="BT110" s="16">
        <v>-16</v>
      </c>
      <c r="BU110" s="16">
        <v>-88</v>
      </c>
      <c r="BV110" s="16">
        <v>0</v>
      </c>
      <c r="BW110" s="16">
        <v>0</v>
      </c>
      <c r="BX110" s="16">
        <v>63</v>
      </c>
      <c r="BY110" s="16">
        <v>-249</v>
      </c>
      <c r="BZ110" s="16">
        <v>-6</v>
      </c>
      <c r="CA110" s="16">
        <v>1959</v>
      </c>
      <c r="CB110" s="16">
        <v>9</v>
      </c>
      <c r="CC110" s="16">
        <v>77</v>
      </c>
      <c r="CD110" s="16">
        <v>40</v>
      </c>
      <c r="CE110" s="16">
        <v>105</v>
      </c>
      <c r="CF110" s="16">
        <v>14</v>
      </c>
      <c r="CG110" s="16">
        <v>1</v>
      </c>
    </row>
    <row r="111" spans="1:85" s="33" customFormat="1" ht="15.6" x14ac:dyDescent="0.3">
      <c r="A111" s="38">
        <v>10</v>
      </c>
      <c r="B111" s="38" t="s">
        <v>189</v>
      </c>
      <c r="C111" s="38" t="s">
        <v>119</v>
      </c>
      <c r="D111" s="38" t="s">
        <v>416</v>
      </c>
      <c r="E111" s="38" t="s">
        <v>361</v>
      </c>
      <c r="F111" s="38" t="s">
        <v>456</v>
      </c>
      <c r="G111" s="66">
        <v>8416370.3399999999</v>
      </c>
      <c r="H111" s="66">
        <v>8416370.3399999999</v>
      </c>
      <c r="I111" s="66">
        <v>8284791.7800000003</v>
      </c>
      <c r="J111" s="66">
        <v>3857304.42</v>
      </c>
      <c r="K111" s="66">
        <v>432917.57</v>
      </c>
      <c r="L111" s="66">
        <v>806741.83</v>
      </c>
      <c r="M111" s="66">
        <v>0</v>
      </c>
      <c r="N111" s="66">
        <v>0</v>
      </c>
      <c r="O111" s="66">
        <v>22414.89</v>
      </c>
      <c r="P111" s="66">
        <v>148158.56</v>
      </c>
      <c r="Q111" s="66">
        <v>0</v>
      </c>
      <c r="R111" s="66">
        <v>0</v>
      </c>
      <c r="S111" s="66">
        <v>2565373.73</v>
      </c>
      <c r="T111" s="66">
        <v>0</v>
      </c>
      <c r="U111" s="66">
        <v>274387.53999999998</v>
      </c>
      <c r="V111" s="66">
        <v>10048.56</v>
      </c>
      <c r="W111" s="66">
        <v>0</v>
      </c>
      <c r="X111" s="66">
        <v>18068.5</v>
      </c>
      <c r="Y111" s="66">
        <v>8442554.6699999999</v>
      </c>
      <c r="Z111" s="66">
        <v>28117.06</v>
      </c>
      <c r="AA111" s="66">
        <v>8470671.7300000004</v>
      </c>
      <c r="AB111" s="18">
        <v>0.1081501</v>
      </c>
      <c r="AC111" s="18">
        <v>3.7699999999999997E-2</v>
      </c>
      <c r="AD111" s="16">
        <v>318082.09000000003</v>
      </c>
      <c r="AE111" s="16">
        <v>0</v>
      </c>
      <c r="AF111" s="16">
        <v>0</v>
      </c>
      <c r="AG111" s="16">
        <v>0</v>
      </c>
      <c r="AH111" s="16">
        <v>56.57</v>
      </c>
      <c r="AI111" s="16">
        <f t="shared" si="3"/>
        <v>56.57</v>
      </c>
      <c r="AJ111" s="16">
        <v>56697.72</v>
      </c>
      <c r="AK111" s="16">
        <v>4378.04</v>
      </c>
      <c r="AL111" s="16">
        <v>5500.73</v>
      </c>
      <c r="AM111" s="16">
        <v>210</v>
      </c>
      <c r="AN111" s="16">
        <v>7800</v>
      </c>
      <c r="AO111" s="16">
        <v>0</v>
      </c>
      <c r="AP111" s="16">
        <v>18686.009999999998</v>
      </c>
      <c r="AQ111" s="16">
        <v>9600</v>
      </c>
      <c r="AR111" s="16">
        <v>800</v>
      </c>
      <c r="AS111" s="16">
        <v>7626.49</v>
      </c>
      <c r="AT111" s="16">
        <v>8648.4</v>
      </c>
      <c r="AU111" s="16">
        <v>7163.69</v>
      </c>
      <c r="AV111" s="16">
        <v>660</v>
      </c>
      <c r="AW111" s="16">
        <v>2280.21</v>
      </c>
      <c r="AX111" s="16">
        <v>544.62</v>
      </c>
      <c r="AY111" s="16">
        <v>10863.53</v>
      </c>
      <c r="AZ111" s="16">
        <v>0</v>
      </c>
      <c r="BA111" s="16">
        <v>153676.09</v>
      </c>
      <c r="BB111" s="18">
        <f t="shared" si="4"/>
        <v>0</v>
      </c>
      <c r="BC111" s="16">
        <v>90207.83</v>
      </c>
      <c r="BD111" s="16">
        <v>820023.46</v>
      </c>
      <c r="BE111" s="16">
        <v>0</v>
      </c>
      <c r="BF111" s="16">
        <v>196852.92</v>
      </c>
      <c r="BG111" s="16">
        <v>0</v>
      </c>
      <c r="BH111" s="16">
        <v>24316.17</v>
      </c>
      <c r="BI111" s="16">
        <v>0</v>
      </c>
      <c r="BJ111" s="16">
        <v>0</v>
      </c>
      <c r="BK111" s="16">
        <v>0</v>
      </c>
      <c r="BL111" s="16">
        <f t="shared" si="5"/>
        <v>0</v>
      </c>
      <c r="BM111" s="16">
        <v>0</v>
      </c>
      <c r="BN111" s="16">
        <v>573</v>
      </c>
      <c r="BO111" s="16">
        <v>132</v>
      </c>
      <c r="BP111" s="16">
        <v>0</v>
      </c>
      <c r="BQ111" s="16">
        <v>0</v>
      </c>
      <c r="BR111" s="16">
        <v>-6</v>
      </c>
      <c r="BS111" s="16">
        <v>-20</v>
      </c>
      <c r="BT111" s="16">
        <v>-16</v>
      </c>
      <c r="BU111" s="16">
        <v>-30</v>
      </c>
      <c r="BV111" s="16">
        <v>0</v>
      </c>
      <c r="BW111" s="16">
        <v>0</v>
      </c>
      <c r="BX111" s="16">
        <v>0</v>
      </c>
      <c r="BY111" s="16">
        <v>-100</v>
      </c>
      <c r="BZ111" s="16">
        <v>-1</v>
      </c>
      <c r="CA111" s="16">
        <v>532</v>
      </c>
      <c r="CB111" s="16">
        <v>2</v>
      </c>
      <c r="CC111" s="16">
        <v>55</v>
      </c>
      <c r="CD111" s="16">
        <v>15</v>
      </c>
      <c r="CE111" s="16">
        <v>29</v>
      </c>
      <c r="CF111" s="16">
        <v>0</v>
      </c>
      <c r="CG111" s="16">
        <v>0</v>
      </c>
    </row>
    <row r="112" spans="1:85" s="33" customFormat="1" ht="15.6" x14ac:dyDescent="0.3">
      <c r="A112" s="38">
        <v>10</v>
      </c>
      <c r="B112" s="38" t="s">
        <v>199</v>
      </c>
      <c r="C112" s="38" t="s">
        <v>27</v>
      </c>
      <c r="D112" s="38" t="s">
        <v>468</v>
      </c>
      <c r="E112" s="38" t="s">
        <v>370</v>
      </c>
      <c r="F112" s="38" t="s">
        <v>462</v>
      </c>
      <c r="G112" s="66">
        <v>33316304.780000001</v>
      </c>
      <c r="H112" s="66">
        <v>33316304.780000001</v>
      </c>
      <c r="I112" s="66">
        <v>32444300.100000001</v>
      </c>
      <c r="J112" s="66">
        <v>9262816.5</v>
      </c>
      <c r="K112" s="66">
        <v>1694636.83</v>
      </c>
      <c r="L112" s="66">
        <v>6987643.5300000003</v>
      </c>
      <c r="M112" s="66">
        <v>0</v>
      </c>
      <c r="N112" s="66">
        <v>0</v>
      </c>
      <c r="O112" s="66">
        <v>0</v>
      </c>
      <c r="P112" s="66">
        <v>1039382.24</v>
      </c>
      <c r="Q112" s="66">
        <v>0</v>
      </c>
      <c r="R112" s="66">
        <v>0</v>
      </c>
      <c r="S112" s="66">
        <v>9500026.7599999998</v>
      </c>
      <c r="T112" s="66">
        <v>0</v>
      </c>
      <c r="U112" s="66">
        <v>2387289.7999999998</v>
      </c>
      <c r="V112" s="66">
        <v>179042.21</v>
      </c>
      <c r="W112" s="66">
        <v>0</v>
      </c>
      <c r="X112" s="66">
        <v>67242</v>
      </c>
      <c r="Y112" s="66">
        <v>32648325.489999998</v>
      </c>
      <c r="Z112" s="66">
        <v>179042.21</v>
      </c>
      <c r="AA112" s="66">
        <v>32827367.699999999</v>
      </c>
      <c r="AB112" s="18">
        <v>4.4901770000000001E-2</v>
      </c>
      <c r="AC112" s="18">
        <v>5.1999999999999998E-2</v>
      </c>
      <c r="AD112" s="16">
        <v>1697690.1</v>
      </c>
      <c r="AE112" s="16">
        <v>0</v>
      </c>
      <c r="AF112" s="16">
        <v>0</v>
      </c>
      <c r="AG112" s="16">
        <v>0</v>
      </c>
      <c r="AH112" s="16">
        <v>0</v>
      </c>
      <c r="AI112" s="16">
        <f t="shared" si="3"/>
        <v>0</v>
      </c>
      <c r="AJ112" s="16">
        <v>841810.09</v>
      </c>
      <c r="AK112" s="16">
        <v>82233.72</v>
      </c>
      <c r="AL112" s="16">
        <v>182577.02</v>
      </c>
      <c r="AM112" s="16">
        <v>0</v>
      </c>
      <c r="AN112" s="16">
        <v>100483.74</v>
      </c>
      <c r="AO112" s="16">
        <v>34366.14</v>
      </c>
      <c r="AP112" s="16">
        <v>52486.22</v>
      </c>
      <c r="AQ112" s="16">
        <v>9227</v>
      </c>
      <c r="AR112" s="16">
        <v>6605</v>
      </c>
      <c r="AS112" s="16">
        <v>12845.14</v>
      </c>
      <c r="AT112" s="16">
        <v>49108.89</v>
      </c>
      <c r="AU112" s="16">
        <v>28396.06</v>
      </c>
      <c r="AV112" s="16">
        <v>397.96</v>
      </c>
      <c r="AW112" s="16">
        <v>823.2</v>
      </c>
      <c r="AX112" s="16">
        <v>10175.870000000001</v>
      </c>
      <c r="AY112" s="16">
        <v>73563.95</v>
      </c>
      <c r="AZ112" s="16">
        <v>0</v>
      </c>
      <c r="BA112" s="16">
        <v>1550820.63</v>
      </c>
      <c r="BB112" s="18">
        <f t="shared" si="4"/>
        <v>0</v>
      </c>
      <c r="BC112" s="16">
        <v>242204.62</v>
      </c>
      <c r="BD112" s="16">
        <v>1253756.29</v>
      </c>
      <c r="BE112" s="16">
        <v>0</v>
      </c>
      <c r="BF112" s="16">
        <v>196853</v>
      </c>
      <c r="BG112" s="16">
        <v>0</v>
      </c>
      <c r="BH112" s="16">
        <v>338040.82</v>
      </c>
      <c r="BI112" s="16">
        <v>0</v>
      </c>
      <c r="BJ112" s="16">
        <v>0</v>
      </c>
      <c r="BK112" s="16">
        <v>0</v>
      </c>
      <c r="BL112" s="16">
        <f t="shared" si="5"/>
        <v>0</v>
      </c>
      <c r="BM112" s="16">
        <v>0</v>
      </c>
      <c r="BN112" s="16">
        <v>3359</v>
      </c>
      <c r="BO112" s="16">
        <v>857</v>
      </c>
      <c r="BP112" s="16">
        <v>0</v>
      </c>
      <c r="BQ112" s="16">
        <v>0</v>
      </c>
      <c r="BR112" s="16">
        <v>-26</v>
      </c>
      <c r="BS112" s="16">
        <v>-105</v>
      </c>
      <c r="BT112" s="16">
        <v>-122</v>
      </c>
      <c r="BU112" s="16">
        <v>-344</v>
      </c>
      <c r="BV112" s="16">
        <v>5</v>
      </c>
      <c r="BW112" s="16">
        <v>-2</v>
      </c>
      <c r="BX112" s="16">
        <v>0</v>
      </c>
      <c r="BY112" s="16">
        <v>-709</v>
      </c>
      <c r="BZ112" s="16">
        <v>-1</v>
      </c>
      <c r="CA112" s="16">
        <v>2912</v>
      </c>
      <c r="CB112" s="16">
        <v>1</v>
      </c>
      <c r="CC112" s="16">
        <v>165</v>
      </c>
      <c r="CD112" s="16">
        <v>72</v>
      </c>
      <c r="CE112" s="16">
        <v>435</v>
      </c>
      <c r="CF112" s="16">
        <v>0</v>
      </c>
      <c r="CG112" s="16">
        <v>3</v>
      </c>
    </row>
    <row r="113" spans="1:85" s="33" customFormat="1" ht="15.6" x14ac:dyDescent="0.3">
      <c r="A113" s="38">
        <v>11</v>
      </c>
      <c r="B113" s="38" t="s">
        <v>99</v>
      </c>
      <c r="C113" s="38" t="s">
        <v>100</v>
      </c>
      <c r="D113" s="38" t="s">
        <v>471</v>
      </c>
      <c r="E113" s="38" t="s">
        <v>364</v>
      </c>
      <c r="F113" s="38" t="s">
        <v>470</v>
      </c>
      <c r="G113" s="66">
        <v>56172460.399999999</v>
      </c>
      <c r="H113" s="66">
        <v>56172460.399999999</v>
      </c>
      <c r="I113" s="66">
        <v>55541534.090000004</v>
      </c>
      <c r="J113" s="66">
        <v>0</v>
      </c>
      <c r="K113" s="66">
        <v>7316283.6399999997</v>
      </c>
      <c r="L113" s="66">
        <v>17724678.370000001</v>
      </c>
      <c r="M113" s="66">
        <v>0</v>
      </c>
      <c r="N113" s="66">
        <v>0</v>
      </c>
      <c r="O113" s="66">
        <v>0</v>
      </c>
      <c r="P113" s="66">
        <v>3864042.88</v>
      </c>
      <c r="Q113" s="66">
        <v>0</v>
      </c>
      <c r="R113" s="66">
        <v>0</v>
      </c>
      <c r="S113" s="66">
        <v>17170048.18</v>
      </c>
      <c r="T113" s="66">
        <v>456093.5</v>
      </c>
      <c r="U113" s="66">
        <v>7288649.0099999998</v>
      </c>
      <c r="V113" s="66">
        <v>63081.86</v>
      </c>
      <c r="W113" s="66">
        <v>0</v>
      </c>
      <c r="X113" s="66">
        <v>0</v>
      </c>
      <c r="Y113" s="66">
        <v>55765434.170000002</v>
      </c>
      <c r="Z113" s="66">
        <v>63081.86</v>
      </c>
      <c r="AA113" s="66">
        <v>55828516.030000001</v>
      </c>
      <c r="AB113" s="18">
        <v>6.6022020000000001E-2</v>
      </c>
      <c r="AC113" s="18">
        <v>3.49E-2</v>
      </c>
      <c r="AD113" s="16">
        <v>1945613.59</v>
      </c>
      <c r="AE113" s="16">
        <v>0</v>
      </c>
      <c r="AF113" s="16">
        <v>0</v>
      </c>
      <c r="AG113" s="16">
        <v>0</v>
      </c>
      <c r="AH113" s="16">
        <v>425.12</v>
      </c>
      <c r="AI113" s="16">
        <f t="shared" ref="AI113" si="6">SUM(AG113:AH113)</f>
        <v>425.12</v>
      </c>
      <c r="AJ113" s="16">
        <v>861304.93</v>
      </c>
      <c r="AK113" s="16">
        <v>70722.87</v>
      </c>
      <c r="AL113" s="16">
        <v>221114.18</v>
      </c>
      <c r="AM113" s="16">
        <v>19614.3</v>
      </c>
      <c r="AN113" s="16">
        <v>93585.3</v>
      </c>
      <c r="AO113" s="16">
        <v>0</v>
      </c>
      <c r="AP113" s="16">
        <v>81071.12</v>
      </c>
      <c r="AQ113" s="16">
        <v>10600</v>
      </c>
      <c r="AR113" s="16">
        <v>5865.88</v>
      </c>
      <c r="AS113" s="16">
        <v>0</v>
      </c>
      <c r="AT113" s="16">
        <v>80301.22</v>
      </c>
      <c r="AU113" s="16">
        <v>13453.55</v>
      </c>
      <c r="AV113" s="16">
        <v>0</v>
      </c>
      <c r="AW113" s="16">
        <v>831.6</v>
      </c>
      <c r="AX113" s="16">
        <v>60622.239999999998</v>
      </c>
      <c r="AY113" s="16">
        <v>156879.4</v>
      </c>
      <c r="AZ113" s="16">
        <v>0</v>
      </c>
      <c r="BA113" s="16">
        <v>1748074.94</v>
      </c>
      <c r="BB113" s="18">
        <f t="shared" ref="BB113" si="7">AZ113/BA113</f>
        <v>0</v>
      </c>
      <c r="BC113" s="16">
        <v>1395749.42</v>
      </c>
      <c r="BD113" s="16">
        <v>2312869.9900000002</v>
      </c>
      <c r="BE113" s="16">
        <v>0</v>
      </c>
      <c r="BF113" s="16">
        <v>196853</v>
      </c>
      <c r="BG113" s="16">
        <v>0</v>
      </c>
      <c r="BH113" s="16">
        <v>344209.74</v>
      </c>
      <c r="BI113" s="16">
        <v>0</v>
      </c>
      <c r="BJ113" s="16">
        <v>0</v>
      </c>
      <c r="BK113" s="16">
        <v>0</v>
      </c>
      <c r="BL113" s="16">
        <f t="shared" ref="BL113" si="8">SUM(BJ113:BK113)</f>
        <v>0</v>
      </c>
      <c r="BM113" s="16">
        <v>0</v>
      </c>
      <c r="BN113" s="16">
        <v>8613</v>
      </c>
      <c r="BO113" s="16">
        <v>3056</v>
      </c>
      <c r="BP113" s="16">
        <v>25</v>
      </c>
      <c r="BQ113" s="16">
        <v>-12</v>
      </c>
      <c r="BR113" s="16">
        <v>-82</v>
      </c>
      <c r="BS113" s="16">
        <v>-274</v>
      </c>
      <c r="BT113" s="16">
        <v>-530</v>
      </c>
      <c r="BU113" s="16">
        <v>-917</v>
      </c>
      <c r="BV113" s="16">
        <v>17</v>
      </c>
      <c r="BW113" s="16">
        <v>-1</v>
      </c>
      <c r="BX113" s="16">
        <v>1</v>
      </c>
      <c r="BY113" s="16">
        <v>-921</v>
      </c>
      <c r="BZ113" s="16">
        <v>-1</v>
      </c>
      <c r="CA113" s="16">
        <v>8974</v>
      </c>
      <c r="CB113" s="16">
        <v>12</v>
      </c>
      <c r="CC113" s="16">
        <v>276</v>
      </c>
      <c r="CD113" s="16">
        <v>113</v>
      </c>
      <c r="CE113" s="16">
        <v>426</v>
      </c>
      <c r="CF113" s="16">
        <v>98</v>
      </c>
      <c r="CG113" s="16">
        <v>7</v>
      </c>
    </row>
    <row r="114" spans="1:85" s="33" customFormat="1" ht="15.6" x14ac:dyDescent="0.3">
      <c r="A114" s="38">
        <v>11</v>
      </c>
      <c r="B114" s="38" t="s">
        <v>596</v>
      </c>
      <c r="C114" s="38"/>
      <c r="D114" s="38" t="s">
        <v>469</v>
      </c>
      <c r="E114" s="38" t="s">
        <v>367</v>
      </c>
      <c r="F114" s="38" t="s">
        <v>470</v>
      </c>
      <c r="G114" s="70">
        <v>22916678</v>
      </c>
      <c r="H114" s="70">
        <v>22939542</v>
      </c>
      <c r="I114" s="70">
        <v>22747246</v>
      </c>
      <c r="J114" s="70">
        <v>1089286</v>
      </c>
      <c r="K114" s="70">
        <v>3033519</v>
      </c>
      <c r="L114" s="70">
        <v>7186261</v>
      </c>
      <c r="M114" s="70">
        <v>0</v>
      </c>
      <c r="N114" s="70">
        <v>0</v>
      </c>
      <c r="O114" s="70">
        <v>204473</v>
      </c>
      <c r="P114" s="70">
        <v>1651016</v>
      </c>
      <c r="Q114" s="70">
        <v>0</v>
      </c>
      <c r="R114" s="70">
        <v>0</v>
      </c>
      <c r="S114" s="70">
        <v>6442712</v>
      </c>
      <c r="T114" s="70">
        <v>211735</v>
      </c>
      <c r="U114" s="70">
        <v>1831692</v>
      </c>
      <c r="V114" s="70">
        <v>3840</v>
      </c>
      <c r="W114" s="70">
        <v>0</v>
      </c>
      <c r="X114" s="70">
        <v>3937</v>
      </c>
      <c r="Y114" s="70">
        <v>22797829</v>
      </c>
      <c r="Z114" s="70">
        <v>30642</v>
      </c>
      <c r="AA114" s="70">
        <v>22828471</v>
      </c>
      <c r="AB114" s="73">
        <v>1.6518057285615305E-2</v>
      </c>
      <c r="AC114" s="73">
        <v>4.8137960855834126E-2</v>
      </c>
      <c r="AD114" s="70">
        <v>1097441</v>
      </c>
      <c r="AE114" s="70">
        <v>0</v>
      </c>
      <c r="AF114" s="70">
        <v>0</v>
      </c>
      <c r="AG114" s="70">
        <v>0</v>
      </c>
      <c r="AH114" s="70">
        <v>0</v>
      </c>
      <c r="AI114" s="70">
        <v>0</v>
      </c>
      <c r="AJ114" s="70">
        <v>492366</v>
      </c>
      <c r="AK114" s="70">
        <v>43372</v>
      </c>
      <c r="AL114" s="70">
        <v>130320</v>
      </c>
      <c r="AM114" s="70">
        <v>0</v>
      </c>
      <c r="AN114" s="70">
        <v>86458</v>
      </c>
      <c r="AO114" s="70">
        <v>9288</v>
      </c>
      <c r="AP114" s="70">
        <v>5958</v>
      </c>
      <c r="AQ114" s="70">
        <v>15800</v>
      </c>
      <c r="AR114" s="70">
        <v>36160</v>
      </c>
      <c r="AS114" s="70">
        <v>0</v>
      </c>
      <c r="AT114" s="70">
        <v>41632</v>
      </c>
      <c r="AU114" s="70">
        <v>12097</v>
      </c>
      <c r="AV114" s="70">
        <v>0</v>
      </c>
      <c r="AW114" s="70">
        <v>3288</v>
      </c>
      <c r="AX114" s="70">
        <v>8445</v>
      </c>
      <c r="AY114" s="70">
        <v>75181</v>
      </c>
      <c r="AZ114" s="70">
        <v>0</v>
      </c>
      <c r="BA114" s="70">
        <v>1000625</v>
      </c>
      <c r="BB114" s="74">
        <v>0</v>
      </c>
      <c r="BC114" s="71">
        <v>112578</v>
      </c>
      <c r="BD114" s="71">
        <v>265961</v>
      </c>
      <c r="BE114" s="70">
        <v>0</v>
      </c>
      <c r="BF114" s="70">
        <v>130508</v>
      </c>
      <c r="BG114" s="70">
        <v>0</v>
      </c>
      <c r="BH114" s="71">
        <v>167508</v>
      </c>
      <c r="BI114" s="70">
        <v>0</v>
      </c>
      <c r="BJ114" s="70">
        <v>0</v>
      </c>
      <c r="BK114" s="70">
        <v>0</v>
      </c>
      <c r="BL114" s="70">
        <v>0</v>
      </c>
      <c r="BM114" s="70">
        <v>0</v>
      </c>
      <c r="BN114" s="71">
        <v>3076</v>
      </c>
      <c r="BO114" s="70">
        <v>1009</v>
      </c>
      <c r="BP114" s="70">
        <v>0</v>
      </c>
      <c r="BQ114" s="70">
        <v>0</v>
      </c>
      <c r="BR114" s="70">
        <v>-43</v>
      </c>
      <c r="BS114" s="70">
        <v>-125</v>
      </c>
      <c r="BT114" s="70">
        <v>-187</v>
      </c>
      <c r="BU114" s="70">
        <v>-253</v>
      </c>
      <c r="BV114" s="70">
        <v>0</v>
      </c>
      <c r="BW114" s="70">
        <v>0</v>
      </c>
      <c r="BX114" s="70">
        <v>18</v>
      </c>
      <c r="BY114" s="70">
        <v>-508</v>
      </c>
      <c r="BZ114" s="70">
        <v>-8</v>
      </c>
      <c r="CA114" s="71">
        <v>2979</v>
      </c>
      <c r="CB114" s="71">
        <v>0</v>
      </c>
      <c r="CC114" s="70">
        <v>133</v>
      </c>
      <c r="CD114" s="70">
        <v>135</v>
      </c>
      <c r="CE114" s="70">
        <v>247</v>
      </c>
      <c r="CF114" s="70">
        <v>1</v>
      </c>
      <c r="CG114" s="70">
        <v>0</v>
      </c>
    </row>
    <row r="115" spans="1:85" s="33" customFormat="1" ht="15.6" x14ac:dyDescent="0.3">
      <c r="A115" s="38">
        <v>11</v>
      </c>
      <c r="B115" s="38" t="s">
        <v>134</v>
      </c>
      <c r="C115" s="38" t="s">
        <v>15</v>
      </c>
      <c r="D115" s="38" t="s">
        <v>472</v>
      </c>
      <c r="E115" s="38" t="s">
        <v>364</v>
      </c>
      <c r="F115" s="38" t="s">
        <v>470</v>
      </c>
      <c r="G115" s="66">
        <v>36550799.109999999</v>
      </c>
      <c r="H115" s="66">
        <v>36550799.109999999</v>
      </c>
      <c r="I115" s="66">
        <v>36134963.530000001</v>
      </c>
      <c r="J115" s="66">
        <v>157334.29</v>
      </c>
      <c r="K115" s="66">
        <v>4306923.42</v>
      </c>
      <c r="L115" s="66">
        <v>11076733.43</v>
      </c>
      <c r="M115" s="66">
        <v>0</v>
      </c>
      <c r="N115" s="66">
        <v>0</v>
      </c>
      <c r="O115" s="66">
        <v>960.53</v>
      </c>
      <c r="P115" s="66">
        <v>2648852.85</v>
      </c>
      <c r="Q115" s="66">
        <v>0</v>
      </c>
      <c r="R115" s="66">
        <v>0</v>
      </c>
      <c r="S115" s="66">
        <v>12323924.84</v>
      </c>
      <c r="T115" s="66">
        <v>282563.61</v>
      </c>
      <c r="U115" s="66">
        <v>3995508.71</v>
      </c>
      <c r="V115" s="66">
        <v>86135.66</v>
      </c>
      <c r="W115" s="66">
        <v>0</v>
      </c>
      <c r="X115" s="66">
        <v>0</v>
      </c>
      <c r="Y115" s="66">
        <v>36203748</v>
      </c>
      <c r="Z115" s="66">
        <v>86135.66</v>
      </c>
      <c r="AA115" s="66">
        <v>36289883.659999996</v>
      </c>
      <c r="AB115" s="18">
        <v>6.9143969999999999E-2</v>
      </c>
      <c r="AC115" s="18">
        <v>3.9E-2</v>
      </c>
      <c r="AD115" s="16">
        <v>1410946.32</v>
      </c>
      <c r="AE115" s="16">
        <v>0</v>
      </c>
      <c r="AF115" s="16">
        <v>0</v>
      </c>
      <c r="AG115" s="16">
        <v>0</v>
      </c>
      <c r="AH115" s="16">
        <v>411.01</v>
      </c>
      <c r="AI115" s="16">
        <f t="shared" si="3"/>
        <v>411.01</v>
      </c>
      <c r="AJ115" s="16">
        <v>700834.42</v>
      </c>
      <c r="AK115" s="16">
        <v>54950.28</v>
      </c>
      <c r="AL115" s="16">
        <v>92433.94</v>
      </c>
      <c r="AM115" s="16">
        <v>0</v>
      </c>
      <c r="AN115" s="16">
        <v>65589.02</v>
      </c>
      <c r="AO115" s="16">
        <v>0</v>
      </c>
      <c r="AP115" s="16">
        <v>62354.239999999998</v>
      </c>
      <c r="AQ115" s="16">
        <v>10600</v>
      </c>
      <c r="AR115" s="16">
        <v>0</v>
      </c>
      <c r="AS115" s="16">
        <v>11199.35</v>
      </c>
      <c r="AT115" s="16">
        <v>29116.48</v>
      </c>
      <c r="AU115" s="16">
        <v>23748.400000000001</v>
      </c>
      <c r="AV115" s="16">
        <v>497.45</v>
      </c>
      <c r="AW115" s="16">
        <v>1915.2</v>
      </c>
      <c r="AX115" s="16">
        <v>27374.03</v>
      </c>
      <c r="AY115" s="16">
        <v>49789.74</v>
      </c>
      <c r="AZ115" s="16">
        <v>0</v>
      </c>
      <c r="BA115" s="16">
        <v>1193136.58</v>
      </c>
      <c r="BB115" s="18">
        <f t="shared" si="4"/>
        <v>0</v>
      </c>
      <c r="BC115" s="16">
        <v>816484.42</v>
      </c>
      <c r="BD115" s="16">
        <v>1710782.75</v>
      </c>
      <c r="BE115" s="16">
        <v>0</v>
      </c>
      <c r="BF115" s="16">
        <v>196853</v>
      </c>
      <c r="BG115" s="16">
        <v>0</v>
      </c>
      <c r="BH115" s="16">
        <v>283123.96000000002</v>
      </c>
      <c r="BI115" s="16">
        <v>0</v>
      </c>
      <c r="BJ115" s="16">
        <v>0</v>
      </c>
      <c r="BK115" s="16">
        <v>0</v>
      </c>
      <c r="BL115" s="16">
        <f t="shared" si="5"/>
        <v>0</v>
      </c>
      <c r="BM115" s="16">
        <v>0</v>
      </c>
      <c r="BN115" s="16">
        <v>5128</v>
      </c>
      <c r="BO115" s="16">
        <v>1639</v>
      </c>
      <c r="BP115" s="16">
        <v>3</v>
      </c>
      <c r="BQ115" s="70">
        <v>-1</v>
      </c>
      <c r="BR115" s="16">
        <v>-45</v>
      </c>
      <c r="BS115" s="16">
        <v>-154</v>
      </c>
      <c r="BT115" s="16">
        <v>-289</v>
      </c>
      <c r="BU115" s="16">
        <v>-537</v>
      </c>
      <c r="BV115" s="16">
        <v>0</v>
      </c>
      <c r="BW115" s="16">
        <v>0</v>
      </c>
      <c r="BX115" s="16">
        <v>11</v>
      </c>
      <c r="BY115" s="16">
        <v>-419</v>
      </c>
      <c r="BZ115" s="16">
        <v>-3</v>
      </c>
      <c r="CA115" s="16">
        <v>5333</v>
      </c>
      <c r="CB115" s="16">
        <v>27</v>
      </c>
      <c r="CC115" s="16">
        <v>125</v>
      </c>
      <c r="CD115" s="16">
        <v>69</v>
      </c>
      <c r="CE115" s="16">
        <v>220</v>
      </c>
      <c r="CF115" s="16">
        <v>3</v>
      </c>
      <c r="CG115" s="16">
        <v>2</v>
      </c>
    </row>
    <row r="116" spans="1:85" s="33" customFormat="1" ht="15.6" x14ac:dyDescent="0.3">
      <c r="A116" s="38">
        <v>11</v>
      </c>
      <c r="B116" s="38" t="s">
        <v>146</v>
      </c>
      <c r="C116" s="38" t="s">
        <v>147</v>
      </c>
      <c r="D116" s="38" t="s">
        <v>473</v>
      </c>
      <c r="E116" s="38" t="s">
        <v>361</v>
      </c>
      <c r="F116" s="38" t="s">
        <v>462</v>
      </c>
      <c r="G116" s="66">
        <v>88729241.239999995</v>
      </c>
      <c r="H116" s="66">
        <v>88738928.579999998</v>
      </c>
      <c r="I116" s="66">
        <v>86961164.950000003</v>
      </c>
      <c r="J116" s="66">
        <v>2344048.15</v>
      </c>
      <c r="K116" s="66">
        <v>8727088.4499999993</v>
      </c>
      <c r="L116" s="66">
        <v>24325889.32</v>
      </c>
      <c r="M116" s="66">
        <v>0</v>
      </c>
      <c r="N116" s="66">
        <v>0</v>
      </c>
      <c r="O116" s="66">
        <v>0</v>
      </c>
      <c r="P116" s="66">
        <v>4071296.38</v>
      </c>
      <c r="Q116" s="66">
        <v>0</v>
      </c>
      <c r="R116" s="66">
        <v>0</v>
      </c>
      <c r="S116" s="66">
        <v>30504082.25</v>
      </c>
      <c r="T116" s="66">
        <v>707938.8</v>
      </c>
      <c r="U116" s="66">
        <v>12516292.449999999</v>
      </c>
      <c r="V116" s="66">
        <v>0</v>
      </c>
      <c r="W116" s="66">
        <v>0</v>
      </c>
      <c r="X116" s="66">
        <v>0</v>
      </c>
      <c r="Y116" s="66">
        <v>86785256.219999999</v>
      </c>
      <c r="Z116" s="66">
        <v>10057.620000000001</v>
      </c>
      <c r="AA116" s="66">
        <v>86795313.840000004</v>
      </c>
      <c r="AB116" s="18">
        <v>7.9604820000000007E-2</v>
      </c>
      <c r="AC116" s="18">
        <v>4.1300000000000003E-2</v>
      </c>
      <c r="AD116" s="16">
        <v>3585694.61</v>
      </c>
      <c r="AE116" s="16">
        <v>0</v>
      </c>
      <c r="AF116" s="16">
        <v>0</v>
      </c>
      <c r="AG116" s="16">
        <v>10057.620000000001</v>
      </c>
      <c r="AH116" s="16">
        <v>0</v>
      </c>
      <c r="AI116" s="16">
        <f t="shared" si="3"/>
        <v>10057.620000000001</v>
      </c>
      <c r="AJ116" s="16">
        <v>1640856.98</v>
      </c>
      <c r="AK116" s="16">
        <v>165846.51</v>
      </c>
      <c r="AL116" s="16">
        <v>417929.36</v>
      </c>
      <c r="AM116" s="16">
        <v>32172.5</v>
      </c>
      <c r="AN116" s="16">
        <v>548053.34</v>
      </c>
      <c r="AO116" s="16">
        <v>7943.09</v>
      </c>
      <c r="AP116" s="16">
        <v>132401.32999999999</v>
      </c>
      <c r="AQ116" s="16">
        <v>12200</v>
      </c>
      <c r="AR116" s="16">
        <v>31035.84</v>
      </c>
      <c r="AS116" s="16">
        <v>0</v>
      </c>
      <c r="AT116" s="16">
        <v>69671.59</v>
      </c>
      <c r="AU116" s="16">
        <v>27798.11</v>
      </c>
      <c r="AV116" s="16">
        <v>9960</v>
      </c>
      <c r="AW116" s="16">
        <v>0</v>
      </c>
      <c r="AX116" s="16">
        <v>38836.32</v>
      </c>
      <c r="AY116" s="16">
        <v>144000</v>
      </c>
      <c r="AZ116" s="16">
        <v>0</v>
      </c>
      <c r="BA116" s="16">
        <v>3365864.24</v>
      </c>
      <c r="BB116" s="18">
        <f t="shared" si="4"/>
        <v>0</v>
      </c>
      <c r="BC116" s="16">
        <v>1165912.8400000001</v>
      </c>
      <c r="BD116" s="16">
        <v>5897362.2699999996</v>
      </c>
      <c r="BE116" s="16">
        <v>0</v>
      </c>
      <c r="BF116" s="16">
        <v>196853</v>
      </c>
      <c r="BG116" s="16">
        <v>0</v>
      </c>
      <c r="BH116" s="16">
        <v>779811.27</v>
      </c>
      <c r="BI116" s="16">
        <v>0</v>
      </c>
      <c r="BJ116" s="16">
        <v>0</v>
      </c>
      <c r="BK116" s="16">
        <v>0</v>
      </c>
      <c r="BL116" s="16">
        <f t="shared" si="5"/>
        <v>0</v>
      </c>
      <c r="BM116" s="16">
        <v>0</v>
      </c>
      <c r="BN116" s="16">
        <v>13708</v>
      </c>
      <c r="BO116" s="16">
        <v>6597</v>
      </c>
      <c r="BP116" s="16">
        <v>0</v>
      </c>
      <c r="BQ116" s="16">
        <v>0</v>
      </c>
      <c r="BR116" s="16">
        <v>-182</v>
      </c>
      <c r="BS116" s="16">
        <v>-436</v>
      </c>
      <c r="BT116" s="16">
        <v>-1810</v>
      </c>
      <c r="BU116" s="16">
        <v>-1749</v>
      </c>
      <c r="BV116" s="16">
        <v>0</v>
      </c>
      <c r="BW116" s="16">
        <v>-10</v>
      </c>
      <c r="BX116" s="16">
        <v>0</v>
      </c>
      <c r="BY116" s="16">
        <v>-1030</v>
      </c>
      <c r="BZ116" s="16">
        <v>0</v>
      </c>
      <c r="CA116" s="16">
        <v>15088</v>
      </c>
      <c r="CB116" s="16">
        <v>26</v>
      </c>
      <c r="CC116" s="16">
        <v>433</v>
      </c>
      <c r="CD116" s="16">
        <v>128</v>
      </c>
      <c r="CE116" s="16">
        <v>417</v>
      </c>
      <c r="CF116" s="16">
        <v>9</v>
      </c>
      <c r="CG116" s="16">
        <v>16</v>
      </c>
    </row>
    <row r="117" spans="1:85" s="33" customFormat="1" ht="15.6" x14ac:dyDescent="0.3">
      <c r="A117" s="38">
        <v>11</v>
      </c>
      <c r="B117" s="38" t="s">
        <v>155</v>
      </c>
      <c r="C117" s="38" t="s">
        <v>156</v>
      </c>
      <c r="D117" s="38" t="s">
        <v>474</v>
      </c>
      <c r="E117" s="38" t="s">
        <v>361</v>
      </c>
      <c r="F117" s="38" t="s">
        <v>462</v>
      </c>
      <c r="G117" s="66">
        <v>17188784.969999999</v>
      </c>
      <c r="H117" s="66">
        <v>17188784.969999999</v>
      </c>
      <c r="I117" s="66">
        <v>16983163.530000001</v>
      </c>
      <c r="J117" s="66">
        <v>282004.40000000002</v>
      </c>
      <c r="K117" s="66">
        <v>1690287.38</v>
      </c>
      <c r="L117" s="66">
        <v>3572932.27</v>
      </c>
      <c r="M117" s="66">
        <v>0</v>
      </c>
      <c r="N117" s="66">
        <v>893.07</v>
      </c>
      <c r="O117" s="66">
        <v>0</v>
      </c>
      <c r="P117" s="66">
        <v>464758.2</v>
      </c>
      <c r="Q117" s="66">
        <v>0</v>
      </c>
      <c r="R117" s="66">
        <v>52.34</v>
      </c>
      <c r="S117" s="66">
        <v>7891326.8899999997</v>
      </c>
      <c r="T117" s="66">
        <v>179098.73</v>
      </c>
      <c r="U117" s="66">
        <v>1705145.88</v>
      </c>
      <c r="V117" s="66">
        <v>14645</v>
      </c>
      <c r="W117" s="66">
        <v>0</v>
      </c>
      <c r="X117" s="66">
        <v>0</v>
      </c>
      <c r="Y117" s="66">
        <v>16751487.32</v>
      </c>
      <c r="Z117" s="66">
        <v>15590.41</v>
      </c>
      <c r="AA117" s="66">
        <v>16767077.73</v>
      </c>
      <c r="AB117" s="18">
        <v>0.1022029</v>
      </c>
      <c r="AC117" s="18">
        <v>5.7700000000000001E-2</v>
      </c>
      <c r="AD117" s="16">
        <v>965795.07</v>
      </c>
      <c r="AE117" s="16">
        <v>0</v>
      </c>
      <c r="AF117" s="16">
        <v>0</v>
      </c>
      <c r="AG117" s="16">
        <v>0</v>
      </c>
      <c r="AH117" s="16">
        <v>144.33000000000001</v>
      </c>
      <c r="AI117" s="16">
        <f t="shared" si="3"/>
        <v>144.33000000000001</v>
      </c>
      <c r="AJ117" s="16">
        <v>365191.5</v>
      </c>
      <c r="AK117" s="16">
        <v>34310.36</v>
      </c>
      <c r="AL117" s="16">
        <v>91638.22</v>
      </c>
      <c r="AM117" s="16">
        <v>0</v>
      </c>
      <c r="AN117" s="16">
        <v>41592</v>
      </c>
      <c r="AO117" s="16">
        <v>11795.75</v>
      </c>
      <c r="AP117" s="16">
        <v>46670.04</v>
      </c>
      <c r="AQ117" s="16">
        <v>10600</v>
      </c>
      <c r="AR117" s="16">
        <v>9125</v>
      </c>
      <c r="AS117" s="16">
        <v>6349.68</v>
      </c>
      <c r="AT117" s="16">
        <v>38065.93</v>
      </c>
      <c r="AU117" s="16">
        <v>8047.83</v>
      </c>
      <c r="AV117" s="16">
        <v>2006.72</v>
      </c>
      <c r="AW117" s="16">
        <v>0</v>
      </c>
      <c r="AX117" s="16">
        <v>11336.08</v>
      </c>
      <c r="AY117" s="16">
        <v>19963.43</v>
      </c>
      <c r="AZ117" s="16">
        <v>0</v>
      </c>
      <c r="BA117" s="16">
        <v>739020.79</v>
      </c>
      <c r="BB117" s="18">
        <f t="shared" si="4"/>
        <v>0</v>
      </c>
      <c r="BC117" s="16">
        <v>241977.96</v>
      </c>
      <c r="BD117" s="16">
        <v>1514765.19</v>
      </c>
      <c r="BE117" s="16">
        <v>221.34</v>
      </c>
      <c r="BF117" s="16">
        <v>196852.92</v>
      </c>
      <c r="BG117" s="16">
        <v>0</v>
      </c>
      <c r="BH117" s="16">
        <v>179139.78</v>
      </c>
      <c r="BI117" s="16">
        <v>0</v>
      </c>
      <c r="BJ117" s="16">
        <v>0</v>
      </c>
      <c r="BK117" s="16">
        <v>0</v>
      </c>
      <c r="BL117" s="16">
        <f t="shared" si="5"/>
        <v>0</v>
      </c>
      <c r="BM117" s="16">
        <v>0</v>
      </c>
      <c r="BN117" s="16">
        <v>2210</v>
      </c>
      <c r="BO117" s="16">
        <v>735</v>
      </c>
      <c r="BP117" s="16">
        <v>2</v>
      </c>
      <c r="BQ117" s="16">
        <v>0</v>
      </c>
      <c r="BR117" s="16">
        <v>-28</v>
      </c>
      <c r="BS117" s="16">
        <v>-67</v>
      </c>
      <c r="BT117" s="16">
        <v>-156</v>
      </c>
      <c r="BU117" s="16">
        <v>-212</v>
      </c>
      <c r="BV117" s="16">
        <v>4</v>
      </c>
      <c r="BW117" s="16">
        <v>-2</v>
      </c>
      <c r="BX117" s="16">
        <v>1</v>
      </c>
      <c r="BY117" s="16">
        <v>-293</v>
      </c>
      <c r="BZ117" s="16">
        <v>-4</v>
      </c>
      <c r="CA117" s="16">
        <v>2190</v>
      </c>
      <c r="CB117" s="16">
        <v>5</v>
      </c>
      <c r="CC117" s="16">
        <v>110</v>
      </c>
      <c r="CD117" s="16">
        <v>38</v>
      </c>
      <c r="CE117" s="16">
        <v>107</v>
      </c>
      <c r="CF117" s="16">
        <v>36</v>
      </c>
      <c r="CG117" s="16">
        <v>6</v>
      </c>
    </row>
    <row r="118" spans="1:85" s="33" customFormat="1" ht="15.6" x14ac:dyDescent="0.3">
      <c r="A118" s="38">
        <v>11</v>
      </c>
      <c r="B118" s="38" t="s">
        <v>332</v>
      </c>
      <c r="C118" s="38" t="s">
        <v>333</v>
      </c>
      <c r="D118" s="38" t="s">
        <v>475</v>
      </c>
      <c r="E118" s="38" t="s">
        <v>361</v>
      </c>
      <c r="F118" s="38" t="s">
        <v>462</v>
      </c>
      <c r="G118" s="66">
        <v>82373947.590000004</v>
      </c>
      <c r="H118" s="66">
        <v>82373947.590000004</v>
      </c>
      <c r="I118" s="66">
        <v>81305435.920000002</v>
      </c>
      <c r="J118" s="66">
        <v>2541463.5099999998</v>
      </c>
      <c r="K118" s="66">
        <v>10061705.6</v>
      </c>
      <c r="L118" s="66">
        <v>16265573.029999999</v>
      </c>
      <c r="M118" s="66">
        <v>0</v>
      </c>
      <c r="N118" s="66">
        <v>0</v>
      </c>
      <c r="O118" s="66">
        <v>0</v>
      </c>
      <c r="P118" s="66">
        <v>3355321.65</v>
      </c>
      <c r="Q118" s="66">
        <v>0</v>
      </c>
      <c r="R118" s="66">
        <v>0</v>
      </c>
      <c r="S118" s="66">
        <v>37200594.890000001</v>
      </c>
      <c r="T118" s="66">
        <v>386664.45</v>
      </c>
      <c r="U118" s="66">
        <v>7994025.8499999996</v>
      </c>
      <c r="V118" s="66">
        <v>69560.41</v>
      </c>
      <c r="W118" s="66">
        <v>0</v>
      </c>
      <c r="X118" s="66">
        <v>0</v>
      </c>
      <c r="Y118" s="66">
        <v>80963043.75</v>
      </c>
      <c r="Z118" s="66">
        <v>106835.79</v>
      </c>
      <c r="AA118" s="66">
        <v>81069879.540000007</v>
      </c>
      <c r="AB118" s="18">
        <v>8.8225590000000007E-2</v>
      </c>
      <c r="AC118" s="18">
        <v>3.9E-2</v>
      </c>
      <c r="AD118" s="16">
        <v>3157694.77</v>
      </c>
      <c r="AE118" s="16">
        <v>0</v>
      </c>
      <c r="AF118" s="16">
        <v>0</v>
      </c>
      <c r="AG118" s="16">
        <v>0</v>
      </c>
      <c r="AH118" s="16">
        <v>411.8</v>
      </c>
      <c r="AI118" s="16">
        <f t="shared" si="3"/>
        <v>411.8</v>
      </c>
      <c r="AJ118" s="16">
        <v>1668413.13</v>
      </c>
      <c r="AK118" s="16">
        <v>128627.94</v>
      </c>
      <c r="AL118" s="16">
        <v>421282.59</v>
      </c>
      <c r="AM118" s="16">
        <v>0</v>
      </c>
      <c r="AN118" s="16">
        <v>251310.79</v>
      </c>
      <c r="AO118" s="16">
        <v>5301.14</v>
      </c>
      <c r="AP118" s="16">
        <v>61297.8</v>
      </c>
      <c r="AQ118" s="16">
        <v>11100</v>
      </c>
      <c r="AR118" s="16">
        <v>5990</v>
      </c>
      <c r="AS118" s="16">
        <v>3201.06</v>
      </c>
      <c r="AT118" s="16">
        <v>96405.65</v>
      </c>
      <c r="AU118" s="16">
        <v>37210.800000000003</v>
      </c>
      <c r="AV118" s="16">
        <v>24484.95</v>
      </c>
      <c r="AW118" s="16">
        <v>0</v>
      </c>
      <c r="AX118" s="16">
        <v>32825.620000000003</v>
      </c>
      <c r="AY118" s="16">
        <v>75503.73</v>
      </c>
      <c r="AZ118" s="16">
        <v>0</v>
      </c>
      <c r="BA118" s="16">
        <v>2928408.56</v>
      </c>
      <c r="BB118" s="18">
        <f t="shared" si="4"/>
        <v>0</v>
      </c>
      <c r="BC118" s="16">
        <v>1073134.6200000001</v>
      </c>
      <c r="BD118" s="16">
        <v>6194355.5</v>
      </c>
      <c r="BE118" s="16">
        <v>1943.15</v>
      </c>
      <c r="BF118" s="16">
        <v>196852.92</v>
      </c>
      <c r="BG118" s="16">
        <v>0</v>
      </c>
      <c r="BH118" s="16">
        <v>621704.97</v>
      </c>
      <c r="BI118" s="16">
        <v>0</v>
      </c>
      <c r="BJ118" s="16">
        <v>0</v>
      </c>
      <c r="BK118" s="16">
        <v>0</v>
      </c>
      <c r="BL118" s="16">
        <f t="shared" si="5"/>
        <v>0</v>
      </c>
      <c r="BM118" s="16">
        <v>0</v>
      </c>
      <c r="BN118" s="16">
        <v>9887</v>
      </c>
      <c r="BO118" s="16">
        <v>3569</v>
      </c>
      <c r="BP118" s="16">
        <v>0</v>
      </c>
      <c r="BQ118" s="16">
        <v>0</v>
      </c>
      <c r="BR118" s="16">
        <v>-80</v>
      </c>
      <c r="BS118" s="16">
        <v>-385</v>
      </c>
      <c r="BT118" s="16">
        <v>-648</v>
      </c>
      <c r="BU118" s="16">
        <v>-884</v>
      </c>
      <c r="BV118" s="16">
        <v>30</v>
      </c>
      <c r="BW118" s="16">
        <v>-5</v>
      </c>
      <c r="BX118" s="16">
        <v>0</v>
      </c>
      <c r="BY118" s="16">
        <v>-1082</v>
      </c>
      <c r="BZ118" s="16">
        <v>-11</v>
      </c>
      <c r="CA118" s="16">
        <v>10391</v>
      </c>
      <c r="CB118" s="16">
        <v>16</v>
      </c>
      <c r="CC118" s="16">
        <v>433</v>
      </c>
      <c r="CD118" s="16">
        <v>139</v>
      </c>
      <c r="CE118" s="16">
        <v>474</v>
      </c>
      <c r="CF118" s="16">
        <v>10</v>
      </c>
      <c r="CG118" s="16">
        <v>26</v>
      </c>
    </row>
    <row r="119" spans="1:85" s="33" customFormat="1" ht="15.6" x14ac:dyDescent="0.3">
      <c r="A119" s="38">
        <v>11</v>
      </c>
      <c r="B119" s="38" t="s">
        <v>214</v>
      </c>
      <c r="C119" s="38" t="s">
        <v>15</v>
      </c>
      <c r="D119" s="38" t="s">
        <v>473</v>
      </c>
      <c r="E119" s="38" t="s">
        <v>361</v>
      </c>
      <c r="F119" s="38" t="s">
        <v>462</v>
      </c>
      <c r="G119" s="66">
        <v>87913791.370000005</v>
      </c>
      <c r="H119" s="66">
        <v>87913791.370000005</v>
      </c>
      <c r="I119" s="66">
        <v>86030311.530000001</v>
      </c>
      <c r="J119" s="66">
        <v>5373291.1299999999</v>
      </c>
      <c r="K119" s="66">
        <v>8378782.9500000002</v>
      </c>
      <c r="L119" s="66">
        <v>21380156.760000002</v>
      </c>
      <c r="M119" s="66">
        <v>0</v>
      </c>
      <c r="N119" s="66">
        <v>0</v>
      </c>
      <c r="O119" s="66">
        <v>0</v>
      </c>
      <c r="P119" s="66">
        <v>4163461.48</v>
      </c>
      <c r="Q119" s="66">
        <v>0</v>
      </c>
      <c r="R119" s="66">
        <v>0</v>
      </c>
      <c r="S119" s="66">
        <v>28323517.219999999</v>
      </c>
      <c r="T119" s="66">
        <v>84494.13</v>
      </c>
      <c r="U119" s="66">
        <v>12856816.189999999</v>
      </c>
      <c r="V119" s="66">
        <v>21963.39</v>
      </c>
      <c r="W119" s="66">
        <v>0</v>
      </c>
      <c r="X119" s="66">
        <v>0</v>
      </c>
      <c r="Y119" s="66">
        <v>84622099.629999995</v>
      </c>
      <c r="Z119" s="66">
        <v>21963.39</v>
      </c>
      <c r="AA119" s="66">
        <v>84644063.019999996</v>
      </c>
      <c r="AB119" s="18">
        <v>4.8974480000000001E-2</v>
      </c>
      <c r="AC119" s="18">
        <v>4.7899999999999998E-2</v>
      </c>
      <c r="AD119" s="16">
        <v>4055935.86</v>
      </c>
      <c r="AE119" s="16">
        <v>0</v>
      </c>
      <c r="AF119" s="16">
        <v>0</v>
      </c>
      <c r="AG119" s="16">
        <v>0</v>
      </c>
      <c r="AH119" s="16">
        <v>0</v>
      </c>
      <c r="AI119" s="16">
        <f t="shared" si="3"/>
        <v>0</v>
      </c>
      <c r="AJ119" s="16">
        <v>1993499.3</v>
      </c>
      <c r="AK119" s="16">
        <v>158006.73000000001</v>
      </c>
      <c r="AL119" s="16">
        <v>421314.94</v>
      </c>
      <c r="AM119" s="16">
        <v>127.5</v>
      </c>
      <c r="AN119" s="16">
        <v>559184.71</v>
      </c>
      <c r="AO119" s="16">
        <v>4330.49</v>
      </c>
      <c r="AP119" s="16">
        <v>61766.21</v>
      </c>
      <c r="AQ119" s="16">
        <v>12200</v>
      </c>
      <c r="AR119" s="16">
        <v>11653.17</v>
      </c>
      <c r="AS119" s="16">
        <v>0</v>
      </c>
      <c r="AT119" s="16">
        <v>130835.6</v>
      </c>
      <c r="AU119" s="16">
        <v>47050.45</v>
      </c>
      <c r="AV119" s="16">
        <v>34240</v>
      </c>
      <c r="AW119" s="16">
        <v>2911.69</v>
      </c>
      <c r="AX119" s="16">
        <v>33294.81</v>
      </c>
      <c r="AY119" s="16">
        <v>170995.23</v>
      </c>
      <c r="AZ119" s="16">
        <v>0</v>
      </c>
      <c r="BA119" s="16">
        <v>3781916.61</v>
      </c>
      <c r="BB119" s="18">
        <f t="shared" si="4"/>
        <v>0</v>
      </c>
      <c r="BC119" s="16">
        <v>2411244.1800000002</v>
      </c>
      <c r="BD119" s="16">
        <v>1894287.81</v>
      </c>
      <c r="BE119" s="16">
        <v>572.87</v>
      </c>
      <c r="BF119" s="16">
        <v>196853</v>
      </c>
      <c r="BG119" s="16">
        <v>0</v>
      </c>
      <c r="BH119" s="16">
        <v>855781.2</v>
      </c>
      <c r="BI119" s="16">
        <v>0</v>
      </c>
      <c r="BJ119" s="16">
        <v>0</v>
      </c>
      <c r="BK119" s="16">
        <v>0</v>
      </c>
      <c r="BL119" s="16">
        <f t="shared" si="5"/>
        <v>0</v>
      </c>
      <c r="BM119" s="16">
        <v>0</v>
      </c>
      <c r="BN119" s="16">
        <v>13528</v>
      </c>
      <c r="BO119" s="16">
        <v>7415</v>
      </c>
      <c r="BP119" s="16">
        <v>1</v>
      </c>
      <c r="BQ119" s="16">
        <v>-1</v>
      </c>
      <c r="BR119" s="16">
        <v>-110</v>
      </c>
      <c r="BS119" s="16">
        <v>-303</v>
      </c>
      <c r="BT119" s="16">
        <v>-1196</v>
      </c>
      <c r="BU119" s="16">
        <v>-1726</v>
      </c>
      <c r="BV119" s="16">
        <v>32</v>
      </c>
      <c r="BW119" s="16">
        <v>-12</v>
      </c>
      <c r="BX119" s="16">
        <v>0</v>
      </c>
      <c r="BY119" s="16">
        <v>-1325</v>
      </c>
      <c r="BZ119" s="16">
        <v>0</v>
      </c>
      <c r="CA119" s="16">
        <v>16303</v>
      </c>
      <c r="CB119" s="16">
        <v>71</v>
      </c>
      <c r="CC119" s="16">
        <v>394</v>
      </c>
      <c r="CD119" s="16">
        <v>156</v>
      </c>
      <c r="CE119" s="16">
        <v>764</v>
      </c>
      <c r="CF119" s="16">
        <v>3</v>
      </c>
      <c r="CG119" s="16">
        <v>24</v>
      </c>
    </row>
    <row r="120" spans="1:85" s="33" customFormat="1" ht="15.6" x14ac:dyDescent="0.3">
      <c r="A120" s="38">
        <v>12</v>
      </c>
      <c r="B120" s="38" t="s">
        <v>35</v>
      </c>
      <c r="C120" s="38" t="s">
        <v>36</v>
      </c>
      <c r="D120" s="38" t="s">
        <v>476</v>
      </c>
      <c r="E120" s="41" t="s">
        <v>580</v>
      </c>
      <c r="F120" s="38" t="s">
        <v>477</v>
      </c>
      <c r="G120" s="66">
        <v>16122730.9</v>
      </c>
      <c r="H120" s="66">
        <v>16122730.9</v>
      </c>
      <c r="I120" s="66">
        <v>16068373.220000001</v>
      </c>
      <c r="J120" s="66">
        <v>0</v>
      </c>
      <c r="K120" s="66">
        <v>1312413.98</v>
      </c>
      <c r="L120" s="66">
        <v>3122515.18</v>
      </c>
      <c r="M120" s="66">
        <v>0</v>
      </c>
      <c r="N120" s="66">
        <v>0</v>
      </c>
      <c r="O120" s="66">
        <v>0</v>
      </c>
      <c r="P120" s="66">
        <v>1492547.17</v>
      </c>
      <c r="Q120" s="66">
        <v>0</v>
      </c>
      <c r="R120" s="66">
        <v>0</v>
      </c>
      <c r="S120" s="66">
        <v>7286551.6900000004</v>
      </c>
      <c r="T120" s="66">
        <v>87784.84</v>
      </c>
      <c r="U120" s="66">
        <v>1573042.69</v>
      </c>
      <c r="V120" s="66">
        <v>0</v>
      </c>
      <c r="W120" s="66">
        <v>0</v>
      </c>
      <c r="X120" s="66">
        <v>0</v>
      </c>
      <c r="Y120" s="66">
        <v>14874855.550000001</v>
      </c>
      <c r="Z120" s="66">
        <v>1052083.33</v>
      </c>
      <c r="AA120" s="66">
        <v>15926938.880000001</v>
      </c>
      <c r="AB120" s="18">
        <v>8.1639260000000005E-2</v>
      </c>
      <c r="AC120" s="18">
        <v>7.0699999999999999E-2</v>
      </c>
      <c r="AD120" s="16">
        <v>1051483.33</v>
      </c>
      <c r="AE120" s="16">
        <v>0</v>
      </c>
      <c r="AF120" s="16">
        <v>0</v>
      </c>
      <c r="AG120" s="16">
        <v>0</v>
      </c>
      <c r="AH120" s="16">
        <v>0</v>
      </c>
      <c r="AI120" s="16">
        <f t="shared" si="3"/>
        <v>0</v>
      </c>
      <c r="AJ120" s="16">
        <v>403689.81</v>
      </c>
      <c r="AK120" s="16">
        <v>40434.870000000003</v>
      </c>
      <c r="AL120" s="16">
        <v>93409.18</v>
      </c>
      <c r="AM120" s="16">
        <v>0</v>
      </c>
      <c r="AN120" s="16">
        <v>28620</v>
      </c>
      <c r="AO120" s="16">
        <v>0</v>
      </c>
      <c r="AP120" s="16">
        <v>54960.28</v>
      </c>
      <c r="AQ120" s="16">
        <v>10536</v>
      </c>
      <c r="AR120" s="16">
        <v>69863.600000000006</v>
      </c>
      <c r="AS120" s="16">
        <v>2544.71</v>
      </c>
      <c r="AT120" s="16">
        <v>29274.52</v>
      </c>
      <c r="AU120" s="16">
        <v>16885.11</v>
      </c>
      <c r="AV120" s="16">
        <v>0</v>
      </c>
      <c r="AW120" s="16">
        <v>0</v>
      </c>
      <c r="AX120" s="16">
        <v>10421.56</v>
      </c>
      <c r="AY120" s="16">
        <v>19986.29</v>
      </c>
      <c r="AZ120" s="16">
        <v>0</v>
      </c>
      <c r="BA120" s="16">
        <v>838073.28</v>
      </c>
      <c r="BB120" s="18">
        <f t="shared" si="4"/>
        <v>0</v>
      </c>
      <c r="BC120" s="16">
        <v>164103.97</v>
      </c>
      <c r="BD120" s="16">
        <v>1152143.81</v>
      </c>
      <c r="BE120" s="16">
        <v>0</v>
      </c>
      <c r="BF120" s="16">
        <v>196853</v>
      </c>
      <c r="BG120" s="16">
        <v>0</v>
      </c>
      <c r="BH120" s="16">
        <v>205195.29</v>
      </c>
      <c r="BI120" s="16">
        <v>0</v>
      </c>
      <c r="BJ120" s="16">
        <v>0</v>
      </c>
      <c r="BK120" s="16">
        <v>0</v>
      </c>
      <c r="BL120" s="16">
        <f t="shared" si="5"/>
        <v>0</v>
      </c>
      <c r="BM120" s="16">
        <v>0</v>
      </c>
      <c r="BN120" s="16">
        <v>2787</v>
      </c>
      <c r="BO120" s="16">
        <v>734</v>
      </c>
      <c r="BP120" s="16">
        <v>0</v>
      </c>
      <c r="BQ120" s="16">
        <v>0</v>
      </c>
      <c r="BR120" s="16">
        <v>-15</v>
      </c>
      <c r="BS120" s="16">
        <v>-83</v>
      </c>
      <c r="BT120" s="16">
        <v>-69</v>
      </c>
      <c r="BU120" s="16">
        <v>-147</v>
      </c>
      <c r="BV120" s="16">
        <v>0</v>
      </c>
      <c r="BW120" s="16">
        <v>0</v>
      </c>
      <c r="BX120" s="16">
        <v>16</v>
      </c>
      <c r="BY120" s="16">
        <v>-476</v>
      </c>
      <c r="BZ120" s="16">
        <v>-3</v>
      </c>
      <c r="CA120" s="16">
        <v>2744</v>
      </c>
      <c r="CB120" s="16">
        <v>0</v>
      </c>
      <c r="CC120" s="16">
        <v>74</v>
      </c>
      <c r="CD120" s="16">
        <v>51</v>
      </c>
      <c r="CE120" s="16">
        <v>345</v>
      </c>
      <c r="CF120" s="16">
        <v>5</v>
      </c>
      <c r="CG120" s="16">
        <v>1</v>
      </c>
    </row>
    <row r="121" spans="1:85" s="33" customFormat="1" ht="15.6" x14ac:dyDescent="0.3">
      <c r="A121" s="38">
        <v>12</v>
      </c>
      <c r="B121" s="38" t="s">
        <v>76</v>
      </c>
      <c r="C121" s="38" t="s">
        <v>77</v>
      </c>
      <c r="D121" s="38" t="s">
        <v>478</v>
      </c>
      <c r="E121" s="41" t="s">
        <v>580</v>
      </c>
      <c r="F121" s="38" t="s">
        <v>479</v>
      </c>
      <c r="G121" s="66">
        <v>3703600.03</v>
      </c>
      <c r="H121" s="66">
        <v>3703774.29</v>
      </c>
      <c r="I121" s="66">
        <v>3682276.49</v>
      </c>
      <c r="J121" s="66">
        <v>15343.5</v>
      </c>
      <c r="K121" s="66">
        <v>58312.93</v>
      </c>
      <c r="L121" s="66">
        <v>318932.14</v>
      </c>
      <c r="M121" s="66">
        <v>0</v>
      </c>
      <c r="N121" s="66">
        <v>0</v>
      </c>
      <c r="O121" s="66">
        <v>0</v>
      </c>
      <c r="P121" s="66">
        <v>238508.21</v>
      </c>
      <c r="Q121" s="66">
        <v>0</v>
      </c>
      <c r="R121" s="66">
        <v>0</v>
      </c>
      <c r="S121" s="66">
        <v>2631078.58</v>
      </c>
      <c r="T121" s="66">
        <v>0</v>
      </c>
      <c r="U121" s="66">
        <v>162147.89000000001</v>
      </c>
      <c r="V121" s="66">
        <v>0</v>
      </c>
      <c r="W121" s="66">
        <v>0</v>
      </c>
      <c r="X121" s="66">
        <v>0</v>
      </c>
      <c r="Y121" s="66">
        <v>3424323.25</v>
      </c>
      <c r="Z121" s="66">
        <v>274923.25</v>
      </c>
      <c r="AA121" s="66">
        <v>3699246.5</v>
      </c>
      <c r="AB121" s="18">
        <v>4.4087380000000002E-2</v>
      </c>
      <c r="AC121" s="18">
        <v>8.0199999999999994E-2</v>
      </c>
      <c r="AD121" s="16">
        <v>274748.99</v>
      </c>
      <c r="AE121" s="16">
        <v>0</v>
      </c>
      <c r="AF121" s="16">
        <v>0</v>
      </c>
      <c r="AG121" s="16">
        <v>174.26</v>
      </c>
      <c r="AH121" s="16">
        <v>0</v>
      </c>
      <c r="AI121" s="16">
        <f t="shared" si="3"/>
        <v>174.26</v>
      </c>
      <c r="AJ121" s="16">
        <v>51651.32</v>
      </c>
      <c r="AK121" s="16">
        <v>4038.7</v>
      </c>
      <c r="AL121" s="16">
        <v>4985.21</v>
      </c>
      <c r="AM121" s="16">
        <v>0</v>
      </c>
      <c r="AN121" s="16">
        <v>1247.1400000000001</v>
      </c>
      <c r="AO121" s="16">
        <v>0</v>
      </c>
      <c r="AP121" s="16">
        <v>9454.9500000000007</v>
      </c>
      <c r="AQ121" s="16">
        <v>4814</v>
      </c>
      <c r="AR121" s="16">
        <v>0</v>
      </c>
      <c r="AS121" s="16">
        <v>0</v>
      </c>
      <c r="AT121" s="16">
        <v>9231.16</v>
      </c>
      <c r="AU121" s="16">
        <v>0</v>
      </c>
      <c r="AV121" s="16">
        <v>0</v>
      </c>
      <c r="AW121" s="16">
        <v>1200</v>
      </c>
      <c r="AX121" s="16">
        <v>0</v>
      </c>
      <c r="AY121" s="16">
        <v>0</v>
      </c>
      <c r="AZ121" s="16">
        <v>70398</v>
      </c>
      <c r="BA121" s="16">
        <v>94731.15</v>
      </c>
      <c r="BB121" s="18">
        <f t="shared" si="4"/>
        <v>0.74313465000688794</v>
      </c>
      <c r="BC121" s="16">
        <v>7296</v>
      </c>
      <c r="BD121" s="16">
        <v>155986.01</v>
      </c>
      <c r="BE121" s="16">
        <v>0</v>
      </c>
      <c r="BF121" s="16">
        <v>183903</v>
      </c>
      <c r="BG121" s="16">
        <v>0</v>
      </c>
      <c r="BH121" s="16">
        <v>16797.12</v>
      </c>
      <c r="BI121" s="16">
        <v>0</v>
      </c>
      <c r="BJ121" s="16">
        <v>0</v>
      </c>
      <c r="BK121" s="16">
        <v>0</v>
      </c>
      <c r="BL121" s="16">
        <f t="shared" si="5"/>
        <v>0</v>
      </c>
      <c r="BM121" s="16">
        <v>0</v>
      </c>
      <c r="BN121" s="16">
        <v>532</v>
      </c>
      <c r="BO121" s="16">
        <v>90</v>
      </c>
      <c r="BP121" s="16">
        <v>0</v>
      </c>
      <c r="BQ121" s="16">
        <v>0</v>
      </c>
      <c r="BR121" s="16">
        <v>-2</v>
      </c>
      <c r="BS121" s="16">
        <v>-11</v>
      </c>
      <c r="BT121" s="16">
        <v>-7</v>
      </c>
      <c r="BU121" s="16">
        <v>-31</v>
      </c>
      <c r="BV121" s="16">
        <v>0</v>
      </c>
      <c r="BW121" s="16">
        <v>0</v>
      </c>
      <c r="BX121" s="16">
        <v>-1</v>
      </c>
      <c r="BY121" s="16">
        <v>-112</v>
      </c>
      <c r="BZ121" s="16">
        <v>-2</v>
      </c>
      <c r="CA121" s="16">
        <v>456</v>
      </c>
      <c r="CB121" s="16">
        <v>6</v>
      </c>
      <c r="CC121" s="16">
        <v>33</v>
      </c>
      <c r="CD121" s="16">
        <v>16</v>
      </c>
      <c r="CE121" s="16">
        <v>72</v>
      </c>
      <c r="CF121" s="16">
        <v>0</v>
      </c>
      <c r="CG121" s="16">
        <v>0</v>
      </c>
    </row>
    <row r="122" spans="1:85" s="33" customFormat="1" ht="15.6" x14ac:dyDescent="0.3">
      <c r="A122" s="38">
        <v>12</v>
      </c>
      <c r="B122" s="38" t="s">
        <v>79</v>
      </c>
      <c r="C122" s="38" t="s">
        <v>80</v>
      </c>
      <c r="D122" s="38" t="s">
        <v>480</v>
      </c>
      <c r="E122" s="38" t="s">
        <v>361</v>
      </c>
      <c r="F122" s="38" t="s">
        <v>481</v>
      </c>
      <c r="G122" s="66">
        <v>3393556.81</v>
      </c>
      <c r="H122" s="66">
        <v>3393556.81</v>
      </c>
      <c r="I122" s="66">
        <v>3383250.11</v>
      </c>
      <c r="J122" s="66">
        <v>38732.74</v>
      </c>
      <c r="K122" s="66">
        <v>308506.46000000002</v>
      </c>
      <c r="L122" s="66">
        <v>133639.88</v>
      </c>
      <c r="M122" s="66">
        <v>0</v>
      </c>
      <c r="N122" s="66">
        <v>0</v>
      </c>
      <c r="O122" s="66">
        <v>0</v>
      </c>
      <c r="P122" s="66">
        <v>190903.04000000001</v>
      </c>
      <c r="Q122" s="66">
        <v>0</v>
      </c>
      <c r="R122" s="66">
        <v>0</v>
      </c>
      <c r="S122" s="66">
        <v>2128876.66</v>
      </c>
      <c r="T122" s="66">
        <v>16567.759999999998</v>
      </c>
      <c r="U122" s="66">
        <v>208231.78</v>
      </c>
      <c r="V122" s="66">
        <v>1868.13</v>
      </c>
      <c r="W122" s="66">
        <v>0</v>
      </c>
      <c r="X122" s="66">
        <v>0</v>
      </c>
      <c r="Y122" s="66">
        <v>3028327.51</v>
      </c>
      <c r="Z122" s="66">
        <v>304798.38</v>
      </c>
      <c r="AA122" s="66">
        <v>3333125.89</v>
      </c>
      <c r="AB122" s="18">
        <v>5.2811900000000002E-2</v>
      </c>
      <c r="AC122" s="18">
        <v>0.1</v>
      </c>
      <c r="AD122" s="16">
        <v>302930.25</v>
      </c>
      <c r="AE122" s="16">
        <v>0</v>
      </c>
      <c r="AF122" s="16">
        <v>0</v>
      </c>
      <c r="AG122" s="16">
        <v>0</v>
      </c>
      <c r="AH122" s="16">
        <v>0</v>
      </c>
      <c r="AI122" s="16">
        <f t="shared" si="3"/>
        <v>0</v>
      </c>
      <c r="AJ122" s="16">
        <v>75005.919999999998</v>
      </c>
      <c r="AK122" s="16">
        <v>5458.01</v>
      </c>
      <c r="AL122" s="16">
        <v>12948.48</v>
      </c>
      <c r="AM122" s="16">
        <v>0</v>
      </c>
      <c r="AN122" s="16">
        <v>18513.16</v>
      </c>
      <c r="AO122" s="16">
        <v>0</v>
      </c>
      <c r="AP122" s="16">
        <v>7537.9</v>
      </c>
      <c r="AQ122" s="16">
        <v>4934</v>
      </c>
      <c r="AR122" s="16">
        <v>0</v>
      </c>
      <c r="AS122" s="16">
        <v>8407.4599999999991</v>
      </c>
      <c r="AT122" s="16">
        <v>12219.58</v>
      </c>
      <c r="AU122" s="16">
        <v>5616.71</v>
      </c>
      <c r="AV122" s="16">
        <v>0</v>
      </c>
      <c r="AW122" s="16">
        <v>0</v>
      </c>
      <c r="AX122" s="16">
        <v>0</v>
      </c>
      <c r="AY122" s="16">
        <v>9312.89</v>
      </c>
      <c r="AZ122" s="16">
        <v>157904.68</v>
      </c>
      <c r="BA122" s="16">
        <v>170376.58</v>
      </c>
      <c r="BB122" s="18">
        <f t="shared" si="4"/>
        <v>0.92679803761761159</v>
      </c>
      <c r="BC122" s="16">
        <v>98006.71</v>
      </c>
      <c r="BD122" s="16">
        <v>81213.47</v>
      </c>
      <c r="BE122" s="16">
        <v>0</v>
      </c>
      <c r="BF122" s="16">
        <v>132555.5</v>
      </c>
      <c r="BG122" s="16">
        <v>0</v>
      </c>
      <c r="BH122" s="16">
        <v>6.1</v>
      </c>
      <c r="BI122" s="16">
        <v>0</v>
      </c>
      <c r="BJ122" s="16">
        <v>0</v>
      </c>
      <c r="BK122" s="16">
        <v>0</v>
      </c>
      <c r="BL122" s="16">
        <f t="shared" si="5"/>
        <v>0</v>
      </c>
      <c r="BM122" s="16">
        <v>0</v>
      </c>
      <c r="BN122" s="16">
        <v>468</v>
      </c>
      <c r="BO122" s="16">
        <v>130</v>
      </c>
      <c r="BP122" s="16">
        <v>1</v>
      </c>
      <c r="BQ122" s="16">
        <v>0</v>
      </c>
      <c r="BR122" s="16">
        <v>-10</v>
      </c>
      <c r="BS122" s="16">
        <v>-27</v>
      </c>
      <c r="BT122" s="16">
        <v>-31</v>
      </c>
      <c r="BU122" s="16">
        <v>-40</v>
      </c>
      <c r="BV122" s="16">
        <v>0</v>
      </c>
      <c r="BW122" s="16">
        <v>0</v>
      </c>
      <c r="BX122" s="16">
        <v>0</v>
      </c>
      <c r="BY122" s="16">
        <v>-76</v>
      </c>
      <c r="BZ122" s="16">
        <v>-1</v>
      </c>
      <c r="CA122" s="16">
        <v>414</v>
      </c>
      <c r="CB122" s="16">
        <v>0</v>
      </c>
      <c r="CC122" s="16">
        <v>36</v>
      </c>
      <c r="CD122" s="16">
        <v>7</v>
      </c>
      <c r="CE122" s="16">
        <v>27</v>
      </c>
      <c r="CF122" s="16">
        <v>0</v>
      </c>
      <c r="CG122" s="16">
        <v>2</v>
      </c>
    </row>
    <row r="123" spans="1:85" s="33" customFormat="1" ht="15.6" x14ac:dyDescent="0.3">
      <c r="A123" s="38">
        <v>12</v>
      </c>
      <c r="B123" s="38" t="s">
        <v>126</v>
      </c>
      <c r="C123" s="38" t="s">
        <v>127</v>
      </c>
      <c r="D123" s="38" t="s">
        <v>482</v>
      </c>
      <c r="E123" s="41" t="s">
        <v>580</v>
      </c>
      <c r="F123" s="38" t="s">
        <v>477</v>
      </c>
      <c r="G123" s="72">
        <v>44097261.520000003</v>
      </c>
      <c r="H123" s="72">
        <v>44097653.119999997</v>
      </c>
      <c r="I123" s="72">
        <v>43917839.619999997</v>
      </c>
      <c r="J123" s="72">
        <v>0</v>
      </c>
      <c r="K123" s="72">
        <v>3961564.41</v>
      </c>
      <c r="L123" s="72">
        <v>5826301.8700000001</v>
      </c>
      <c r="M123" s="72">
        <v>0</v>
      </c>
      <c r="N123" s="72">
        <v>0</v>
      </c>
      <c r="O123" s="72">
        <v>64198.71</v>
      </c>
      <c r="P123" s="72">
        <v>5148752.78</v>
      </c>
      <c r="Q123" s="72">
        <v>0</v>
      </c>
      <c r="R123" s="72">
        <v>0</v>
      </c>
      <c r="S123" s="72">
        <v>23532654.829999998</v>
      </c>
      <c r="T123" s="72">
        <v>239457.47</v>
      </c>
      <c r="U123" s="72">
        <v>3874648.23</v>
      </c>
      <c r="V123" s="72">
        <v>0</v>
      </c>
      <c r="W123" s="72">
        <v>0</v>
      </c>
      <c r="X123" s="72">
        <v>0</v>
      </c>
      <c r="Y123" s="72">
        <v>44275471.509999998</v>
      </c>
      <c r="Z123" s="72">
        <v>550279.94999999995</v>
      </c>
      <c r="AA123" s="72">
        <v>44825751.460000001</v>
      </c>
      <c r="AB123" s="74">
        <v>7.2376209999999996E-2</v>
      </c>
      <c r="AC123" s="74">
        <v>4.9000000000000002E-2</v>
      </c>
      <c r="AD123" s="70">
        <v>2169155.8199999998</v>
      </c>
      <c r="AE123" s="70">
        <v>0</v>
      </c>
      <c r="AF123" s="70">
        <v>0</v>
      </c>
      <c r="AG123" s="70">
        <v>391.6</v>
      </c>
      <c r="AH123" s="70">
        <v>0</v>
      </c>
      <c r="AI123" s="70">
        <f t="shared" si="3"/>
        <v>391.6</v>
      </c>
      <c r="AJ123" s="70">
        <v>1042285.15</v>
      </c>
      <c r="AK123" s="70">
        <v>91384.16</v>
      </c>
      <c r="AL123" s="70">
        <v>204465.01</v>
      </c>
      <c r="AM123" s="70">
        <v>0</v>
      </c>
      <c r="AN123" s="70">
        <v>107770.8</v>
      </c>
      <c r="AO123" s="70">
        <v>39012.239999999998</v>
      </c>
      <c r="AP123" s="70">
        <v>76610.880000000005</v>
      </c>
      <c r="AQ123" s="70">
        <v>22626</v>
      </c>
      <c r="AR123" s="70">
        <v>15619</v>
      </c>
      <c r="AS123" s="70">
        <v>0</v>
      </c>
      <c r="AT123" s="70">
        <v>82192.59</v>
      </c>
      <c r="AU123" s="70">
        <v>19102.39</v>
      </c>
      <c r="AV123" s="70">
        <v>0</v>
      </c>
      <c r="AW123" s="70">
        <v>24954.38</v>
      </c>
      <c r="AX123" s="70">
        <v>21165.51</v>
      </c>
      <c r="AY123" s="70">
        <v>105335.17</v>
      </c>
      <c r="AZ123" s="70">
        <v>0</v>
      </c>
      <c r="BA123" s="70">
        <v>1891825.91</v>
      </c>
      <c r="BB123" s="74">
        <f t="shared" si="4"/>
        <v>0</v>
      </c>
      <c r="BC123" s="70">
        <v>910203.3</v>
      </c>
      <c r="BD123" s="70">
        <v>2281389.2000000002</v>
      </c>
      <c r="BE123" s="70">
        <v>4017.11</v>
      </c>
      <c r="BF123" s="70">
        <v>196852.8</v>
      </c>
      <c r="BG123" s="70">
        <v>0</v>
      </c>
      <c r="BH123" s="70">
        <v>429450.07</v>
      </c>
      <c r="BI123" s="70">
        <v>0</v>
      </c>
      <c r="BJ123" s="70">
        <v>0</v>
      </c>
      <c r="BK123" s="70">
        <v>0</v>
      </c>
      <c r="BL123" s="70">
        <f t="shared" si="5"/>
        <v>0</v>
      </c>
      <c r="BM123" s="70">
        <v>0</v>
      </c>
      <c r="BN123" s="70">
        <v>7104</v>
      </c>
      <c r="BO123" s="70">
        <v>1747</v>
      </c>
      <c r="BP123" s="70">
        <v>0</v>
      </c>
      <c r="BQ123" s="70">
        <v>0</v>
      </c>
      <c r="BR123" s="70">
        <v>-50</v>
      </c>
      <c r="BS123" s="70">
        <v>-144</v>
      </c>
      <c r="BT123" s="70">
        <v>-202</v>
      </c>
      <c r="BU123" s="70">
        <v>-375</v>
      </c>
      <c r="BV123" s="70">
        <v>50</v>
      </c>
      <c r="BW123" s="70">
        <v>-2</v>
      </c>
      <c r="BX123" s="70">
        <v>-1</v>
      </c>
      <c r="BY123" s="70">
        <v>-937</v>
      </c>
      <c r="BZ123" s="70">
        <v>-4</v>
      </c>
      <c r="CA123" s="70">
        <v>7186</v>
      </c>
      <c r="CB123" s="70">
        <v>0</v>
      </c>
      <c r="CC123" s="70">
        <v>205</v>
      </c>
      <c r="CD123" s="70">
        <v>120</v>
      </c>
      <c r="CE123" s="70">
        <v>612</v>
      </c>
      <c r="CF123" s="70">
        <v>2</v>
      </c>
      <c r="CG123" s="70">
        <v>2</v>
      </c>
    </row>
    <row r="124" spans="1:85" s="33" customFormat="1" ht="15.6" x14ac:dyDescent="0.3">
      <c r="A124" s="38">
        <v>12</v>
      </c>
      <c r="B124" s="38" t="s">
        <v>221</v>
      </c>
      <c r="C124" s="38" t="s">
        <v>160</v>
      </c>
      <c r="D124" s="38" t="s">
        <v>483</v>
      </c>
      <c r="E124" s="38" t="s">
        <v>370</v>
      </c>
      <c r="F124" s="38" t="s">
        <v>481</v>
      </c>
      <c r="G124" s="66">
        <v>12762233.49</v>
      </c>
      <c r="H124" s="66">
        <v>12762652.699999999</v>
      </c>
      <c r="I124" s="66">
        <v>12717987.07</v>
      </c>
      <c r="J124" s="66">
        <v>0</v>
      </c>
      <c r="K124" s="66">
        <v>1301057.6200000001</v>
      </c>
      <c r="L124" s="66">
        <v>2450060.7799999998</v>
      </c>
      <c r="M124" s="66">
        <v>0</v>
      </c>
      <c r="N124" s="66">
        <v>0</v>
      </c>
      <c r="O124" s="66">
        <v>0</v>
      </c>
      <c r="P124" s="66">
        <v>662214.63</v>
      </c>
      <c r="Q124" s="66">
        <v>0</v>
      </c>
      <c r="R124" s="66">
        <v>0</v>
      </c>
      <c r="S124" s="66">
        <v>6813202.3300000001</v>
      </c>
      <c r="T124" s="66">
        <v>18587.59</v>
      </c>
      <c r="U124" s="66">
        <v>765977.4</v>
      </c>
      <c r="V124" s="66">
        <v>560</v>
      </c>
      <c r="W124" s="66">
        <v>0</v>
      </c>
      <c r="X124" s="66">
        <v>0</v>
      </c>
      <c r="Y124" s="66">
        <v>12024959.1</v>
      </c>
      <c r="Z124" s="66">
        <v>696795.58</v>
      </c>
      <c r="AA124" s="66">
        <v>12721754.68</v>
      </c>
      <c r="AB124" s="18">
        <v>3.8162870000000002E-2</v>
      </c>
      <c r="AC124" s="18">
        <v>5.79E-2</v>
      </c>
      <c r="AD124" s="16">
        <v>695816.37</v>
      </c>
      <c r="AE124" s="16">
        <v>0</v>
      </c>
      <c r="AF124" s="16">
        <v>0</v>
      </c>
      <c r="AG124" s="16">
        <v>419.21</v>
      </c>
      <c r="AH124" s="16">
        <v>57.07</v>
      </c>
      <c r="AI124" s="16">
        <f t="shared" si="3"/>
        <v>476.28</v>
      </c>
      <c r="AJ124" s="16">
        <v>267027.94</v>
      </c>
      <c r="AK124" s="16">
        <v>20836.400000000001</v>
      </c>
      <c r="AL124" s="16">
        <v>62198.28</v>
      </c>
      <c r="AM124" s="16">
        <v>0</v>
      </c>
      <c r="AN124" s="16">
        <v>28525.439999999999</v>
      </c>
      <c r="AO124" s="16">
        <v>0</v>
      </c>
      <c r="AP124" s="16">
        <v>34237.1</v>
      </c>
      <c r="AQ124" s="16">
        <v>10053</v>
      </c>
      <c r="AR124" s="16">
        <v>0</v>
      </c>
      <c r="AS124" s="16">
        <v>9616.5499999999993</v>
      </c>
      <c r="AT124" s="16">
        <v>19535.150000000001</v>
      </c>
      <c r="AU124" s="16">
        <v>10826.65</v>
      </c>
      <c r="AV124" s="16">
        <v>0</v>
      </c>
      <c r="AW124" s="16">
        <v>3489.04</v>
      </c>
      <c r="AX124" s="16">
        <v>5567.26</v>
      </c>
      <c r="AY124" s="16">
        <v>11907.47</v>
      </c>
      <c r="AZ124" s="16">
        <v>0</v>
      </c>
      <c r="BA124" s="16">
        <v>502564</v>
      </c>
      <c r="BB124" s="18">
        <f t="shared" si="4"/>
        <v>0</v>
      </c>
      <c r="BC124" s="16">
        <v>70940.570000000007</v>
      </c>
      <c r="BD124" s="16">
        <v>416102.92</v>
      </c>
      <c r="BE124" s="16">
        <v>0</v>
      </c>
      <c r="BF124" s="16">
        <v>196853</v>
      </c>
      <c r="BG124" s="16">
        <v>0</v>
      </c>
      <c r="BH124" s="16">
        <v>117142.75</v>
      </c>
      <c r="BI124" s="16">
        <v>0</v>
      </c>
      <c r="BJ124" s="16">
        <v>0</v>
      </c>
      <c r="BK124" s="16">
        <v>0</v>
      </c>
      <c r="BL124" s="16">
        <f t="shared" si="5"/>
        <v>0</v>
      </c>
      <c r="BM124" s="16">
        <v>0</v>
      </c>
      <c r="BN124" s="16">
        <v>1559</v>
      </c>
      <c r="BO124" s="16">
        <v>385</v>
      </c>
      <c r="BP124" s="16">
        <v>0</v>
      </c>
      <c r="BQ124" s="16">
        <v>0</v>
      </c>
      <c r="BR124" s="16">
        <v>-15</v>
      </c>
      <c r="BS124" s="16">
        <v>-83</v>
      </c>
      <c r="BT124" s="16">
        <v>-49</v>
      </c>
      <c r="BU124" s="16">
        <v>-130</v>
      </c>
      <c r="BV124" s="16">
        <v>0</v>
      </c>
      <c r="BW124" s="16">
        <v>-1</v>
      </c>
      <c r="BX124" s="16">
        <v>9</v>
      </c>
      <c r="BY124" s="16">
        <v>-232</v>
      </c>
      <c r="BZ124" s="16">
        <v>0</v>
      </c>
      <c r="CA124" s="16">
        <v>1443</v>
      </c>
      <c r="CB124" s="16">
        <v>0</v>
      </c>
      <c r="CC124" s="16">
        <v>88</v>
      </c>
      <c r="CD124" s="16">
        <v>34</v>
      </c>
      <c r="CE124" s="16">
        <v>103</v>
      </c>
      <c r="CF124" s="16">
        <v>1</v>
      </c>
      <c r="CG124" s="16">
        <v>6</v>
      </c>
    </row>
    <row r="125" spans="1:85" s="33" customFormat="1" ht="15.6" x14ac:dyDescent="0.3">
      <c r="A125" s="38">
        <v>12</v>
      </c>
      <c r="B125" s="38" t="s">
        <v>224</v>
      </c>
      <c r="C125" s="38" t="s">
        <v>225</v>
      </c>
      <c r="D125" s="38" t="s">
        <v>484</v>
      </c>
      <c r="E125" s="41" t="s">
        <v>580</v>
      </c>
      <c r="F125" s="38" t="s">
        <v>485</v>
      </c>
      <c r="G125" s="66">
        <v>3924976.32</v>
      </c>
      <c r="H125" s="66">
        <v>3924976.32</v>
      </c>
      <c r="I125" s="66">
        <v>3903846.94</v>
      </c>
      <c r="J125" s="66">
        <v>0</v>
      </c>
      <c r="K125" s="66">
        <v>185130.5</v>
      </c>
      <c r="L125" s="66">
        <v>374341.79</v>
      </c>
      <c r="M125" s="66">
        <v>0</v>
      </c>
      <c r="N125" s="66">
        <v>0</v>
      </c>
      <c r="O125" s="66">
        <v>348.5</v>
      </c>
      <c r="P125" s="66">
        <v>318383.31</v>
      </c>
      <c r="Q125" s="66">
        <v>0</v>
      </c>
      <c r="R125" s="66">
        <v>0</v>
      </c>
      <c r="S125" s="66">
        <v>2404225.59</v>
      </c>
      <c r="T125" s="66">
        <v>31043.75</v>
      </c>
      <c r="U125" s="66">
        <v>249003.5</v>
      </c>
      <c r="V125" s="66">
        <v>0</v>
      </c>
      <c r="W125" s="66">
        <v>0</v>
      </c>
      <c r="X125" s="66">
        <v>0</v>
      </c>
      <c r="Y125" s="66">
        <v>3565622.53</v>
      </c>
      <c r="Z125" s="66">
        <v>356682.13</v>
      </c>
      <c r="AA125" s="66">
        <v>3922304.66</v>
      </c>
      <c r="AB125" s="18">
        <v>8.8696040000000004E-2</v>
      </c>
      <c r="AC125" s="18">
        <v>0.1</v>
      </c>
      <c r="AD125" s="16">
        <v>356682.13</v>
      </c>
      <c r="AE125" s="16">
        <v>0</v>
      </c>
      <c r="AF125" s="16">
        <v>0</v>
      </c>
      <c r="AG125" s="16">
        <v>0</v>
      </c>
      <c r="AH125" s="16">
        <v>0</v>
      </c>
      <c r="AI125" s="16">
        <f t="shared" si="3"/>
        <v>0</v>
      </c>
      <c r="AJ125" s="16">
        <v>68753.320000000007</v>
      </c>
      <c r="AK125" s="16">
        <v>5580.7</v>
      </c>
      <c r="AL125" s="16">
        <v>11840.75</v>
      </c>
      <c r="AM125" s="16">
        <v>0</v>
      </c>
      <c r="AN125" s="16">
        <v>24345</v>
      </c>
      <c r="AO125" s="16">
        <v>9316.36</v>
      </c>
      <c r="AP125" s="16">
        <v>5054.1000000000004</v>
      </c>
      <c r="AQ125" s="16">
        <v>5337</v>
      </c>
      <c r="AR125" s="16">
        <v>1716.4</v>
      </c>
      <c r="AS125" s="16">
        <v>0</v>
      </c>
      <c r="AT125" s="16">
        <v>13210.86</v>
      </c>
      <c r="AU125" s="16">
        <v>665.88</v>
      </c>
      <c r="AV125" s="16">
        <v>0</v>
      </c>
      <c r="AW125" s="16">
        <v>4513.4399999999996</v>
      </c>
      <c r="AX125" s="16">
        <v>1063.92</v>
      </c>
      <c r="AY125" s="16">
        <v>2100</v>
      </c>
      <c r="AZ125" s="16">
        <v>0</v>
      </c>
      <c r="BA125" s="16">
        <v>164823.54999999999</v>
      </c>
      <c r="BB125" s="18">
        <f t="shared" si="4"/>
        <v>0</v>
      </c>
      <c r="BC125" s="16">
        <v>68490.080000000002</v>
      </c>
      <c r="BD125" s="16">
        <v>279639.78000000003</v>
      </c>
      <c r="BE125" s="16">
        <v>0</v>
      </c>
      <c r="BF125" s="16">
        <v>195192</v>
      </c>
      <c r="BG125" s="16">
        <v>0</v>
      </c>
      <c r="BH125" s="16">
        <v>22658.53</v>
      </c>
      <c r="BI125" s="16">
        <v>0</v>
      </c>
      <c r="BJ125" s="16">
        <v>0</v>
      </c>
      <c r="BK125" s="16">
        <v>0</v>
      </c>
      <c r="BL125" s="16">
        <f t="shared" si="5"/>
        <v>0</v>
      </c>
      <c r="BM125" s="16">
        <v>0</v>
      </c>
      <c r="BN125" s="16">
        <v>519</v>
      </c>
      <c r="BO125" s="16">
        <v>114</v>
      </c>
      <c r="BP125" s="16">
        <v>0</v>
      </c>
      <c r="BQ125" s="16">
        <v>0</v>
      </c>
      <c r="BR125" s="16">
        <v>-11</v>
      </c>
      <c r="BS125" s="16">
        <v>-10</v>
      </c>
      <c r="BT125" s="16">
        <v>-22</v>
      </c>
      <c r="BU125" s="16">
        <v>-42</v>
      </c>
      <c r="BV125" s="16">
        <v>3</v>
      </c>
      <c r="BW125" s="16">
        <v>0</v>
      </c>
      <c r="BX125" s="16">
        <v>27</v>
      </c>
      <c r="BY125" s="16">
        <v>-119</v>
      </c>
      <c r="BZ125" s="16">
        <v>0</v>
      </c>
      <c r="CA125" s="16">
        <v>459</v>
      </c>
      <c r="CB125" s="16">
        <v>12</v>
      </c>
      <c r="CC125" s="16">
        <v>25</v>
      </c>
      <c r="CD125" s="16">
        <v>24</v>
      </c>
      <c r="CE125" s="16">
        <v>55</v>
      </c>
      <c r="CF125" s="16">
        <v>0</v>
      </c>
      <c r="CG125" s="16">
        <v>1</v>
      </c>
    </row>
    <row r="126" spans="1:85" ht="15.6" x14ac:dyDescent="0.3">
      <c r="A126" s="10">
        <v>13</v>
      </c>
      <c r="B126" s="10" t="s">
        <v>55</v>
      </c>
      <c r="C126" s="10" t="s">
        <v>56</v>
      </c>
      <c r="D126" s="10" t="s">
        <v>486</v>
      </c>
      <c r="E126" s="10" t="s">
        <v>487</v>
      </c>
      <c r="F126" s="10" t="s">
        <v>488</v>
      </c>
      <c r="G126" s="66">
        <v>55113308.969999999</v>
      </c>
      <c r="H126" s="66">
        <v>55113308.969999999</v>
      </c>
      <c r="I126" s="66">
        <v>53928730.909999996</v>
      </c>
      <c r="J126" s="66">
        <v>15561049.34</v>
      </c>
      <c r="K126" s="66">
        <v>1418278.85</v>
      </c>
      <c r="L126" s="66">
        <v>16084386.529999999</v>
      </c>
      <c r="M126" s="66">
        <v>0</v>
      </c>
      <c r="N126" s="66">
        <v>0</v>
      </c>
      <c r="O126" s="66">
        <v>6588</v>
      </c>
      <c r="P126" s="66">
        <v>2489272.92</v>
      </c>
      <c r="Q126" s="66">
        <v>0</v>
      </c>
      <c r="R126" s="66">
        <v>0</v>
      </c>
      <c r="S126" s="66">
        <v>9897592.1199999992</v>
      </c>
      <c r="T126" s="66">
        <v>388139.03</v>
      </c>
      <c r="U126" s="66">
        <v>4938892.79</v>
      </c>
      <c r="V126" s="66">
        <v>32743.439999999999</v>
      </c>
      <c r="W126" s="66">
        <v>0</v>
      </c>
      <c r="X126" s="66">
        <v>0</v>
      </c>
      <c r="Y126" s="66">
        <v>53456985.520000003</v>
      </c>
      <c r="Z126" s="66">
        <v>95166.79</v>
      </c>
      <c r="AA126" s="66">
        <v>53552152.310000002</v>
      </c>
      <c r="AB126" s="18">
        <v>0.13081480000000001</v>
      </c>
      <c r="AC126" s="18">
        <v>0.05</v>
      </c>
      <c r="AD126" s="16">
        <v>2672785.94</v>
      </c>
      <c r="AE126" s="16">
        <v>0</v>
      </c>
      <c r="AF126" s="16">
        <v>0</v>
      </c>
      <c r="AG126" s="16">
        <v>0</v>
      </c>
      <c r="AH126" s="16">
        <v>0</v>
      </c>
      <c r="AI126" s="16">
        <f t="shared" si="3"/>
        <v>0</v>
      </c>
      <c r="AJ126" s="16">
        <v>1481118.84</v>
      </c>
      <c r="AK126" s="16">
        <v>112323.45</v>
      </c>
      <c r="AL126" s="16">
        <v>285171.11</v>
      </c>
      <c r="AM126" s="16">
        <v>0</v>
      </c>
      <c r="AN126" s="16">
        <v>209843.71</v>
      </c>
      <c r="AO126" s="16">
        <v>4040.79</v>
      </c>
      <c r="AP126" s="16">
        <v>63701.18</v>
      </c>
      <c r="AQ126" s="16">
        <v>10300</v>
      </c>
      <c r="AR126" s="16">
        <v>9231.35</v>
      </c>
      <c r="AS126" s="16">
        <v>0</v>
      </c>
      <c r="AT126" s="16">
        <v>87154</v>
      </c>
      <c r="AU126" s="16">
        <v>38424.559999999998</v>
      </c>
      <c r="AV126" s="16">
        <v>15838.22</v>
      </c>
      <c r="AW126" s="16">
        <v>1504.99</v>
      </c>
      <c r="AX126" s="16">
        <v>37571.279999999999</v>
      </c>
      <c r="AY126" s="16">
        <v>63501.16</v>
      </c>
      <c r="AZ126" s="16">
        <v>0</v>
      </c>
      <c r="BA126" s="16">
        <v>2538129.67</v>
      </c>
      <c r="BB126" s="18">
        <f t="shared" si="4"/>
        <v>0</v>
      </c>
      <c r="BC126" s="16">
        <v>1149573.22</v>
      </c>
      <c r="BD126" s="16">
        <v>6060062.9400000004</v>
      </c>
      <c r="BE126" s="16">
        <v>112.82</v>
      </c>
      <c r="BF126" s="16">
        <v>196853</v>
      </c>
      <c r="BG126" s="16">
        <v>0</v>
      </c>
      <c r="BH126" s="16">
        <v>539705.29</v>
      </c>
      <c r="BI126" s="16">
        <v>0</v>
      </c>
      <c r="BJ126" s="16">
        <v>0</v>
      </c>
      <c r="BK126" s="16">
        <v>0</v>
      </c>
      <c r="BL126" s="16">
        <f t="shared" si="5"/>
        <v>0</v>
      </c>
      <c r="BM126" s="16">
        <v>0</v>
      </c>
      <c r="BN126" s="16">
        <v>7320</v>
      </c>
      <c r="BO126" s="16">
        <v>1906</v>
      </c>
      <c r="BP126" s="16">
        <v>27</v>
      </c>
      <c r="BQ126" s="16">
        <v>-2</v>
      </c>
      <c r="BR126" s="16">
        <v>-49</v>
      </c>
      <c r="BS126" s="16">
        <v>-228</v>
      </c>
      <c r="BT126" s="16">
        <v>-230</v>
      </c>
      <c r="BU126" s="16">
        <v>-762</v>
      </c>
      <c r="BV126" s="16">
        <v>0</v>
      </c>
      <c r="BW126" s="16">
        <v>-3</v>
      </c>
      <c r="BX126" s="16">
        <v>18</v>
      </c>
      <c r="BY126" s="16">
        <v>-980</v>
      </c>
      <c r="BZ126" s="16">
        <v>-3</v>
      </c>
      <c r="CA126" s="16">
        <v>7014</v>
      </c>
      <c r="CB126" s="16">
        <v>47</v>
      </c>
      <c r="CC126" s="16">
        <v>156</v>
      </c>
      <c r="CD126" s="16">
        <v>69</v>
      </c>
      <c r="CE126" s="16">
        <v>610</v>
      </c>
      <c r="CF126" s="16">
        <v>144</v>
      </c>
      <c r="CG126" s="16">
        <v>1</v>
      </c>
    </row>
    <row r="127" spans="1:85" ht="15.6" x14ac:dyDescent="0.3">
      <c r="A127" s="10">
        <v>13</v>
      </c>
      <c r="B127" s="10" t="s">
        <v>85</v>
      </c>
      <c r="C127" s="10" t="s">
        <v>86</v>
      </c>
      <c r="D127" s="10" t="s">
        <v>489</v>
      </c>
      <c r="E127" s="10" t="s">
        <v>367</v>
      </c>
      <c r="F127" s="10" t="s">
        <v>490</v>
      </c>
      <c r="G127" s="66">
        <v>99335948.239999995</v>
      </c>
      <c r="H127" s="66">
        <v>99341433.319999993</v>
      </c>
      <c r="I127" s="66">
        <v>97646083.579999998</v>
      </c>
      <c r="J127" s="66">
        <v>29675791.460000001</v>
      </c>
      <c r="K127" s="66">
        <v>4090654.9</v>
      </c>
      <c r="L127" s="66">
        <v>25604639.77</v>
      </c>
      <c r="M127" s="66">
        <v>0</v>
      </c>
      <c r="N127" s="66">
        <v>0</v>
      </c>
      <c r="O127" s="66">
        <v>0</v>
      </c>
      <c r="P127" s="66">
        <v>5485716.0300000003</v>
      </c>
      <c r="Q127" s="66">
        <v>0</v>
      </c>
      <c r="R127" s="66">
        <v>0</v>
      </c>
      <c r="S127" s="66">
        <v>20982080.239999998</v>
      </c>
      <c r="T127" s="66">
        <v>0</v>
      </c>
      <c r="U127" s="66">
        <v>7052567.1699999999</v>
      </c>
      <c r="V127" s="66">
        <v>429533.43</v>
      </c>
      <c r="W127" s="66">
        <v>0</v>
      </c>
      <c r="X127" s="66">
        <v>0</v>
      </c>
      <c r="Y127" s="66">
        <v>97019536.950000003</v>
      </c>
      <c r="Z127" s="66">
        <v>471251.07</v>
      </c>
      <c r="AA127" s="66">
        <v>97490788.019999996</v>
      </c>
      <c r="AB127" s="18">
        <v>0.1551495</v>
      </c>
      <c r="AC127" s="18">
        <v>4.2500000000000003E-2</v>
      </c>
      <c r="AD127" s="16">
        <v>4133572.46</v>
      </c>
      <c r="AE127" s="16">
        <v>5485.08</v>
      </c>
      <c r="AF127" s="16">
        <v>137882.67000000001</v>
      </c>
      <c r="AG127" s="16">
        <v>0</v>
      </c>
      <c r="AH127" s="16">
        <v>0</v>
      </c>
      <c r="AI127" s="16">
        <f t="shared" si="3"/>
        <v>0</v>
      </c>
      <c r="AJ127" s="16">
        <v>2080690.31</v>
      </c>
      <c r="AK127" s="16">
        <v>162176.01999999999</v>
      </c>
      <c r="AL127" s="16">
        <v>456753.69</v>
      </c>
      <c r="AM127" s="16">
        <v>43585.36</v>
      </c>
      <c r="AN127" s="16">
        <v>213692.22</v>
      </c>
      <c r="AO127" s="16">
        <v>16469.57</v>
      </c>
      <c r="AP127" s="16">
        <v>73418.720000000001</v>
      </c>
      <c r="AQ127" s="16">
        <v>12200</v>
      </c>
      <c r="AR127" s="16">
        <v>26466.5</v>
      </c>
      <c r="AS127" s="16">
        <v>263802.01</v>
      </c>
      <c r="AT127" s="16">
        <v>93754.42</v>
      </c>
      <c r="AU127" s="16">
        <v>45155.71</v>
      </c>
      <c r="AV127" s="16">
        <v>0</v>
      </c>
      <c r="AW127" s="16">
        <v>767.56</v>
      </c>
      <c r="AX127" s="16">
        <v>62477.77</v>
      </c>
      <c r="AY127" s="16">
        <v>132604.19</v>
      </c>
      <c r="AZ127" s="16">
        <v>167510</v>
      </c>
      <c r="BA127" s="16">
        <v>3830030</v>
      </c>
      <c r="BB127" s="18">
        <f t="shared" si="4"/>
        <v>4.3735949848956797E-2</v>
      </c>
      <c r="BC127" s="16">
        <v>1371857.74</v>
      </c>
      <c r="BD127" s="16">
        <v>14040065.98</v>
      </c>
      <c r="BE127" s="16">
        <v>0</v>
      </c>
      <c r="BF127" s="16">
        <v>196853</v>
      </c>
      <c r="BG127" s="16">
        <v>0</v>
      </c>
      <c r="BH127" s="16">
        <v>893883.19</v>
      </c>
      <c r="BI127" s="16">
        <v>0</v>
      </c>
      <c r="BJ127" s="16">
        <v>0</v>
      </c>
      <c r="BK127" s="16">
        <v>0</v>
      </c>
      <c r="BL127" s="16">
        <f t="shared" si="5"/>
        <v>0</v>
      </c>
      <c r="BM127" s="16">
        <v>0</v>
      </c>
      <c r="BN127" s="16">
        <v>11776</v>
      </c>
      <c r="BO127" s="16">
        <v>2877</v>
      </c>
      <c r="BP127" s="16">
        <v>0</v>
      </c>
      <c r="BQ127" s="16">
        <v>0</v>
      </c>
      <c r="BR127" s="16">
        <v>-76</v>
      </c>
      <c r="BS127" s="16">
        <v>-204</v>
      </c>
      <c r="BT127" s="16">
        <v>-455</v>
      </c>
      <c r="BU127" s="16">
        <v>-919</v>
      </c>
      <c r="BV127" s="16">
        <v>72</v>
      </c>
      <c r="BW127" s="16">
        <v>-20</v>
      </c>
      <c r="BX127" s="16">
        <v>13</v>
      </c>
      <c r="BY127" s="16">
        <v>-1932</v>
      </c>
      <c r="BZ127" s="16">
        <v>-17</v>
      </c>
      <c r="CA127" s="16">
        <v>11115</v>
      </c>
      <c r="CB127" s="16">
        <v>5</v>
      </c>
      <c r="CC127" s="16">
        <v>251</v>
      </c>
      <c r="CD127" s="16">
        <v>139</v>
      </c>
      <c r="CE127" s="16">
        <v>886</v>
      </c>
      <c r="CF127" s="16">
        <v>651</v>
      </c>
      <c r="CG127" s="16">
        <v>2</v>
      </c>
    </row>
    <row r="128" spans="1:85" ht="15.6" x14ac:dyDescent="0.3">
      <c r="A128" s="10">
        <v>13</v>
      </c>
      <c r="B128" s="10" t="s">
        <v>89</v>
      </c>
      <c r="C128" s="10" t="s">
        <v>90</v>
      </c>
      <c r="D128" s="10" t="s">
        <v>486</v>
      </c>
      <c r="E128" s="10" t="s">
        <v>487</v>
      </c>
      <c r="F128" s="10" t="s">
        <v>488</v>
      </c>
      <c r="G128" s="66">
        <v>44604952.409999996</v>
      </c>
      <c r="H128" s="66">
        <v>44604952.409999996</v>
      </c>
      <c r="I128" s="66">
        <v>43699176.049999997</v>
      </c>
      <c r="J128" s="66">
        <v>10499510.33</v>
      </c>
      <c r="K128" s="66">
        <v>1055278.8</v>
      </c>
      <c r="L128" s="66">
        <v>15466153.130000001</v>
      </c>
      <c r="M128" s="66">
        <v>46000.65</v>
      </c>
      <c r="N128" s="66">
        <v>0</v>
      </c>
      <c r="O128" s="66">
        <v>4263.74</v>
      </c>
      <c r="P128" s="66">
        <v>2021332.46</v>
      </c>
      <c r="Q128" s="66">
        <v>0</v>
      </c>
      <c r="R128" s="66">
        <v>0</v>
      </c>
      <c r="S128" s="66">
        <v>6064732.2699999996</v>
      </c>
      <c r="T128" s="66">
        <v>437754.98</v>
      </c>
      <c r="U128" s="66">
        <v>5070007.66</v>
      </c>
      <c r="V128" s="66">
        <v>51839.62</v>
      </c>
      <c r="W128" s="66">
        <v>0</v>
      </c>
      <c r="X128" s="66">
        <v>0</v>
      </c>
      <c r="Y128" s="66">
        <v>43212346.920000002</v>
      </c>
      <c r="Z128" s="66">
        <v>97840.27</v>
      </c>
      <c r="AA128" s="66">
        <v>43310187.189999998</v>
      </c>
      <c r="AB128" s="18">
        <v>0.14037520000000001</v>
      </c>
      <c r="AC128" s="18">
        <v>0.06</v>
      </c>
      <c r="AD128" s="16">
        <v>2593313.5499999998</v>
      </c>
      <c r="AE128" s="16">
        <v>0</v>
      </c>
      <c r="AF128" s="16">
        <v>0</v>
      </c>
      <c r="AG128" s="16">
        <v>0</v>
      </c>
      <c r="AH128" s="16">
        <v>0</v>
      </c>
      <c r="AI128" s="16">
        <f t="shared" si="3"/>
        <v>0</v>
      </c>
      <c r="AJ128" s="16">
        <v>1386825.15</v>
      </c>
      <c r="AK128" s="16">
        <v>107659.01</v>
      </c>
      <c r="AL128" s="16">
        <v>284988.99</v>
      </c>
      <c r="AM128" s="16">
        <v>2377.1799999999998</v>
      </c>
      <c r="AN128" s="16">
        <v>198420.36</v>
      </c>
      <c r="AO128" s="16">
        <v>9862.82</v>
      </c>
      <c r="AP128" s="16">
        <v>57260.32</v>
      </c>
      <c r="AQ128" s="16">
        <v>10300</v>
      </c>
      <c r="AR128" s="16">
        <v>12866.32</v>
      </c>
      <c r="AS128" s="16">
        <v>0</v>
      </c>
      <c r="AT128" s="16">
        <v>91031.03</v>
      </c>
      <c r="AU128" s="16">
        <v>37737.379999999997</v>
      </c>
      <c r="AV128" s="16">
        <v>23058.25</v>
      </c>
      <c r="AW128" s="16">
        <v>9176.3700000000008</v>
      </c>
      <c r="AX128" s="16">
        <v>22098.2</v>
      </c>
      <c r="AY128" s="16">
        <v>57089.59</v>
      </c>
      <c r="AZ128" s="16">
        <v>0</v>
      </c>
      <c r="BA128" s="16">
        <v>2460515.87</v>
      </c>
      <c r="BB128" s="18">
        <f t="shared" si="4"/>
        <v>0</v>
      </c>
      <c r="BC128" s="16">
        <v>1914776.6</v>
      </c>
      <c r="BD128" s="16">
        <v>4346652.09</v>
      </c>
      <c r="BE128" s="16">
        <v>0</v>
      </c>
      <c r="BF128" s="16">
        <v>196853</v>
      </c>
      <c r="BG128" s="16">
        <v>0</v>
      </c>
      <c r="BH128" s="16">
        <v>369437.08</v>
      </c>
      <c r="BI128" s="16">
        <v>0</v>
      </c>
      <c r="BJ128" s="16">
        <v>0</v>
      </c>
      <c r="BK128" s="16">
        <v>0</v>
      </c>
      <c r="BL128" s="16">
        <f t="shared" si="5"/>
        <v>0</v>
      </c>
      <c r="BM128" s="16">
        <v>0</v>
      </c>
      <c r="BN128" s="16">
        <v>6670</v>
      </c>
      <c r="BO128" s="16">
        <v>2029</v>
      </c>
      <c r="BP128" s="16">
        <v>20</v>
      </c>
      <c r="BQ128" s="16">
        <v>-2</v>
      </c>
      <c r="BR128" s="16">
        <v>-45</v>
      </c>
      <c r="BS128" s="16">
        <v>-159</v>
      </c>
      <c r="BT128" s="16">
        <v>-254</v>
      </c>
      <c r="BU128" s="16">
        <v>-656</v>
      </c>
      <c r="BV128" s="16">
        <v>0</v>
      </c>
      <c r="BW128" s="16">
        <v>0</v>
      </c>
      <c r="BX128" s="16">
        <v>1</v>
      </c>
      <c r="BY128" s="16">
        <v>-850</v>
      </c>
      <c r="BZ128" s="16">
        <v>-3</v>
      </c>
      <c r="CA128" s="16">
        <v>6751</v>
      </c>
      <c r="CB128" s="16">
        <v>50</v>
      </c>
      <c r="CC128" s="16">
        <v>159</v>
      </c>
      <c r="CD128" s="16">
        <v>71</v>
      </c>
      <c r="CE128" s="16">
        <v>460</v>
      </c>
      <c r="CF128" s="16">
        <v>152</v>
      </c>
      <c r="CG128" s="16">
        <v>2</v>
      </c>
    </row>
    <row r="129" spans="1:85" ht="15.6" x14ac:dyDescent="0.3">
      <c r="A129" s="10">
        <v>13</v>
      </c>
      <c r="B129" s="10" t="s">
        <v>135</v>
      </c>
      <c r="C129" s="10" t="s">
        <v>21</v>
      </c>
      <c r="D129" s="10" t="s">
        <v>491</v>
      </c>
      <c r="E129" s="10" t="s">
        <v>364</v>
      </c>
      <c r="F129" s="10" t="s">
        <v>490</v>
      </c>
      <c r="G129" s="66">
        <v>77869051.069999993</v>
      </c>
      <c r="H129" s="66">
        <v>77897900.239999995</v>
      </c>
      <c r="I129" s="66">
        <v>76663045.260000005</v>
      </c>
      <c r="J129" s="66">
        <v>4081066.43</v>
      </c>
      <c r="K129" s="66">
        <v>8175658.1299999999</v>
      </c>
      <c r="L129" s="66">
        <v>25119401.960000001</v>
      </c>
      <c r="M129" s="66">
        <v>235838.42</v>
      </c>
      <c r="N129" s="66">
        <v>0</v>
      </c>
      <c r="O129" s="66">
        <v>0</v>
      </c>
      <c r="P129" s="66">
        <v>4422984.6399999997</v>
      </c>
      <c r="Q129" s="66">
        <v>0</v>
      </c>
      <c r="R129" s="66">
        <v>0</v>
      </c>
      <c r="S129" s="66">
        <v>22346682.859999999</v>
      </c>
      <c r="T129" s="66">
        <v>0</v>
      </c>
      <c r="U129" s="66">
        <v>8110927.4000000004</v>
      </c>
      <c r="V129" s="66">
        <v>495647.44</v>
      </c>
      <c r="W129" s="66">
        <v>27125.49</v>
      </c>
      <c r="X129" s="66">
        <v>0</v>
      </c>
      <c r="Y129" s="66">
        <v>75005115.200000003</v>
      </c>
      <c r="Z129" s="66">
        <v>815941.18</v>
      </c>
      <c r="AA129" s="66">
        <v>75821056.379999995</v>
      </c>
      <c r="AB129" s="18">
        <v>6.7516560000000003E-2</v>
      </c>
      <c r="AC129" s="18">
        <v>3.5999999999999997E-2</v>
      </c>
      <c r="AD129" s="16">
        <v>2700153.23</v>
      </c>
      <c r="AE129" s="16">
        <v>0</v>
      </c>
      <c r="AF129" s="16">
        <v>0</v>
      </c>
      <c r="AG129" s="16">
        <v>28849.17</v>
      </c>
      <c r="AH129" s="16">
        <v>435.11</v>
      </c>
      <c r="AI129" s="16">
        <f t="shared" si="3"/>
        <v>29284.28</v>
      </c>
      <c r="AJ129" s="16">
        <v>1782840.12</v>
      </c>
      <c r="AK129" s="16">
        <v>134045.26999999999</v>
      </c>
      <c r="AL129" s="16">
        <v>504447.89</v>
      </c>
      <c r="AM129" s="16">
        <v>0</v>
      </c>
      <c r="AN129" s="16">
        <v>157933.29999999999</v>
      </c>
      <c r="AO129" s="16">
        <v>8864.84</v>
      </c>
      <c r="AP129" s="16">
        <v>41947.839999999997</v>
      </c>
      <c r="AQ129" s="16">
        <v>12200</v>
      </c>
      <c r="AR129" s="16">
        <v>19177.599999999999</v>
      </c>
      <c r="AS129" s="16">
        <v>0</v>
      </c>
      <c r="AT129" s="16">
        <v>121121.75</v>
      </c>
      <c r="AU129" s="16">
        <v>23426.32</v>
      </c>
      <c r="AV129" s="16">
        <v>0</v>
      </c>
      <c r="AW129" s="16">
        <v>0</v>
      </c>
      <c r="AX129" s="16">
        <v>12462.24</v>
      </c>
      <c r="AY129" s="16">
        <v>0</v>
      </c>
      <c r="AZ129" s="16">
        <v>142607.10999999999</v>
      </c>
      <c r="BA129" s="16">
        <v>2901718.04</v>
      </c>
      <c r="BB129" s="18">
        <f t="shared" si="4"/>
        <v>4.9145750219066767E-2</v>
      </c>
      <c r="BC129" s="16">
        <v>846168.78</v>
      </c>
      <c r="BD129" s="16">
        <v>4411281.7300000004</v>
      </c>
      <c r="BE129" s="16">
        <v>0</v>
      </c>
      <c r="BF129" s="16">
        <v>196853</v>
      </c>
      <c r="BG129" s="16">
        <v>0</v>
      </c>
      <c r="BH129" s="16">
        <v>293270.86</v>
      </c>
      <c r="BI129" s="16">
        <v>0</v>
      </c>
      <c r="BJ129" s="16">
        <v>0</v>
      </c>
      <c r="BK129" s="16">
        <v>0</v>
      </c>
      <c r="BL129" s="16">
        <f t="shared" si="5"/>
        <v>0</v>
      </c>
      <c r="BM129" s="16">
        <v>0</v>
      </c>
      <c r="BN129" s="16">
        <v>12033</v>
      </c>
      <c r="BO129" s="16">
        <v>3983</v>
      </c>
      <c r="BP129" s="16">
        <v>0</v>
      </c>
      <c r="BQ129" s="16">
        <v>0</v>
      </c>
      <c r="BR129" s="16">
        <v>-75</v>
      </c>
      <c r="BS129" s="16">
        <v>-406</v>
      </c>
      <c r="BT129" s="16">
        <v>-610</v>
      </c>
      <c r="BU129" s="16">
        <v>-1402</v>
      </c>
      <c r="BV129" s="16">
        <v>16</v>
      </c>
      <c r="BW129" s="16">
        <v>-1</v>
      </c>
      <c r="BX129" s="16">
        <v>5</v>
      </c>
      <c r="BY129" s="16">
        <v>-1450</v>
      </c>
      <c r="BZ129" s="16">
        <v>-10</v>
      </c>
      <c r="CA129" s="16">
        <v>12083</v>
      </c>
      <c r="CB129" s="16">
        <v>13</v>
      </c>
      <c r="CC129" s="16">
        <v>346</v>
      </c>
      <c r="CD129" s="16">
        <v>167</v>
      </c>
      <c r="CE129" s="16">
        <v>917</v>
      </c>
      <c r="CF129" s="16">
        <v>9</v>
      </c>
      <c r="CG129" s="16">
        <v>11</v>
      </c>
    </row>
    <row r="130" spans="1:85" ht="15.6" x14ac:dyDescent="0.3">
      <c r="A130" s="10">
        <v>13</v>
      </c>
      <c r="B130" s="10" t="s">
        <v>138</v>
      </c>
      <c r="C130" s="10" t="s">
        <v>139</v>
      </c>
      <c r="D130" s="10" t="s">
        <v>492</v>
      </c>
      <c r="E130" s="31" t="s">
        <v>580</v>
      </c>
      <c r="F130" s="10" t="s">
        <v>493</v>
      </c>
      <c r="G130" s="66">
        <v>42749658.700000003</v>
      </c>
      <c r="H130" s="66">
        <v>42751641.270000003</v>
      </c>
      <c r="I130" s="66">
        <v>42574523</v>
      </c>
      <c r="J130" s="66">
        <v>334633.07</v>
      </c>
      <c r="K130" s="66">
        <v>3376479.46</v>
      </c>
      <c r="L130" s="66">
        <v>14122354.15</v>
      </c>
      <c r="M130" s="66">
        <v>0</v>
      </c>
      <c r="N130" s="66">
        <v>0</v>
      </c>
      <c r="O130" s="66">
        <v>0</v>
      </c>
      <c r="P130" s="66">
        <v>2662136.04</v>
      </c>
      <c r="Q130" s="66">
        <v>0</v>
      </c>
      <c r="R130" s="66">
        <v>0</v>
      </c>
      <c r="S130" s="66">
        <v>14608823.210000001</v>
      </c>
      <c r="T130" s="66">
        <v>0</v>
      </c>
      <c r="U130" s="66">
        <v>4849433.2</v>
      </c>
      <c r="V130" s="66">
        <v>141527.59</v>
      </c>
      <c r="W130" s="66">
        <v>7176.98</v>
      </c>
      <c r="X130" s="66">
        <v>6.9</v>
      </c>
      <c r="Y130" s="66">
        <v>42162028.049999997</v>
      </c>
      <c r="Z130" s="66">
        <v>150694.04</v>
      </c>
      <c r="AA130" s="66">
        <v>42312722.090000004</v>
      </c>
      <c r="AB130" s="18">
        <v>6.8371509999999996E-2</v>
      </c>
      <c r="AC130" s="18">
        <v>5.2400000000000002E-2</v>
      </c>
      <c r="AD130" s="16">
        <v>2208169</v>
      </c>
      <c r="AE130" s="57">
        <v>0</v>
      </c>
      <c r="AF130" s="57">
        <v>0</v>
      </c>
      <c r="AG130" s="57">
        <v>1983</v>
      </c>
      <c r="AH130" s="57">
        <v>277</v>
      </c>
      <c r="AI130" s="16">
        <f t="shared" si="3"/>
        <v>2260</v>
      </c>
      <c r="AJ130" s="57">
        <v>1060100</v>
      </c>
      <c r="AK130" s="57">
        <v>80757</v>
      </c>
      <c r="AL130" s="57">
        <v>303633</v>
      </c>
      <c r="AM130" s="57">
        <v>1702</v>
      </c>
      <c r="AN130" s="57">
        <v>85917</v>
      </c>
      <c r="AO130" s="57">
        <v>22018</v>
      </c>
      <c r="AP130" s="57">
        <v>117265</v>
      </c>
      <c r="AQ130" s="57">
        <v>11100</v>
      </c>
      <c r="AR130" s="57">
        <v>8438</v>
      </c>
      <c r="AS130" s="16">
        <v>0</v>
      </c>
      <c r="AT130" s="57">
        <f>16192+41897+27198</f>
        <v>85287</v>
      </c>
      <c r="AU130" s="57">
        <v>30045</v>
      </c>
      <c r="AV130" s="57">
        <v>0</v>
      </c>
      <c r="AW130" s="57">
        <v>0</v>
      </c>
      <c r="AX130" s="57">
        <v>37678</v>
      </c>
      <c r="AY130" s="57">
        <v>93458</v>
      </c>
      <c r="AZ130" s="16">
        <v>0</v>
      </c>
      <c r="BA130" s="57">
        <v>2013214</v>
      </c>
      <c r="BB130" s="18">
        <f t="shared" si="4"/>
        <v>0</v>
      </c>
      <c r="BC130" s="16">
        <v>514880.42</v>
      </c>
      <c r="BD130" s="16">
        <v>2407978.41</v>
      </c>
      <c r="BE130" s="16">
        <v>0</v>
      </c>
      <c r="BF130" s="16">
        <v>196853</v>
      </c>
      <c r="BG130" s="16">
        <v>0</v>
      </c>
      <c r="BH130" s="16">
        <v>418307.88</v>
      </c>
      <c r="BI130" s="16">
        <v>0</v>
      </c>
      <c r="BJ130" s="16">
        <v>0</v>
      </c>
      <c r="BK130" s="16">
        <v>0</v>
      </c>
      <c r="BL130" s="16">
        <f t="shared" si="5"/>
        <v>0</v>
      </c>
      <c r="BM130" s="16">
        <v>0</v>
      </c>
      <c r="BN130" s="16">
        <v>7216</v>
      </c>
      <c r="BO130" s="16">
        <v>1583</v>
      </c>
      <c r="BP130" s="16">
        <v>8</v>
      </c>
      <c r="BQ130" s="16">
        <v>-10</v>
      </c>
      <c r="BR130" s="16">
        <v>-44</v>
      </c>
      <c r="BS130" s="16">
        <v>-217</v>
      </c>
      <c r="BT130" s="16">
        <v>-132</v>
      </c>
      <c r="BU130" s="16">
        <v>-372</v>
      </c>
      <c r="BV130" s="16">
        <v>0</v>
      </c>
      <c r="BW130" s="16">
        <v>0</v>
      </c>
      <c r="BX130" s="16">
        <v>50</v>
      </c>
      <c r="BY130" s="16">
        <v>-1095</v>
      </c>
      <c r="BZ130" s="16">
        <v>-4</v>
      </c>
      <c r="CA130" s="16">
        <v>6983</v>
      </c>
      <c r="CB130" s="16">
        <v>44</v>
      </c>
      <c r="CC130" s="16">
        <v>223</v>
      </c>
      <c r="CD130" s="16">
        <v>120</v>
      </c>
      <c r="CE130" s="16">
        <v>749</v>
      </c>
      <c r="CF130" s="16">
        <v>5</v>
      </c>
      <c r="CG130" s="16">
        <v>5</v>
      </c>
    </row>
    <row r="131" spans="1:85" ht="15.6" x14ac:dyDescent="0.3">
      <c r="A131" s="10">
        <v>13</v>
      </c>
      <c r="B131" s="10" t="s">
        <v>151</v>
      </c>
      <c r="C131" s="10" t="s">
        <v>152</v>
      </c>
      <c r="D131" s="10" t="s">
        <v>494</v>
      </c>
      <c r="E131" s="10" t="s">
        <v>487</v>
      </c>
      <c r="F131" s="10" t="s">
        <v>488</v>
      </c>
      <c r="G131" s="66">
        <v>60166561.079999998</v>
      </c>
      <c r="H131" s="66">
        <v>60166561.079999998</v>
      </c>
      <c r="I131" s="66">
        <v>58866771.369999997</v>
      </c>
      <c r="J131" s="66">
        <v>18746535.23</v>
      </c>
      <c r="K131" s="66">
        <v>2070928.78</v>
      </c>
      <c r="L131" s="66">
        <v>17647270.129999999</v>
      </c>
      <c r="M131" s="66">
        <v>0</v>
      </c>
      <c r="N131" s="66">
        <v>0</v>
      </c>
      <c r="O131" s="66">
        <v>4534.29</v>
      </c>
      <c r="P131" s="66">
        <v>2326697.7799999998</v>
      </c>
      <c r="Q131" s="66">
        <v>0</v>
      </c>
      <c r="R131" s="66">
        <v>0</v>
      </c>
      <c r="S131" s="66">
        <v>9733639.9399999995</v>
      </c>
      <c r="T131" s="66">
        <v>674977.14</v>
      </c>
      <c r="U131" s="66">
        <v>5236044.3099999996</v>
      </c>
      <c r="V131" s="66">
        <v>40098.51</v>
      </c>
      <c r="W131" s="66">
        <v>0</v>
      </c>
      <c r="X131" s="66">
        <v>0</v>
      </c>
      <c r="Y131" s="66">
        <v>59291163.789999999</v>
      </c>
      <c r="Z131" s="66">
        <v>40098.51</v>
      </c>
      <c r="AA131" s="66">
        <v>59331262.299999997</v>
      </c>
      <c r="AB131" s="18">
        <v>0.1245169</v>
      </c>
      <c r="AC131" s="18">
        <v>4.8099999999999997E-2</v>
      </c>
      <c r="AD131" s="16">
        <v>2850536.19</v>
      </c>
      <c r="AE131" s="16">
        <v>0</v>
      </c>
      <c r="AF131" s="16">
        <v>0</v>
      </c>
      <c r="AG131" s="16">
        <v>0</v>
      </c>
      <c r="AH131" s="16">
        <v>0</v>
      </c>
      <c r="AI131" s="16">
        <f t="shared" si="3"/>
        <v>0</v>
      </c>
      <c r="AJ131" s="16">
        <v>1553627.08</v>
      </c>
      <c r="AK131" s="16">
        <v>119726.46</v>
      </c>
      <c r="AL131" s="16">
        <v>298599.84000000003</v>
      </c>
      <c r="AM131" s="16">
        <v>0</v>
      </c>
      <c r="AN131" s="16">
        <v>181495.95</v>
      </c>
      <c r="AO131" s="16">
        <v>6072.56</v>
      </c>
      <c r="AP131" s="16">
        <v>63054.21</v>
      </c>
      <c r="AQ131" s="16">
        <v>10300</v>
      </c>
      <c r="AR131" s="16">
        <v>16531.939999999999</v>
      </c>
      <c r="AS131" s="16">
        <v>0</v>
      </c>
      <c r="AT131" s="16">
        <v>111848.65</v>
      </c>
      <c r="AU131" s="16">
        <v>38716.57</v>
      </c>
      <c r="AV131" s="16">
        <v>0</v>
      </c>
      <c r="AW131" s="16">
        <v>0</v>
      </c>
      <c r="AX131" s="16">
        <v>12289.15</v>
      </c>
      <c r="AY131" s="16">
        <v>51005.7</v>
      </c>
      <c r="AZ131" s="16">
        <v>0</v>
      </c>
      <c r="BA131" s="16">
        <v>2547671.0299999998</v>
      </c>
      <c r="BB131" s="18">
        <f t="shared" si="4"/>
        <v>0</v>
      </c>
      <c r="BC131" s="16">
        <v>1470424.93</v>
      </c>
      <c r="BD131" s="16">
        <v>6021329.5</v>
      </c>
      <c r="BE131" s="16">
        <v>0</v>
      </c>
      <c r="BF131" s="16">
        <v>196853</v>
      </c>
      <c r="BG131" s="16">
        <v>0</v>
      </c>
      <c r="BH131" s="16">
        <v>637818.75</v>
      </c>
      <c r="BI131" s="16">
        <v>900.99</v>
      </c>
      <c r="BJ131" s="16">
        <v>900.99</v>
      </c>
      <c r="BK131" s="16">
        <v>0</v>
      </c>
      <c r="BL131" s="16">
        <f t="shared" si="5"/>
        <v>900.99</v>
      </c>
      <c r="BM131" s="16">
        <v>0</v>
      </c>
      <c r="BN131" s="16">
        <v>7226</v>
      </c>
      <c r="BO131" s="16">
        <v>1942</v>
      </c>
      <c r="BP131" s="16">
        <v>28</v>
      </c>
      <c r="BQ131" s="16">
        <v>-12</v>
      </c>
      <c r="BR131" s="16">
        <v>-66</v>
      </c>
      <c r="BS131" s="16">
        <v>-153</v>
      </c>
      <c r="BT131" s="16">
        <v>-328</v>
      </c>
      <c r="BU131" s="16">
        <v>-839</v>
      </c>
      <c r="BV131" s="16">
        <v>2</v>
      </c>
      <c r="BW131" s="16">
        <v>-2</v>
      </c>
      <c r="BX131" s="16">
        <v>21</v>
      </c>
      <c r="BY131" s="16">
        <v>-927</v>
      </c>
      <c r="BZ131" s="16">
        <v>-2</v>
      </c>
      <c r="CA131" s="16">
        <v>6890</v>
      </c>
      <c r="CB131" s="16">
        <v>23</v>
      </c>
      <c r="CC131" s="16">
        <v>155</v>
      </c>
      <c r="CD131" s="16">
        <v>68</v>
      </c>
      <c r="CE131" s="16">
        <v>581</v>
      </c>
      <c r="CF131" s="16">
        <v>126</v>
      </c>
      <c r="CG131" s="16">
        <v>0</v>
      </c>
    </row>
    <row r="132" spans="1:85" ht="15.6" x14ac:dyDescent="0.3">
      <c r="A132" s="10">
        <v>14</v>
      </c>
      <c r="B132" s="10" t="s">
        <v>26</v>
      </c>
      <c r="C132" s="10" t="s">
        <v>27</v>
      </c>
      <c r="D132" s="10" t="s">
        <v>495</v>
      </c>
      <c r="E132" s="31" t="s">
        <v>580</v>
      </c>
      <c r="F132" s="10" t="s">
        <v>496</v>
      </c>
      <c r="G132" s="66">
        <v>43359162.380000003</v>
      </c>
      <c r="H132" s="66">
        <v>43359164.670000002</v>
      </c>
      <c r="I132" s="66">
        <v>43124572.200000003</v>
      </c>
      <c r="J132" s="66">
        <v>0</v>
      </c>
      <c r="K132" s="66">
        <v>3435053.14</v>
      </c>
      <c r="L132" s="66">
        <v>17160322.530000001</v>
      </c>
      <c r="M132" s="66">
        <v>0</v>
      </c>
      <c r="N132" s="66">
        <v>4886.2299999999996</v>
      </c>
      <c r="O132" s="66">
        <v>180521.44</v>
      </c>
      <c r="P132" s="66">
        <v>3090441.03</v>
      </c>
      <c r="Q132" s="66">
        <v>0</v>
      </c>
      <c r="R132" s="66">
        <v>0</v>
      </c>
      <c r="S132" s="66">
        <v>17300666.969999999</v>
      </c>
      <c r="T132" s="66">
        <v>1856160.91</v>
      </c>
      <c r="U132" s="66">
        <v>3367355.86</v>
      </c>
      <c r="V132" s="66">
        <v>35329.47</v>
      </c>
      <c r="W132" s="66">
        <v>0</v>
      </c>
      <c r="X132" s="66">
        <v>0</v>
      </c>
      <c r="Y132" s="66">
        <v>48137520.640000001</v>
      </c>
      <c r="Z132" s="66">
        <v>47451.07</v>
      </c>
      <c r="AA132" s="66">
        <v>48184971.710000001</v>
      </c>
      <c r="AB132" s="18">
        <v>0.1892211</v>
      </c>
      <c r="AC132" s="18">
        <v>3.5099999999999999E-2</v>
      </c>
      <c r="AD132" s="16">
        <v>1690145.24</v>
      </c>
      <c r="AE132" s="16">
        <v>0</v>
      </c>
      <c r="AF132" s="16">
        <v>0</v>
      </c>
      <c r="AG132" s="16">
        <v>2.29</v>
      </c>
      <c r="AH132" s="16">
        <v>0.2</v>
      </c>
      <c r="AI132" s="16">
        <f t="shared" si="3"/>
        <v>2.4900000000000002</v>
      </c>
      <c r="AJ132" s="16">
        <v>824148.79</v>
      </c>
      <c r="AK132" s="16">
        <v>66274.62</v>
      </c>
      <c r="AL132" s="16">
        <v>165764.07</v>
      </c>
      <c r="AM132" s="16">
        <v>20072.560000000001</v>
      </c>
      <c r="AN132" s="16">
        <v>114759.29</v>
      </c>
      <c r="AO132" s="16">
        <v>10685.73</v>
      </c>
      <c r="AP132" s="16">
        <v>91099.18</v>
      </c>
      <c r="AQ132" s="16">
        <v>7700</v>
      </c>
      <c r="AR132" s="16">
        <v>0</v>
      </c>
      <c r="AS132" s="16">
        <v>0</v>
      </c>
      <c r="AT132" s="16">
        <v>50222.13</v>
      </c>
      <c r="AU132" s="16">
        <v>26808.81</v>
      </c>
      <c r="AV132" s="16">
        <v>0</v>
      </c>
      <c r="AW132" s="16">
        <v>5925.08</v>
      </c>
      <c r="AX132" s="16">
        <v>27543.18</v>
      </c>
      <c r="AY132" s="16">
        <v>21086.31</v>
      </c>
      <c r="AZ132" s="16">
        <v>0</v>
      </c>
      <c r="BA132" s="16">
        <v>1511193.96</v>
      </c>
      <c r="BB132" s="18">
        <f t="shared" si="4"/>
        <v>0</v>
      </c>
      <c r="BC132" s="16">
        <v>6620832.2999999998</v>
      </c>
      <c r="BD132" s="16">
        <v>1583637.77</v>
      </c>
      <c r="BE132" s="16">
        <v>3526.27</v>
      </c>
      <c r="BF132" s="16">
        <v>196853</v>
      </c>
      <c r="BG132" s="16">
        <v>0</v>
      </c>
      <c r="BH132" s="16">
        <v>294814.14</v>
      </c>
      <c r="BI132" s="16">
        <v>0</v>
      </c>
      <c r="BJ132" s="16">
        <v>0</v>
      </c>
      <c r="BK132" s="16">
        <v>0</v>
      </c>
      <c r="BL132" s="16">
        <f t="shared" si="5"/>
        <v>0</v>
      </c>
      <c r="BM132" s="16">
        <v>0</v>
      </c>
      <c r="BN132" s="16">
        <v>5612</v>
      </c>
      <c r="BO132" s="16">
        <v>1134</v>
      </c>
      <c r="BP132" s="16">
        <v>0</v>
      </c>
      <c r="BQ132" s="16">
        <v>0</v>
      </c>
      <c r="BR132" s="16">
        <v>-189</v>
      </c>
      <c r="BS132" s="16">
        <v>-150</v>
      </c>
      <c r="BT132" s="16">
        <v>-575</v>
      </c>
      <c r="BU132" s="16">
        <v>-121</v>
      </c>
      <c r="BV132" s="16">
        <v>20</v>
      </c>
      <c r="BW132" s="16">
        <v>0</v>
      </c>
      <c r="BX132" s="16">
        <v>0</v>
      </c>
      <c r="BY132" s="16">
        <v>-368</v>
      </c>
      <c r="BZ132" s="16">
        <v>-4</v>
      </c>
      <c r="CA132" s="16">
        <v>5359</v>
      </c>
      <c r="CB132" s="16">
        <v>28</v>
      </c>
      <c r="CC132" s="16">
        <v>69</v>
      </c>
      <c r="CD132" s="16">
        <v>23</v>
      </c>
      <c r="CE132" s="16">
        <v>254</v>
      </c>
      <c r="CF132" s="16">
        <v>11</v>
      </c>
      <c r="CG132" s="16">
        <v>6</v>
      </c>
    </row>
    <row r="133" spans="1:85" ht="15.6" x14ac:dyDescent="0.3">
      <c r="A133" s="10">
        <v>14</v>
      </c>
      <c r="B133" s="10" t="s">
        <v>132</v>
      </c>
      <c r="C133" s="10" t="s">
        <v>133</v>
      </c>
      <c r="D133" s="10" t="s">
        <v>497</v>
      </c>
      <c r="E133" s="31" t="s">
        <v>580</v>
      </c>
      <c r="F133" s="10" t="s">
        <v>496</v>
      </c>
      <c r="G133" s="66">
        <v>30024572.59</v>
      </c>
      <c r="H133" s="66">
        <v>30026275.530000001</v>
      </c>
      <c r="I133" s="66">
        <v>29756846.809999999</v>
      </c>
      <c r="J133" s="66">
        <v>6902806.9100000001</v>
      </c>
      <c r="K133" s="66">
        <v>1098071.9099999999</v>
      </c>
      <c r="L133" s="66">
        <v>8908816.5399999991</v>
      </c>
      <c r="M133" s="66">
        <v>0</v>
      </c>
      <c r="N133" s="66">
        <v>0</v>
      </c>
      <c r="O133" s="66">
        <v>0</v>
      </c>
      <c r="P133" s="66">
        <v>2322724.94</v>
      </c>
      <c r="Q133" s="66">
        <v>0</v>
      </c>
      <c r="R133" s="66">
        <v>0</v>
      </c>
      <c r="S133" s="66">
        <v>8066926.4500000002</v>
      </c>
      <c r="T133" s="66">
        <v>987396.45</v>
      </c>
      <c r="U133" s="66">
        <v>2527432.52</v>
      </c>
      <c r="V133" s="66">
        <v>0</v>
      </c>
      <c r="W133" s="66">
        <v>0</v>
      </c>
      <c r="X133" s="66">
        <v>0</v>
      </c>
      <c r="Y133" s="66">
        <v>32211453.16</v>
      </c>
      <c r="Z133" s="66">
        <v>1702.94</v>
      </c>
      <c r="AA133" s="66">
        <v>32213156.100000001</v>
      </c>
      <c r="AB133" s="18">
        <v>0.25569209999999998</v>
      </c>
      <c r="AC133" s="18">
        <v>4.2500000000000003E-2</v>
      </c>
      <c r="AD133" s="16">
        <v>1369834.97</v>
      </c>
      <c r="AE133" s="16">
        <v>1702.94</v>
      </c>
      <c r="AF133" s="16">
        <v>34529.79</v>
      </c>
      <c r="AG133" s="16">
        <v>0</v>
      </c>
      <c r="AH133" s="16">
        <v>340.9</v>
      </c>
      <c r="AI133" s="16">
        <f t="shared" si="3"/>
        <v>340.9</v>
      </c>
      <c r="AJ133" s="16">
        <v>622408.88</v>
      </c>
      <c r="AK133" s="16">
        <v>61391.64</v>
      </c>
      <c r="AL133" s="16">
        <v>93229.759999999995</v>
      </c>
      <c r="AM133" s="16">
        <v>0</v>
      </c>
      <c r="AN133" s="16">
        <v>91661.27</v>
      </c>
      <c r="AO133" s="16">
        <v>46057.27</v>
      </c>
      <c r="AP133" s="16">
        <v>66807.17</v>
      </c>
      <c r="AQ133" s="16">
        <v>7700</v>
      </c>
      <c r="AR133" s="16">
        <v>293</v>
      </c>
      <c r="AS133" s="16">
        <v>0</v>
      </c>
      <c r="AT133" s="16">
        <v>35859.919999999998</v>
      </c>
      <c r="AU133" s="16">
        <v>21252</v>
      </c>
      <c r="AV133" s="16">
        <v>0</v>
      </c>
      <c r="AW133" s="16">
        <v>8646.7800000000007</v>
      </c>
      <c r="AX133" s="16">
        <v>8647.84</v>
      </c>
      <c r="AY133" s="16">
        <v>0</v>
      </c>
      <c r="AZ133" s="16">
        <v>0</v>
      </c>
      <c r="BA133" s="16">
        <v>1131121.23</v>
      </c>
      <c r="BB133" s="18">
        <f t="shared" si="4"/>
        <v>0</v>
      </c>
      <c r="BC133" s="16">
        <v>5109290.8600000003</v>
      </c>
      <c r="BD133" s="16">
        <v>2567754.2400000002</v>
      </c>
      <c r="BE133" s="16">
        <v>0</v>
      </c>
      <c r="BF133" s="16">
        <v>196853</v>
      </c>
      <c r="BG133" s="16">
        <v>0</v>
      </c>
      <c r="BH133" s="16">
        <v>251338.81</v>
      </c>
      <c r="BI133" s="16">
        <v>0</v>
      </c>
      <c r="BJ133" s="16">
        <v>0</v>
      </c>
      <c r="BK133" s="16">
        <v>0</v>
      </c>
      <c r="BL133" s="16">
        <f t="shared" si="5"/>
        <v>0</v>
      </c>
      <c r="BM133" s="16">
        <v>0</v>
      </c>
      <c r="BN133" s="16">
        <v>3785</v>
      </c>
      <c r="BO133" s="16">
        <v>805</v>
      </c>
      <c r="BP133" s="16">
        <v>21</v>
      </c>
      <c r="BQ133" s="16">
        <v>0</v>
      </c>
      <c r="BR133" s="16">
        <v>-112</v>
      </c>
      <c r="BS133" s="16">
        <v>-36</v>
      </c>
      <c r="BT133" s="16">
        <v>-294</v>
      </c>
      <c r="BU133" s="16">
        <v>-74</v>
      </c>
      <c r="BV133" s="16">
        <v>0</v>
      </c>
      <c r="BW133" s="16">
        <v>0</v>
      </c>
      <c r="BX133" s="16">
        <v>0</v>
      </c>
      <c r="BY133" s="16">
        <v>-459</v>
      </c>
      <c r="BZ133" s="16">
        <v>-2</v>
      </c>
      <c r="CA133" s="16">
        <v>3634</v>
      </c>
      <c r="CB133" s="16">
        <v>32</v>
      </c>
      <c r="CC133" s="16">
        <v>33</v>
      </c>
      <c r="CD133" s="16">
        <v>29</v>
      </c>
      <c r="CE133" s="16">
        <v>394</v>
      </c>
      <c r="CF133" s="16">
        <v>1</v>
      </c>
      <c r="CG133" s="16">
        <v>3</v>
      </c>
    </row>
    <row r="134" spans="1:85" ht="15.6" x14ac:dyDescent="0.3">
      <c r="A134" s="10">
        <v>14</v>
      </c>
      <c r="B134" s="10" t="s">
        <v>144</v>
      </c>
      <c r="C134" s="10" t="s">
        <v>145</v>
      </c>
      <c r="D134" s="10" t="s">
        <v>495</v>
      </c>
      <c r="E134" s="31" t="s">
        <v>580</v>
      </c>
      <c r="F134" s="10" t="s">
        <v>496</v>
      </c>
      <c r="G134" s="66">
        <v>41335444.479999997</v>
      </c>
      <c r="H134" s="66">
        <v>41337805.270000003</v>
      </c>
      <c r="I134" s="66">
        <v>40806303.420000002</v>
      </c>
      <c r="J134" s="66">
        <v>28891.02</v>
      </c>
      <c r="K134" s="66">
        <v>3256646.57</v>
      </c>
      <c r="L134" s="66">
        <v>15236285.82</v>
      </c>
      <c r="M134" s="66">
        <v>0</v>
      </c>
      <c r="N134" s="66">
        <v>0</v>
      </c>
      <c r="O134" s="66">
        <v>167109.54999999999</v>
      </c>
      <c r="P134" s="66">
        <v>3336458.19</v>
      </c>
      <c r="Q134" s="66">
        <v>0</v>
      </c>
      <c r="R134" s="66">
        <v>0</v>
      </c>
      <c r="S134" s="66">
        <v>15955197.869999999</v>
      </c>
      <c r="T134" s="66">
        <v>0</v>
      </c>
      <c r="U134" s="66">
        <v>3266516.62</v>
      </c>
      <c r="V134" s="66">
        <v>1836279.45</v>
      </c>
      <c r="W134" s="66">
        <v>0</v>
      </c>
      <c r="X134" s="66">
        <v>0</v>
      </c>
      <c r="Y134" s="66">
        <v>43005772.880000003</v>
      </c>
      <c r="Z134" s="66">
        <v>1895782.98</v>
      </c>
      <c r="AA134" s="66">
        <v>44901555.859999999</v>
      </c>
      <c r="AB134" s="18">
        <v>0.1606919</v>
      </c>
      <c r="AC134" s="18">
        <v>3.7400000000000003E-2</v>
      </c>
      <c r="AD134" s="16">
        <v>1606342.66</v>
      </c>
      <c r="AE134" s="16">
        <v>0</v>
      </c>
      <c r="AF134" s="16">
        <v>0</v>
      </c>
      <c r="AG134" s="16">
        <v>2360.79</v>
      </c>
      <c r="AH134" s="16">
        <v>0</v>
      </c>
      <c r="AI134" s="16">
        <f t="shared" si="3"/>
        <v>2360.79</v>
      </c>
      <c r="AJ134" s="16">
        <v>691045.45</v>
      </c>
      <c r="AK134" s="16">
        <v>57740.39</v>
      </c>
      <c r="AL134" s="16">
        <v>182408.03</v>
      </c>
      <c r="AM134" s="16">
        <v>13144.88</v>
      </c>
      <c r="AN134" s="16">
        <v>119476.2</v>
      </c>
      <c r="AO134" s="16">
        <v>33109.949999999997</v>
      </c>
      <c r="AP134" s="16">
        <v>74628.19</v>
      </c>
      <c r="AQ134" s="16">
        <v>7700</v>
      </c>
      <c r="AR134" s="16">
        <v>6587</v>
      </c>
      <c r="AS134" s="16">
        <v>0</v>
      </c>
      <c r="AT134" s="16">
        <v>54127.76</v>
      </c>
      <c r="AU134" s="16">
        <v>21863.59</v>
      </c>
      <c r="AV134" s="16">
        <v>0</v>
      </c>
      <c r="AW134" s="16">
        <v>14706.66</v>
      </c>
      <c r="AX134" s="16">
        <v>242.07</v>
      </c>
      <c r="AY134" s="16">
        <v>25597.7</v>
      </c>
      <c r="AZ134" s="16">
        <v>0</v>
      </c>
      <c r="BA134" s="16">
        <v>1348763.96</v>
      </c>
      <c r="BB134" s="18">
        <f t="shared" si="4"/>
        <v>0</v>
      </c>
      <c r="BC134" s="16">
        <v>2775289.99</v>
      </c>
      <c r="BD134" s="16">
        <v>3866979.84</v>
      </c>
      <c r="BE134" s="16">
        <v>0</v>
      </c>
      <c r="BF134" s="16">
        <v>196853</v>
      </c>
      <c r="BG134" s="16">
        <v>0</v>
      </c>
      <c r="BH134" s="16">
        <v>290406.05</v>
      </c>
      <c r="BI134" s="16">
        <v>0</v>
      </c>
      <c r="BJ134" s="16">
        <v>0</v>
      </c>
      <c r="BK134" s="16">
        <v>0</v>
      </c>
      <c r="BL134" s="16">
        <f t="shared" si="5"/>
        <v>0</v>
      </c>
      <c r="BM134" s="16">
        <v>0</v>
      </c>
      <c r="BN134" s="16">
        <v>5008</v>
      </c>
      <c r="BO134" s="16">
        <v>1082</v>
      </c>
      <c r="BP134" s="16">
        <v>59</v>
      </c>
      <c r="BQ134" s="16">
        <v>-39</v>
      </c>
      <c r="BR134" s="16">
        <v>-217</v>
      </c>
      <c r="BS134" s="16">
        <v>-203</v>
      </c>
      <c r="BT134" s="16">
        <v>-487</v>
      </c>
      <c r="BU134" s="16">
        <v>-164</v>
      </c>
      <c r="BV134" s="16">
        <v>14</v>
      </c>
      <c r="BW134" s="16">
        <v>0</v>
      </c>
      <c r="BX134" s="16">
        <v>1</v>
      </c>
      <c r="BY134" s="16">
        <v>-365</v>
      </c>
      <c r="BZ134" s="16">
        <v>-1</v>
      </c>
      <c r="CA134" s="16">
        <v>4688</v>
      </c>
      <c r="CB134" s="16">
        <v>1</v>
      </c>
      <c r="CC134" s="16">
        <v>82</v>
      </c>
      <c r="CD134" s="16">
        <v>28</v>
      </c>
      <c r="CE134" s="16">
        <v>239</v>
      </c>
      <c r="CF134" s="16">
        <v>14</v>
      </c>
      <c r="CG134" s="16">
        <v>1</v>
      </c>
    </row>
    <row r="135" spans="1:85" ht="15.6" x14ac:dyDescent="0.3">
      <c r="A135" s="10">
        <v>15</v>
      </c>
      <c r="B135" s="10" t="s">
        <v>14</v>
      </c>
      <c r="C135" s="10" t="s">
        <v>15</v>
      </c>
      <c r="D135" s="10" t="s">
        <v>498</v>
      </c>
      <c r="E135" s="10" t="s">
        <v>370</v>
      </c>
      <c r="F135" s="10" t="s">
        <v>499</v>
      </c>
      <c r="G135" s="66">
        <v>36416135.060000002</v>
      </c>
      <c r="H135" s="66">
        <v>36416135.060000002</v>
      </c>
      <c r="I135" s="66">
        <v>35846872.329999998</v>
      </c>
      <c r="J135" s="66">
        <v>95658.2</v>
      </c>
      <c r="K135" s="66">
        <v>6192634.9199999999</v>
      </c>
      <c r="L135" s="66">
        <v>8489461.7599999998</v>
      </c>
      <c r="M135" s="66">
        <v>0</v>
      </c>
      <c r="N135" s="66">
        <v>1581.81</v>
      </c>
      <c r="O135" s="66">
        <v>0</v>
      </c>
      <c r="P135" s="66">
        <v>2846956.74</v>
      </c>
      <c r="Q135" s="66">
        <v>0</v>
      </c>
      <c r="R135" s="66">
        <v>0</v>
      </c>
      <c r="S135" s="66">
        <v>13699201.550000001</v>
      </c>
      <c r="T135" s="66">
        <v>0</v>
      </c>
      <c r="U135" s="66">
        <v>2503667.4700000002</v>
      </c>
      <c r="V135" s="66">
        <v>422315.32</v>
      </c>
      <c r="W135" s="66">
        <v>0</v>
      </c>
      <c r="X135" s="66">
        <v>0</v>
      </c>
      <c r="Y135" s="66">
        <v>35671154.049999997</v>
      </c>
      <c r="Z135" s="66">
        <v>545902.89</v>
      </c>
      <c r="AA135" s="66">
        <v>36217056.939999998</v>
      </c>
      <c r="AB135" s="18">
        <v>7.957053E-2</v>
      </c>
      <c r="AC135" s="18">
        <v>5.1700000000000003E-2</v>
      </c>
      <c r="AD135" s="16">
        <v>1843573.41</v>
      </c>
      <c r="AE135" s="16">
        <v>0</v>
      </c>
      <c r="AF135" s="16">
        <v>0</v>
      </c>
      <c r="AG135" s="16">
        <v>0</v>
      </c>
      <c r="AH135" s="16">
        <v>193.74</v>
      </c>
      <c r="AI135" s="16">
        <f t="shared" si="3"/>
        <v>193.74</v>
      </c>
      <c r="AJ135" s="16">
        <v>902530.56000000006</v>
      </c>
      <c r="AK135" s="16">
        <v>74684.59</v>
      </c>
      <c r="AL135" s="16">
        <v>207706.94</v>
      </c>
      <c r="AM135" s="16">
        <v>0</v>
      </c>
      <c r="AN135" s="16">
        <v>117052.26</v>
      </c>
      <c r="AO135" s="16">
        <v>20347</v>
      </c>
      <c r="AP135" s="16">
        <v>44201.760000000002</v>
      </c>
      <c r="AQ135" s="16">
        <v>8187</v>
      </c>
      <c r="AR135" s="16">
        <v>475</v>
      </c>
      <c r="AS135" s="16">
        <v>0</v>
      </c>
      <c r="AT135" s="16">
        <v>61783.48</v>
      </c>
      <c r="AU135" s="16">
        <v>18162.2</v>
      </c>
      <c r="AV135" s="16">
        <v>0</v>
      </c>
      <c r="AW135" s="16">
        <v>3976.79</v>
      </c>
      <c r="AX135" s="16">
        <v>25516.91</v>
      </c>
      <c r="AY135" s="16">
        <v>46037.67</v>
      </c>
      <c r="AZ135" s="16">
        <v>0</v>
      </c>
      <c r="BA135" s="16">
        <v>1603265.58</v>
      </c>
      <c r="BB135" s="18">
        <f t="shared" si="4"/>
        <v>0</v>
      </c>
      <c r="BC135" s="16">
        <v>731104.92</v>
      </c>
      <c r="BD135" s="16">
        <v>2166546.37</v>
      </c>
      <c r="BE135" s="16">
        <v>0</v>
      </c>
      <c r="BF135" s="16">
        <v>196853</v>
      </c>
      <c r="BG135" s="16">
        <v>0</v>
      </c>
      <c r="BH135" s="16">
        <v>325744.02</v>
      </c>
      <c r="BI135" s="16">
        <v>0</v>
      </c>
      <c r="BJ135" s="16">
        <v>0</v>
      </c>
      <c r="BK135" s="16">
        <v>0</v>
      </c>
      <c r="BL135" s="16">
        <f t="shared" si="5"/>
        <v>0</v>
      </c>
      <c r="BM135" s="16">
        <v>0</v>
      </c>
      <c r="BN135" s="16">
        <v>4122</v>
      </c>
      <c r="BO135" s="16">
        <v>1325</v>
      </c>
      <c r="BP135" s="16">
        <v>0</v>
      </c>
      <c r="BQ135" s="16">
        <v>0</v>
      </c>
      <c r="BR135" s="16">
        <v>-76</v>
      </c>
      <c r="BS135" s="16">
        <v>-107</v>
      </c>
      <c r="BT135" s="16">
        <v>-607</v>
      </c>
      <c r="BU135" s="16">
        <v>-324</v>
      </c>
      <c r="BV135" s="16">
        <v>0</v>
      </c>
      <c r="BW135" s="16">
        <v>0</v>
      </c>
      <c r="BX135" s="16">
        <v>42</v>
      </c>
      <c r="BY135" s="16">
        <v>-399</v>
      </c>
      <c r="BZ135" s="16">
        <v>-2</v>
      </c>
      <c r="CA135" s="16">
        <v>3974</v>
      </c>
      <c r="CB135" s="16">
        <v>6</v>
      </c>
      <c r="CC135" s="16">
        <v>98</v>
      </c>
      <c r="CD135" s="16">
        <v>43</v>
      </c>
      <c r="CE135" s="16">
        <v>200</v>
      </c>
      <c r="CF135" s="16">
        <v>53</v>
      </c>
      <c r="CG135" s="16">
        <v>7</v>
      </c>
    </row>
    <row r="136" spans="1:85" ht="15.6" x14ac:dyDescent="0.3">
      <c r="A136" s="10">
        <v>15</v>
      </c>
      <c r="B136" s="10" t="s">
        <v>120</v>
      </c>
      <c r="C136" s="10" t="s">
        <v>121</v>
      </c>
      <c r="D136" s="10" t="s">
        <v>500</v>
      </c>
      <c r="E136" s="31" t="s">
        <v>580</v>
      </c>
      <c r="F136" s="10" t="s">
        <v>501</v>
      </c>
      <c r="G136" s="66">
        <v>15818401.93</v>
      </c>
      <c r="H136" s="66">
        <v>15818599.539999999</v>
      </c>
      <c r="I136" s="66">
        <v>15488606.99</v>
      </c>
      <c r="J136" s="66">
        <v>4665.75</v>
      </c>
      <c r="K136" s="66">
        <v>2870751.29</v>
      </c>
      <c r="L136" s="66">
        <v>2454970.6800000002</v>
      </c>
      <c r="M136" s="66">
        <v>0</v>
      </c>
      <c r="N136" s="66">
        <v>0</v>
      </c>
      <c r="O136" s="66">
        <v>0</v>
      </c>
      <c r="P136" s="66">
        <v>1312115.1499999999</v>
      </c>
      <c r="Q136" s="66">
        <v>0</v>
      </c>
      <c r="R136" s="66">
        <v>0</v>
      </c>
      <c r="S136" s="66">
        <v>6549117.0899999999</v>
      </c>
      <c r="T136" s="66">
        <v>69485.84</v>
      </c>
      <c r="U136" s="66">
        <v>1380014.01</v>
      </c>
      <c r="V136" s="66">
        <v>42193.279999999999</v>
      </c>
      <c r="W136" s="66">
        <v>0</v>
      </c>
      <c r="X136" s="66">
        <v>0</v>
      </c>
      <c r="Y136" s="66">
        <v>15399928.92</v>
      </c>
      <c r="Z136" s="66">
        <v>42559.69</v>
      </c>
      <c r="AA136" s="66">
        <v>15442488.609999999</v>
      </c>
      <c r="AB136" s="18">
        <v>9.6789929999999996E-2</v>
      </c>
      <c r="AC136" s="18">
        <v>4.9299999999999997E-2</v>
      </c>
      <c r="AD136" s="16">
        <v>758809.11</v>
      </c>
      <c r="AE136" s="16">
        <v>0</v>
      </c>
      <c r="AF136" s="16">
        <v>0</v>
      </c>
      <c r="AG136" s="16">
        <v>197.61</v>
      </c>
      <c r="AH136" s="16">
        <v>0.92</v>
      </c>
      <c r="AI136" s="16">
        <f t="shared" si="3"/>
        <v>198.53</v>
      </c>
      <c r="AJ136" s="16">
        <v>216612.63</v>
      </c>
      <c r="AK136" s="16">
        <v>20344.32</v>
      </c>
      <c r="AL136" s="16">
        <v>41423.25</v>
      </c>
      <c r="AM136" s="16">
        <v>0</v>
      </c>
      <c r="AN136" s="16">
        <v>64673.38</v>
      </c>
      <c r="AO136" s="16">
        <v>3455.59</v>
      </c>
      <c r="AP136" s="16">
        <v>37257.82</v>
      </c>
      <c r="AQ136" s="16">
        <v>8583</v>
      </c>
      <c r="AR136" s="16">
        <v>53107.839999999997</v>
      </c>
      <c r="AS136" s="16">
        <v>0</v>
      </c>
      <c r="AT136" s="16">
        <f>2284+10138.78+25276.16</f>
        <v>37698.94</v>
      </c>
      <c r="AU136" s="16">
        <v>12017.77</v>
      </c>
      <c r="AV136" s="16">
        <v>0</v>
      </c>
      <c r="AW136" s="16">
        <v>21141.360000000001</v>
      </c>
      <c r="AX136" s="16">
        <v>0</v>
      </c>
      <c r="AY136" s="16">
        <v>8076.03</v>
      </c>
      <c r="AZ136" s="16">
        <v>0</v>
      </c>
      <c r="BA136" s="16">
        <v>589644.66</v>
      </c>
      <c r="BB136" s="18">
        <f t="shared" si="4"/>
        <v>0</v>
      </c>
      <c r="BC136" s="16">
        <v>201162.08</v>
      </c>
      <c r="BD136" s="16">
        <v>1329899.8500000001</v>
      </c>
      <c r="BE136" s="16">
        <v>0</v>
      </c>
      <c r="BF136" s="16">
        <v>196853</v>
      </c>
      <c r="BG136" s="16">
        <v>0</v>
      </c>
      <c r="BH136" s="16">
        <v>77671.460000000006</v>
      </c>
      <c r="BI136" s="16">
        <v>0</v>
      </c>
      <c r="BJ136" s="16">
        <v>0</v>
      </c>
      <c r="BK136" s="16">
        <v>0</v>
      </c>
      <c r="BL136" s="16">
        <f t="shared" si="5"/>
        <v>0</v>
      </c>
      <c r="BM136" s="16">
        <v>0</v>
      </c>
      <c r="BN136" s="16">
        <v>1879</v>
      </c>
      <c r="BO136" s="16">
        <v>583</v>
      </c>
      <c r="BP136" s="16">
        <v>0</v>
      </c>
      <c r="BQ136" s="16">
        <v>0</v>
      </c>
      <c r="BR136" s="16">
        <v>-31</v>
      </c>
      <c r="BS136" s="16">
        <v>-42</v>
      </c>
      <c r="BT136" s="16">
        <v>-68</v>
      </c>
      <c r="BU136" s="16">
        <v>-110</v>
      </c>
      <c r="BV136" s="16">
        <v>0</v>
      </c>
      <c r="BW136" s="16">
        <v>0</v>
      </c>
      <c r="BX136" s="16">
        <v>-1</v>
      </c>
      <c r="BY136" s="16">
        <v>-249</v>
      </c>
      <c r="BZ136" s="16">
        <v>-6</v>
      </c>
      <c r="CA136" s="16">
        <v>1955</v>
      </c>
      <c r="CB136" s="16">
        <v>1</v>
      </c>
      <c r="CC136" s="16">
        <v>55</v>
      </c>
      <c r="CD136" s="16">
        <v>24</v>
      </c>
      <c r="CE136" s="16">
        <v>149</v>
      </c>
      <c r="CF136" s="16">
        <v>16</v>
      </c>
      <c r="CG136" s="16">
        <v>5</v>
      </c>
    </row>
    <row r="137" spans="1:85" ht="15.6" x14ac:dyDescent="0.3">
      <c r="A137" s="10">
        <v>15</v>
      </c>
      <c r="B137" s="10" t="s">
        <v>202</v>
      </c>
      <c r="C137" s="10" t="s">
        <v>119</v>
      </c>
      <c r="D137" s="10" t="s">
        <v>498</v>
      </c>
      <c r="E137" s="10" t="s">
        <v>370</v>
      </c>
      <c r="F137" s="10" t="s">
        <v>499</v>
      </c>
      <c r="G137" s="66">
        <v>35045467.899999999</v>
      </c>
      <c r="H137" s="66">
        <v>35045467.899999999</v>
      </c>
      <c r="I137" s="66">
        <v>34558619.030000001</v>
      </c>
      <c r="J137" s="66">
        <v>0</v>
      </c>
      <c r="K137" s="66">
        <v>5797002.25</v>
      </c>
      <c r="L137" s="66">
        <v>6672479.9199999999</v>
      </c>
      <c r="M137" s="66">
        <v>0</v>
      </c>
      <c r="N137" s="66">
        <v>0</v>
      </c>
      <c r="O137" s="66">
        <v>63686.93</v>
      </c>
      <c r="P137" s="66">
        <v>2929233.65</v>
      </c>
      <c r="Q137" s="66">
        <v>0</v>
      </c>
      <c r="R137" s="66">
        <v>0</v>
      </c>
      <c r="S137" s="66">
        <v>13836495.66</v>
      </c>
      <c r="T137" s="66">
        <v>732212.96</v>
      </c>
      <c r="U137" s="66">
        <v>2380171.44</v>
      </c>
      <c r="V137" s="66">
        <v>22908.880000000001</v>
      </c>
      <c r="W137" s="66">
        <v>0</v>
      </c>
      <c r="X137" s="66">
        <v>0</v>
      </c>
      <c r="Y137" s="66">
        <v>34416518.530000001</v>
      </c>
      <c r="Z137" s="66">
        <v>118474.57</v>
      </c>
      <c r="AA137" s="66">
        <v>34534993.100000001</v>
      </c>
      <c r="AB137" s="18">
        <v>0.1173783</v>
      </c>
      <c r="AC137" s="18">
        <v>5.8299999999999998E-2</v>
      </c>
      <c r="AD137" s="16">
        <v>2005235.72</v>
      </c>
      <c r="AE137" s="16">
        <v>0</v>
      </c>
      <c r="AF137" s="16">
        <v>0</v>
      </c>
      <c r="AG137" s="16">
        <v>0</v>
      </c>
      <c r="AH137" s="16">
        <v>0</v>
      </c>
      <c r="AI137" s="16">
        <f t="shared" ref="AI137:AI190" si="9">SUM(AG137:AH137)</f>
        <v>0</v>
      </c>
      <c r="AJ137" s="16">
        <v>989848.92</v>
      </c>
      <c r="AK137" s="16">
        <v>83204.899999999994</v>
      </c>
      <c r="AL137" s="16">
        <v>197239.19</v>
      </c>
      <c r="AM137" s="16">
        <v>8812.7999999999993</v>
      </c>
      <c r="AN137" s="16">
        <v>202142.73</v>
      </c>
      <c r="AO137" s="16">
        <v>4972.5600000000004</v>
      </c>
      <c r="AP137" s="16">
        <v>62936.74</v>
      </c>
      <c r="AQ137" s="16">
        <v>8187</v>
      </c>
      <c r="AR137" s="16">
        <v>0</v>
      </c>
      <c r="AS137" s="16">
        <v>0</v>
      </c>
      <c r="AT137" s="16">
        <v>50720.54</v>
      </c>
      <c r="AU137" s="16">
        <v>17602.55</v>
      </c>
      <c r="AV137" s="16">
        <v>0</v>
      </c>
      <c r="AW137" s="16">
        <v>957.94</v>
      </c>
      <c r="AX137" s="16">
        <v>30245.8</v>
      </c>
      <c r="AY137" s="16">
        <v>16242.74</v>
      </c>
      <c r="AZ137" s="16">
        <v>0</v>
      </c>
      <c r="BA137" s="16">
        <v>1722707.49</v>
      </c>
      <c r="BB137" s="18">
        <f t="shared" ref="BB137:BB190" si="10">AZ137/BA137</f>
        <v>0</v>
      </c>
      <c r="BC137" s="16">
        <v>981715.87</v>
      </c>
      <c r="BD137" s="16">
        <v>3131861.95</v>
      </c>
      <c r="BE137" s="16">
        <v>0</v>
      </c>
      <c r="BF137" s="16">
        <v>196853</v>
      </c>
      <c r="BG137" s="16">
        <v>0</v>
      </c>
      <c r="BH137" s="16">
        <v>419572.99</v>
      </c>
      <c r="BI137" s="16">
        <v>0</v>
      </c>
      <c r="BJ137" s="16">
        <v>0</v>
      </c>
      <c r="BK137" s="16">
        <v>0</v>
      </c>
      <c r="BL137" s="16">
        <f t="shared" ref="BL137:BL190" si="11">SUM(BJ137:BK137)</f>
        <v>0</v>
      </c>
      <c r="BM137" s="16">
        <v>0</v>
      </c>
      <c r="BN137" s="16">
        <v>3945</v>
      </c>
      <c r="BO137" s="16">
        <v>1306</v>
      </c>
      <c r="BP137" s="16">
        <v>37</v>
      </c>
      <c r="BQ137" s="16">
        <v>0</v>
      </c>
      <c r="BR137" s="16">
        <v>-96</v>
      </c>
      <c r="BS137" s="16">
        <v>-118</v>
      </c>
      <c r="BT137" s="16">
        <v>-722</v>
      </c>
      <c r="BU137" s="16">
        <v>-269</v>
      </c>
      <c r="BV137" s="70">
        <v>0</v>
      </c>
      <c r="BW137" s="16">
        <v>-1</v>
      </c>
      <c r="BX137" s="16">
        <v>0</v>
      </c>
      <c r="BY137" s="16">
        <v>-314</v>
      </c>
      <c r="BZ137" s="16">
        <v>-8</v>
      </c>
      <c r="CA137" s="16">
        <v>3760</v>
      </c>
      <c r="CB137" s="16">
        <v>8</v>
      </c>
      <c r="CC137" s="16">
        <v>104</v>
      </c>
      <c r="CD137" s="16">
        <v>24</v>
      </c>
      <c r="CE137" s="16">
        <v>124</v>
      </c>
      <c r="CF137" s="16">
        <v>61</v>
      </c>
      <c r="CG137" s="16">
        <v>9</v>
      </c>
    </row>
    <row r="138" spans="1:85" ht="15.6" x14ac:dyDescent="0.3">
      <c r="A138" s="10">
        <v>16</v>
      </c>
      <c r="B138" s="10" t="s">
        <v>48</v>
      </c>
      <c r="C138" s="10" t="s">
        <v>49</v>
      </c>
      <c r="D138" s="10" t="s">
        <v>502</v>
      </c>
      <c r="E138" s="10" t="s">
        <v>461</v>
      </c>
      <c r="F138" s="10" t="s">
        <v>499</v>
      </c>
      <c r="G138" s="66">
        <v>42338594.18</v>
      </c>
      <c r="H138" s="66">
        <v>42343991.789999999</v>
      </c>
      <c r="I138" s="66">
        <v>41006804.700000003</v>
      </c>
      <c r="J138" s="66">
        <v>109436</v>
      </c>
      <c r="K138" s="66">
        <v>10450502.35</v>
      </c>
      <c r="L138" s="66">
        <v>5407816.0700000003</v>
      </c>
      <c r="M138" s="66">
        <v>0</v>
      </c>
      <c r="N138" s="66">
        <v>0</v>
      </c>
      <c r="O138" s="66">
        <v>0</v>
      </c>
      <c r="P138" s="66">
        <v>5125505.5599999996</v>
      </c>
      <c r="Q138" s="66">
        <v>0</v>
      </c>
      <c r="R138" s="66">
        <v>0</v>
      </c>
      <c r="S138" s="66">
        <v>14805283.380000001</v>
      </c>
      <c r="T138" s="66">
        <v>512518.9</v>
      </c>
      <c r="U138" s="66">
        <v>3113420.55</v>
      </c>
      <c r="V138" s="66">
        <v>-4205.33</v>
      </c>
      <c r="W138" s="66">
        <v>0</v>
      </c>
      <c r="X138" s="66">
        <v>0</v>
      </c>
      <c r="Y138" s="66">
        <v>41176691.049999997</v>
      </c>
      <c r="Z138" s="66">
        <v>1192.28</v>
      </c>
      <c r="AA138" s="66">
        <v>41177883.329999998</v>
      </c>
      <c r="AB138" s="18">
        <v>9.8057740000000004E-2</v>
      </c>
      <c r="AC138" s="18">
        <v>4.0099999999999997E-2</v>
      </c>
      <c r="AD138" s="16">
        <v>1657605.85</v>
      </c>
      <c r="AE138" s="16">
        <v>5397.61</v>
      </c>
      <c r="AF138" s="16">
        <v>111532.29</v>
      </c>
      <c r="AG138" s="16">
        <v>0</v>
      </c>
      <c r="AH138" s="16">
        <v>0</v>
      </c>
      <c r="AI138" s="16">
        <f t="shared" si="9"/>
        <v>0</v>
      </c>
      <c r="AJ138" s="16">
        <v>757034.56</v>
      </c>
      <c r="AK138" s="16">
        <v>65767.070000000007</v>
      </c>
      <c r="AL138" s="16">
        <v>167162.42000000001</v>
      </c>
      <c r="AM138" s="16">
        <v>0</v>
      </c>
      <c r="AN138" s="16">
        <v>140087.73000000001</v>
      </c>
      <c r="AO138" s="16">
        <v>39174.639999999999</v>
      </c>
      <c r="AP138" s="16">
        <v>61102.79</v>
      </c>
      <c r="AQ138" s="16">
        <v>11400</v>
      </c>
      <c r="AR138" s="16">
        <v>10841.94</v>
      </c>
      <c r="AS138" s="16">
        <v>0</v>
      </c>
      <c r="AT138" s="16">
        <v>72998.16</v>
      </c>
      <c r="AU138" s="16">
        <v>23916.21</v>
      </c>
      <c r="AV138" s="16">
        <v>0</v>
      </c>
      <c r="AW138" s="16">
        <v>13644.76</v>
      </c>
      <c r="AX138" s="16">
        <v>36350.639999999999</v>
      </c>
      <c r="AY138" s="16">
        <v>20857.759999999998</v>
      </c>
      <c r="AZ138" s="16">
        <v>0</v>
      </c>
      <c r="BA138" s="16">
        <v>1469478.98</v>
      </c>
      <c r="BB138" s="18">
        <f t="shared" si="10"/>
        <v>0</v>
      </c>
      <c r="BC138" s="16">
        <v>444049.55</v>
      </c>
      <c r="BD138" s="16">
        <v>3707577.33</v>
      </c>
      <c r="BE138" s="16">
        <v>0</v>
      </c>
      <c r="BF138" s="16">
        <v>196853</v>
      </c>
      <c r="BG138" s="16">
        <v>0</v>
      </c>
      <c r="BH138" s="16">
        <v>267401.8</v>
      </c>
      <c r="BI138" s="16">
        <v>0</v>
      </c>
      <c r="BJ138" s="16">
        <v>0</v>
      </c>
      <c r="BK138" s="16">
        <v>0</v>
      </c>
      <c r="BL138" s="16">
        <f t="shared" si="11"/>
        <v>0</v>
      </c>
      <c r="BM138" s="16">
        <v>0</v>
      </c>
      <c r="BN138" s="16">
        <v>5573</v>
      </c>
      <c r="BO138" s="16">
        <v>2551</v>
      </c>
      <c r="BP138" s="16">
        <v>0</v>
      </c>
      <c r="BQ138" s="16">
        <v>0</v>
      </c>
      <c r="BR138" s="16">
        <v>-286</v>
      </c>
      <c r="BS138" s="16">
        <v>-227</v>
      </c>
      <c r="BT138" s="16">
        <v>-1997</v>
      </c>
      <c r="BU138" s="16">
        <v>-382</v>
      </c>
      <c r="BV138" s="16">
        <v>0</v>
      </c>
      <c r="BW138" s="16">
        <v>0</v>
      </c>
      <c r="BX138" s="16">
        <v>0</v>
      </c>
      <c r="BY138" s="16">
        <v>-164</v>
      </c>
      <c r="BZ138" s="16">
        <v>-2</v>
      </c>
      <c r="CA138" s="16">
        <v>5066</v>
      </c>
      <c r="CB138" s="16">
        <v>0</v>
      </c>
      <c r="CC138" s="16">
        <v>69</v>
      </c>
      <c r="CD138" s="16">
        <v>17</v>
      </c>
      <c r="CE138" s="16">
        <v>78</v>
      </c>
      <c r="CF138" s="16">
        <v>10</v>
      </c>
      <c r="CG138" s="16">
        <v>4</v>
      </c>
    </row>
    <row r="139" spans="1:85" ht="15.6" x14ac:dyDescent="0.3">
      <c r="A139" s="10">
        <v>16</v>
      </c>
      <c r="B139" s="10" t="s">
        <v>65</v>
      </c>
      <c r="C139" s="10" t="s">
        <v>66</v>
      </c>
      <c r="D139" s="10" t="s">
        <v>503</v>
      </c>
      <c r="E139" s="10" t="s">
        <v>461</v>
      </c>
      <c r="F139" s="10" t="s">
        <v>499</v>
      </c>
      <c r="G139" s="66">
        <v>43176111.520000003</v>
      </c>
      <c r="H139" s="66">
        <v>43181917.479999997</v>
      </c>
      <c r="I139" s="66">
        <v>41515023.200000003</v>
      </c>
      <c r="J139" s="66">
        <v>0</v>
      </c>
      <c r="K139" s="66">
        <v>11489262.25</v>
      </c>
      <c r="L139" s="66">
        <v>5411987.6200000001</v>
      </c>
      <c r="M139" s="66">
        <v>0</v>
      </c>
      <c r="N139" s="66">
        <v>0</v>
      </c>
      <c r="O139" s="66">
        <v>0</v>
      </c>
      <c r="P139" s="66">
        <v>3801540.14</v>
      </c>
      <c r="Q139" s="66">
        <v>0</v>
      </c>
      <c r="R139" s="66">
        <v>0</v>
      </c>
      <c r="S139" s="66">
        <v>12882610.92</v>
      </c>
      <c r="T139" s="66">
        <v>0</v>
      </c>
      <c r="U139" s="66">
        <v>5169302.91</v>
      </c>
      <c r="V139" s="66">
        <v>3806832.62</v>
      </c>
      <c r="W139" s="66">
        <v>80264.53</v>
      </c>
      <c r="X139" s="66">
        <v>0</v>
      </c>
      <c r="Y139" s="66">
        <v>40556290.710000001</v>
      </c>
      <c r="Z139" s="66">
        <v>4472197.41</v>
      </c>
      <c r="AA139" s="66">
        <v>45028488.119999997</v>
      </c>
      <c r="AB139" s="18">
        <v>0.15025289999999999</v>
      </c>
      <c r="AC139" s="18">
        <v>4.4499999999999998E-2</v>
      </c>
      <c r="AD139" s="16">
        <v>1807392.83</v>
      </c>
      <c r="AE139" s="16">
        <v>5805.96</v>
      </c>
      <c r="AF139" s="16">
        <v>90960.15</v>
      </c>
      <c r="AG139" s="16">
        <v>0</v>
      </c>
      <c r="AH139" s="16">
        <v>0</v>
      </c>
      <c r="AI139" s="16">
        <f t="shared" si="9"/>
        <v>0</v>
      </c>
      <c r="AJ139" s="16">
        <v>785740.43</v>
      </c>
      <c r="AK139" s="16">
        <v>69189.22</v>
      </c>
      <c r="AL139" s="16">
        <v>193789.71</v>
      </c>
      <c r="AM139" s="16">
        <v>11197.5</v>
      </c>
      <c r="AN139" s="16">
        <v>135028.10999999999</v>
      </c>
      <c r="AO139" s="16">
        <v>30225.52</v>
      </c>
      <c r="AP139" s="16">
        <v>63087</v>
      </c>
      <c r="AQ139" s="16">
        <v>11400</v>
      </c>
      <c r="AR139" s="16">
        <v>5000</v>
      </c>
      <c r="AS139" s="16">
        <v>0</v>
      </c>
      <c r="AT139" s="16">
        <v>97411.78</v>
      </c>
      <c r="AU139" s="16">
        <v>19992.900000000001</v>
      </c>
      <c r="AV139" s="16">
        <v>0</v>
      </c>
      <c r="AW139" s="16">
        <v>20662.73</v>
      </c>
      <c r="AX139" s="16">
        <v>23000.32</v>
      </c>
      <c r="AY139" s="16">
        <v>28799.96</v>
      </c>
      <c r="AZ139" s="16">
        <v>0</v>
      </c>
      <c r="BA139" s="16">
        <v>1561265.74</v>
      </c>
      <c r="BB139" s="18">
        <f t="shared" si="10"/>
        <v>0</v>
      </c>
      <c r="BC139" s="16">
        <v>3377788.17</v>
      </c>
      <c r="BD139" s="16">
        <v>3109545.97</v>
      </c>
      <c r="BE139" s="16">
        <v>0</v>
      </c>
      <c r="BF139" s="16">
        <v>196853</v>
      </c>
      <c r="BG139" s="16">
        <v>0</v>
      </c>
      <c r="BH139" s="16">
        <v>369435.82</v>
      </c>
      <c r="BI139" s="16">
        <v>0</v>
      </c>
      <c r="BJ139" s="16">
        <v>0</v>
      </c>
      <c r="BK139" s="16">
        <v>0</v>
      </c>
      <c r="BL139" s="16">
        <f t="shared" si="11"/>
        <v>0</v>
      </c>
      <c r="BM139" s="16">
        <v>0</v>
      </c>
      <c r="BN139" s="16">
        <v>6671</v>
      </c>
      <c r="BO139" s="16">
        <v>3809</v>
      </c>
      <c r="BP139" s="16">
        <v>0</v>
      </c>
      <c r="BQ139" s="16">
        <v>-4</v>
      </c>
      <c r="BR139" s="16">
        <v>-477</v>
      </c>
      <c r="BS139" s="16">
        <v>-97</v>
      </c>
      <c r="BT139" s="16">
        <v>-3344</v>
      </c>
      <c r="BU139" s="16">
        <v>-409</v>
      </c>
      <c r="BV139" s="16">
        <v>0</v>
      </c>
      <c r="BW139" s="16">
        <v>0</v>
      </c>
      <c r="BX139" s="16">
        <v>0</v>
      </c>
      <c r="BY139" s="16">
        <v>-365</v>
      </c>
      <c r="BZ139" s="16">
        <v>0</v>
      </c>
      <c r="CA139" s="16">
        <v>5784</v>
      </c>
      <c r="CB139" s="16">
        <v>1</v>
      </c>
      <c r="CC139" s="16">
        <v>77</v>
      </c>
      <c r="CD139" s="16">
        <v>163</v>
      </c>
      <c r="CE139" s="16">
        <v>15</v>
      </c>
      <c r="CF139" s="16">
        <v>110</v>
      </c>
      <c r="CG139" s="16">
        <v>0</v>
      </c>
    </row>
    <row r="140" spans="1:85" ht="15.6" x14ac:dyDescent="0.3">
      <c r="A140" s="10">
        <v>16</v>
      </c>
      <c r="B140" s="10" t="s">
        <v>67</v>
      </c>
      <c r="C140" s="10" t="s">
        <v>68</v>
      </c>
      <c r="D140" s="10" t="s">
        <v>504</v>
      </c>
      <c r="E140" s="10" t="s">
        <v>461</v>
      </c>
      <c r="F140" s="10" t="s">
        <v>499</v>
      </c>
      <c r="G140" s="66">
        <v>72325230</v>
      </c>
      <c r="H140" s="66">
        <v>72325230</v>
      </c>
      <c r="I140" s="66">
        <v>71502337.120000005</v>
      </c>
      <c r="J140" s="66">
        <v>691690.92</v>
      </c>
      <c r="K140" s="66">
        <v>11519373.02</v>
      </c>
      <c r="L140" s="66">
        <v>10046119.640000001</v>
      </c>
      <c r="M140" s="66">
        <v>0</v>
      </c>
      <c r="N140" s="66">
        <v>0</v>
      </c>
      <c r="O140" s="66">
        <v>97101.96</v>
      </c>
      <c r="P140" s="66">
        <v>4919373.67</v>
      </c>
      <c r="Q140" s="66">
        <v>0</v>
      </c>
      <c r="R140" s="66">
        <v>0</v>
      </c>
      <c r="S140" s="66">
        <v>38111437.149999999</v>
      </c>
      <c r="T140" s="66">
        <v>0</v>
      </c>
      <c r="U140" s="66">
        <v>4746591.42</v>
      </c>
      <c r="V140" s="66">
        <v>245003.84</v>
      </c>
      <c r="W140" s="66">
        <v>25089.39</v>
      </c>
      <c r="X140" s="66">
        <v>0</v>
      </c>
      <c r="Y140" s="66">
        <v>72903332.140000001</v>
      </c>
      <c r="Z140" s="66">
        <v>270093.23</v>
      </c>
      <c r="AA140" s="66">
        <v>73173425.370000005</v>
      </c>
      <c r="AB140" s="18">
        <v>8.7887060000000003E-2</v>
      </c>
      <c r="AC140" s="18">
        <v>3.7999999999999999E-2</v>
      </c>
      <c r="AD140" s="16">
        <v>2771644.36</v>
      </c>
      <c r="AE140" s="16">
        <v>0</v>
      </c>
      <c r="AF140" s="16">
        <v>0</v>
      </c>
      <c r="AG140" s="16">
        <v>0</v>
      </c>
      <c r="AH140" s="16">
        <v>0</v>
      </c>
      <c r="AI140" s="16">
        <f t="shared" si="9"/>
        <v>0</v>
      </c>
      <c r="AJ140" s="16">
        <v>1331841.4099999999</v>
      </c>
      <c r="AK140" s="16">
        <v>119211.9</v>
      </c>
      <c r="AL140" s="16">
        <v>333432.61</v>
      </c>
      <c r="AM140" s="16">
        <v>55237.15</v>
      </c>
      <c r="AN140" s="16">
        <v>102711.05</v>
      </c>
      <c r="AO140" s="16">
        <v>18105.68</v>
      </c>
      <c r="AP140" s="16">
        <v>50532.84</v>
      </c>
      <c r="AQ140" s="16">
        <v>11400</v>
      </c>
      <c r="AR140" s="16">
        <v>0</v>
      </c>
      <c r="AS140" s="16">
        <v>0</v>
      </c>
      <c r="AT140" s="16">
        <v>161067.44</v>
      </c>
      <c r="AU140" s="16">
        <v>27469.96</v>
      </c>
      <c r="AV140" s="16">
        <v>0</v>
      </c>
      <c r="AW140" s="16">
        <v>15869.46</v>
      </c>
      <c r="AX140" s="16">
        <v>103940.49</v>
      </c>
      <c r="AY140" s="16">
        <v>69851.179999999993</v>
      </c>
      <c r="AZ140" s="16">
        <v>0</v>
      </c>
      <c r="BA140" s="16">
        <v>2521938.9500000002</v>
      </c>
      <c r="BB140" s="18">
        <f t="shared" si="10"/>
        <v>0</v>
      </c>
      <c r="BC140" s="16">
        <v>91686.76</v>
      </c>
      <c r="BD140" s="16">
        <v>6264764.5599999996</v>
      </c>
      <c r="BE140" s="16">
        <v>0</v>
      </c>
      <c r="BF140" s="16">
        <v>196852.96</v>
      </c>
      <c r="BG140" s="16">
        <v>0</v>
      </c>
      <c r="BH140" s="16">
        <v>597175.84</v>
      </c>
      <c r="BI140" s="16">
        <v>0</v>
      </c>
      <c r="BJ140" s="16">
        <v>0</v>
      </c>
      <c r="BK140" s="16">
        <v>0</v>
      </c>
      <c r="BL140" s="16">
        <f t="shared" si="11"/>
        <v>0</v>
      </c>
      <c r="BM140" s="16">
        <v>0</v>
      </c>
      <c r="BN140" s="16">
        <v>7276</v>
      </c>
      <c r="BO140" s="16">
        <v>2963</v>
      </c>
      <c r="BP140" s="16">
        <v>2</v>
      </c>
      <c r="BQ140" s="16">
        <v>0</v>
      </c>
      <c r="BR140" s="16">
        <v>-206</v>
      </c>
      <c r="BS140" s="16">
        <v>-464</v>
      </c>
      <c r="BT140" s="16">
        <v>-1836</v>
      </c>
      <c r="BU140" s="16">
        <v>-709</v>
      </c>
      <c r="BV140" s="16">
        <v>43</v>
      </c>
      <c r="BW140" s="16">
        <v>-1</v>
      </c>
      <c r="BX140" s="16">
        <v>-21</v>
      </c>
      <c r="BY140" s="16">
        <v>-484</v>
      </c>
      <c r="BZ140" s="16">
        <v>-3</v>
      </c>
      <c r="CA140" s="16">
        <v>6560</v>
      </c>
      <c r="CB140" s="16">
        <v>4</v>
      </c>
      <c r="CC140" s="16">
        <v>200</v>
      </c>
      <c r="CD140" s="16">
        <v>46</v>
      </c>
      <c r="CE140" s="16">
        <v>228</v>
      </c>
      <c r="CF140" s="16">
        <v>8</v>
      </c>
      <c r="CG140" s="16">
        <v>6</v>
      </c>
    </row>
    <row r="141" spans="1:85" ht="15.6" x14ac:dyDescent="0.3">
      <c r="A141" s="10">
        <v>16</v>
      </c>
      <c r="B141" s="10" t="s">
        <v>74</v>
      </c>
      <c r="C141" s="10" t="s">
        <v>75</v>
      </c>
      <c r="D141" s="10" t="s">
        <v>503</v>
      </c>
      <c r="E141" s="10" t="s">
        <v>461</v>
      </c>
      <c r="F141" s="10" t="s">
        <v>499</v>
      </c>
      <c r="G141" s="66">
        <v>59968555.490000002</v>
      </c>
      <c r="H141" s="66">
        <v>59968555.490000002</v>
      </c>
      <c r="I141" s="66">
        <v>58866642.130000003</v>
      </c>
      <c r="J141" s="66">
        <v>0</v>
      </c>
      <c r="K141" s="66">
        <v>19118363.800000001</v>
      </c>
      <c r="L141" s="66">
        <v>7462690.1100000003</v>
      </c>
      <c r="M141" s="66">
        <v>0</v>
      </c>
      <c r="N141" s="66">
        <v>710414.34</v>
      </c>
      <c r="O141" s="66">
        <v>0</v>
      </c>
      <c r="P141" s="66">
        <v>3997212.34</v>
      </c>
      <c r="Q141" s="66">
        <v>0</v>
      </c>
      <c r="R141" s="66">
        <v>0</v>
      </c>
      <c r="S141" s="66">
        <v>19710645.16</v>
      </c>
      <c r="T141" s="66">
        <v>0</v>
      </c>
      <c r="U141" s="66">
        <v>5584801.8099999996</v>
      </c>
      <c r="V141" s="66">
        <v>916327.1</v>
      </c>
      <c r="W141" s="66">
        <v>44534.01</v>
      </c>
      <c r="X141" s="66">
        <v>0</v>
      </c>
      <c r="Y141" s="66">
        <v>58052012.229999997</v>
      </c>
      <c r="Z141" s="66">
        <v>1717529.77</v>
      </c>
      <c r="AA141" s="66">
        <v>59769542</v>
      </c>
      <c r="AB141" s="18">
        <v>9.4327720000000004E-2</v>
      </c>
      <c r="AC141" s="18">
        <v>3.7499999999999999E-2</v>
      </c>
      <c r="AD141" s="16">
        <v>2178299.0099999998</v>
      </c>
      <c r="AE141" s="16">
        <v>0</v>
      </c>
      <c r="AF141" s="16">
        <v>0</v>
      </c>
      <c r="AG141" s="16">
        <v>0</v>
      </c>
      <c r="AH141" s="16">
        <v>0</v>
      </c>
      <c r="AI141" s="16">
        <f t="shared" si="9"/>
        <v>0</v>
      </c>
      <c r="AJ141" s="16">
        <v>1026329.62</v>
      </c>
      <c r="AK141" s="16">
        <v>94083.59</v>
      </c>
      <c r="AL141" s="16">
        <v>212085.25</v>
      </c>
      <c r="AM141" s="16">
        <v>77551.5</v>
      </c>
      <c r="AN141" s="16">
        <v>170616.82</v>
      </c>
      <c r="AO141" s="16">
        <v>11265</v>
      </c>
      <c r="AP141" s="16">
        <v>77908.98</v>
      </c>
      <c r="AQ141" s="16">
        <v>11400</v>
      </c>
      <c r="AR141" s="16">
        <v>0</v>
      </c>
      <c r="AS141" s="16">
        <v>0</v>
      </c>
      <c r="AT141" s="16">
        <v>135489.84</v>
      </c>
      <c r="AU141" s="16">
        <v>23293.61</v>
      </c>
      <c r="AV141" s="16">
        <v>0</v>
      </c>
      <c r="AW141" s="16">
        <v>4526.1899999999996</v>
      </c>
      <c r="AX141" s="16">
        <v>46393.91</v>
      </c>
      <c r="AY141" s="16">
        <v>59719.64</v>
      </c>
      <c r="AZ141" s="16">
        <v>0</v>
      </c>
      <c r="BA141" s="16">
        <v>2017192.33</v>
      </c>
      <c r="BB141" s="18">
        <f t="shared" si="10"/>
        <v>0</v>
      </c>
      <c r="BC141" s="16">
        <v>1058624.97</v>
      </c>
      <c r="BD141" s="16">
        <v>4598071.82</v>
      </c>
      <c r="BE141" s="16">
        <v>0</v>
      </c>
      <c r="BF141" s="16">
        <v>196853</v>
      </c>
      <c r="BG141" s="16">
        <v>0</v>
      </c>
      <c r="BH141" s="16">
        <v>467933.6</v>
      </c>
      <c r="BI141" s="16">
        <v>0</v>
      </c>
      <c r="BJ141" s="16">
        <v>0</v>
      </c>
      <c r="BK141" s="16">
        <v>0</v>
      </c>
      <c r="BL141" s="16">
        <f t="shared" si="11"/>
        <v>0</v>
      </c>
      <c r="BM141" s="16">
        <v>0</v>
      </c>
      <c r="BN141" s="16">
        <v>7041</v>
      </c>
      <c r="BO141" s="16">
        <v>3817</v>
      </c>
      <c r="BP141" s="16">
        <v>13</v>
      </c>
      <c r="BQ141" s="16">
        <v>-5</v>
      </c>
      <c r="BR141" s="16">
        <v>-422</v>
      </c>
      <c r="BS141" s="16">
        <v>-226</v>
      </c>
      <c r="BT141" s="16">
        <v>-2341</v>
      </c>
      <c r="BU141" s="16">
        <v>-584</v>
      </c>
      <c r="BV141" s="16">
        <v>0</v>
      </c>
      <c r="BW141" s="16">
        <v>-4</v>
      </c>
      <c r="BX141" s="16">
        <v>-3</v>
      </c>
      <c r="BY141" s="16">
        <v>-373</v>
      </c>
      <c r="BZ141" s="16">
        <v>-5</v>
      </c>
      <c r="CA141" s="16">
        <v>6908</v>
      </c>
      <c r="CB141" s="16">
        <v>1</v>
      </c>
      <c r="CC141" s="16">
        <v>167</v>
      </c>
      <c r="CD141" s="16">
        <v>34</v>
      </c>
      <c r="CE141" s="16">
        <v>169</v>
      </c>
      <c r="CF141" s="16">
        <v>3</v>
      </c>
      <c r="CG141" s="16">
        <v>0</v>
      </c>
    </row>
    <row r="142" spans="1:85" ht="15.6" x14ac:dyDescent="0.3">
      <c r="A142" s="10">
        <v>16</v>
      </c>
      <c r="B142" s="10" t="s">
        <v>185</v>
      </c>
      <c r="C142" s="10" t="s">
        <v>186</v>
      </c>
      <c r="D142" s="10" t="s">
        <v>505</v>
      </c>
      <c r="E142" s="10" t="s">
        <v>461</v>
      </c>
      <c r="F142" s="10" t="s">
        <v>499</v>
      </c>
      <c r="G142" s="66">
        <v>42814936.450000003</v>
      </c>
      <c r="H142" s="66">
        <v>42814936.450000003</v>
      </c>
      <c r="I142" s="66">
        <v>42270025.93</v>
      </c>
      <c r="J142" s="66">
        <v>0</v>
      </c>
      <c r="K142" s="66">
        <v>11798785.630000001</v>
      </c>
      <c r="L142" s="66">
        <v>5742046.7400000002</v>
      </c>
      <c r="M142" s="66">
        <v>0</v>
      </c>
      <c r="N142" s="66">
        <v>0</v>
      </c>
      <c r="O142" s="66">
        <v>0</v>
      </c>
      <c r="P142" s="66">
        <v>4517276.7300000004</v>
      </c>
      <c r="Q142" s="66">
        <v>0</v>
      </c>
      <c r="R142" s="66">
        <v>0</v>
      </c>
      <c r="S142" s="66">
        <v>12566274.789999999</v>
      </c>
      <c r="T142" s="66">
        <v>0</v>
      </c>
      <c r="U142" s="66">
        <v>3787146.93</v>
      </c>
      <c r="V142" s="66">
        <v>996140.97</v>
      </c>
      <c r="W142" s="66">
        <v>54217.34</v>
      </c>
      <c r="X142" s="66">
        <v>0</v>
      </c>
      <c r="Y142" s="66">
        <v>40115233.850000001</v>
      </c>
      <c r="Z142" s="66">
        <v>1485884.2</v>
      </c>
      <c r="AA142" s="66">
        <v>41601118.049999997</v>
      </c>
      <c r="AB142" s="18">
        <v>0.20183300000000001</v>
      </c>
      <c r="AC142" s="18">
        <v>4.2500000000000003E-2</v>
      </c>
      <c r="AD142" s="16">
        <v>1703703.03</v>
      </c>
      <c r="AE142" s="16">
        <v>0</v>
      </c>
      <c r="AF142" s="16">
        <v>0</v>
      </c>
      <c r="AG142" s="16">
        <v>0</v>
      </c>
      <c r="AH142" s="16">
        <v>0</v>
      </c>
      <c r="AI142" s="16">
        <f t="shared" si="9"/>
        <v>0</v>
      </c>
      <c r="AJ142" s="16">
        <v>768292.1</v>
      </c>
      <c r="AK142" s="16">
        <v>67003.360000000001</v>
      </c>
      <c r="AL142" s="16">
        <v>169022.55</v>
      </c>
      <c r="AM142" s="16">
        <v>37431.17</v>
      </c>
      <c r="AN142" s="16">
        <v>122026.36</v>
      </c>
      <c r="AO142" s="16">
        <v>18052.14</v>
      </c>
      <c r="AP142" s="16">
        <v>63854.35</v>
      </c>
      <c r="AQ142" s="16">
        <v>11400</v>
      </c>
      <c r="AR142" s="16">
        <v>11500</v>
      </c>
      <c r="AS142" s="16">
        <v>0</v>
      </c>
      <c r="AT142" s="16">
        <f>11407.52+3361.55+69622.38</f>
        <v>84391.450000000012</v>
      </c>
      <c r="AU142" s="16">
        <v>24420.04</v>
      </c>
      <c r="AV142" s="16">
        <v>0</v>
      </c>
      <c r="AW142" s="16">
        <v>29929.14</v>
      </c>
      <c r="AX142" s="16">
        <v>28475.84</v>
      </c>
      <c r="AY142" s="16">
        <v>11090.75</v>
      </c>
      <c r="AZ142" s="16">
        <v>0</v>
      </c>
      <c r="BA142" s="16">
        <v>1594140.24</v>
      </c>
      <c r="BB142" s="18">
        <f t="shared" si="10"/>
        <v>0</v>
      </c>
      <c r="BC142" s="16">
        <v>1125863.26</v>
      </c>
      <c r="BD142" s="16">
        <v>7515604.9500000002</v>
      </c>
      <c r="BE142" s="16">
        <v>0</v>
      </c>
      <c r="BF142" s="16">
        <v>196853</v>
      </c>
      <c r="BG142" s="16">
        <v>0</v>
      </c>
      <c r="BH142" s="16">
        <v>338053.87</v>
      </c>
      <c r="BI142" s="16">
        <v>0</v>
      </c>
      <c r="BJ142" s="16">
        <v>0</v>
      </c>
      <c r="BK142" s="16">
        <v>0</v>
      </c>
      <c r="BL142" s="16">
        <f t="shared" si="11"/>
        <v>0</v>
      </c>
      <c r="BM142" s="16">
        <v>0</v>
      </c>
      <c r="BN142" s="16">
        <v>6354</v>
      </c>
      <c r="BO142" s="16">
        <v>2693</v>
      </c>
      <c r="BP142" s="16">
        <v>0</v>
      </c>
      <c r="BQ142" s="16">
        <v>0</v>
      </c>
      <c r="BR142" s="16">
        <v>-234</v>
      </c>
      <c r="BS142" s="16">
        <v>-289</v>
      </c>
      <c r="BT142" s="16">
        <v>-2171</v>
      </c>
      <c r="BU142" s="16">
        <v>-637</v>
      </c>
      <c r="BV142" s="16">
        <v>0</v>
      </c>
      <c r="BW142" s="16">
        <v>0</v>
      </c>
      <c r="BX142" s="16">
        <v>-7</v>
      </c>
      <c r="BY142" s="16">
        <v>-499</v>
      </c>
      <c r="BZ142" s="16">
        <v>0</v>
      </c>
      <c r="CA142" s="16">
        <v>5210</v>
      </c>
      <c r="CB142" s="16">
        <v>41</v>
      </c>
      <c r="CC142" s="16">
        <v>93</v>
      </c>
      <c r="CD142" s="16">
        <v>23</v>
      </c>
      <c r="CE142" s="16">
        <v>308</v>
      </c>
      <c r="CF142" s="16">
        <v>68</v>
      </c>
      <c r="CG142" s="16">
        <v>6</v>
      </c>
    </row>
    <row r="143" spans="1:85" ht="15.6" x14ac:dyDescent="0.3">
      <c r="A143" s="16">
        <v>17</v>
      </c>
      <c r="B143" s="17" t="s">
        <v>339</v>
      </c>
      <c r="C143" s="17" t="s">
        <v>340</v>
      </c>
      <c r="D143" s="10" t="s">
        <v>506</v>
      </c>
      <c r="E143" s="10" t="s">
        <v>361</v>
      </c>
      <c r="F143" s="10" t="s">
        <v>499</v>
      </c>
      <c r="G143" s="66">
        <v>74631502.019999996</v>
      </c>
      <c r="H143" s="66">
        <v>74631502.019999996</v>
      </c>
      <c r="I143" s="66">
        <v>72948873.459999993</v>
      </c>
      <c r="J143" s="66">
        <v>0</v>
      </c>
      <c r="K143" s="66">
        <v>13028431.48</v>
      </c>
      <c r="L143" s="66">
        <v>20364079.77</v>
      </c>
      <c r="M143" s="66">
        <v>0</v>
      </c>
      <c r="N143" s="66">
        <v>0</v>
      </c>
      <c r="O143" s="66">
        <v>0</v>
      </c>
      <c r="P143" s="66">
        <v>8956245.0700000003</v>
      </c>
      <c r="Q143" s="66">
        <v>0</v>
      </c>
      <c r="R143" s="66">
        <v>0</v>
      </c>
      <c r="S143" s="66">
        <v>17273942.100000001</v>
      </c>
      <c r="T143" s="66">
        <v>790092.19</v>
      </c>
      <c r="U143" s="66">
        <v>8133006.4299999997</v>
      </c>
      <c r="V143" s="66">
        <v>17814.919999999998</v>
      </c>
      <c r="W143" s="66">
        <v>0</v>
      </c>
      <c r="X143" s="66">
        <v>0</v>
      </c>
      <c r="Y143" s="66">
        <v>71765586.640000001</v>
      </c>
      <c r="Z143" s="66">
        <v>17814.919999999998</v>
      </c>
      <c r="AA143" s="66">
        <v>71783401.560000002</v>
      </c>
      <c r="AB143" s="18">
        <v>8.9369110000000002E-2</v>
      </c>
      <c r="AC143" s="18">
        <v>4.4900000000000002E-2</v>
      </c>
      <c r="AD143" s="16">
        <v>3219714.6</v>
      </c>
      <c r="AE143" s="16">
        <v>0</v>
      </c>
      <c r="AF143" s="16">
        <v>0</v>
      </c>
      <c r="AG143" s="16">
        <v>0</v>
      </c>
      <c r="AH143" s="16">
        <v>0</v>
      </c>
      <c r="AI143" s="16">
        <f t="shared" si="9"/>
        <v>0</v>
      </c>
      <c r="AJ143" s="16">
        <v>1852935.08</v>
      </c>
      <c r="AK143" s="16">
        <v>154937.09</v>
      </c>
      <c r="AL143" s="16">
        <v>302693.38</v>
      </c>
      <c r="AM143" s="16">
        <v>0</v>
      </c>
      <c r="AN143" s="16">
        <v>212521.47</v>
      </c>
      <c r="AO143" s="16">
        <v>28596.35</v>
      </c>
      <c r="AP143" s="16">
        <v>132922.14000000001</v>
      </c>
      <c r="AQ143" s="16">
        <v>8750</v>
      </c>
      <c r="AR143" s="16">
        <v>6768.44</v>
      </c>
      <c r="AS143" s="16">
        <v>0</v>
      </c>
      <c r="AT143" s="16">
        <v>139968.94</v>
      </c>
      <c r="AU143" s="16">
        <v>40617.94</v>
      </c>
      <c r="AV143" s="16">
        <v>0</v>
      </c>
      <c r="AW143" s="16">
        <v>18169.91</v>
      </c>
      <c r="AX143" s="16">
        <v>26181.71</v>
      </c>
      <c r="AY143" s="16">
        <v>66000</v>
      </c>
      <c r="AZ143" s="16">
        <v>0</v>
      </c>
      <c r="BA143" s="16">
        <v>3061203.41</v>
      </c>
      <c r="BB143" s="18">
        <f t="shared" si="10"/>
        <v>0</v>
      </c>
      <c r="BC143" s="16">
        <v>1290967.95</v>
      </c>
      <c r="BD143" s="16">
        <v>5378782.8899999997</v>
      </c>
      <c r="BE143" s="16">
        <v>0</v>
      </c>
      <c r="BF143" s="16">
        <v>196853</v>
      </c>
      <c r="BG143" s="16">
        <v>0</v>
      </c>
      <c r="BH143" s="16">
        <v>642462.69999999995</v>
      </c>
      <c r="BI143" s="16">
        <v>0</v>
      </c>
      <c r="BJ143" s="16">
        <v>0</v>
      </c>
      <c r="BK143" s="16">
        <v>0</v>
      </c>
      <c r="BL143" s="16">
        <f t="shared" si="11"/>
        <v>0</v>
      </c>
      <c r="BM143" s="16">
        <v>0</v>
      </c>
      <c r="BN143" s="16">
        <v>10663</v>
      </c>
      <c r="BO143" s="16">
        <v>2574</v>
      </c>
      <c r="BP143" s="16">
        <v>29</v>
      </c>
      <c r="BQ143" s="16">
        <v>-6</v>
      </c>
      <c r="BR143" s="16">
        <v>-120</v>
      </c>
      <c r="BS143" s="16">
        <v>-306</v>
      </c>
      <c r="BT143" s="16">
        <v>-1115</v>
      </c>
      <c r="BU143" s="16">
        <v>-412</v>
      </c>
      <c r="BV143" s="16">
        <v>0</v>
      </c>
      <c r="BW143" s="16">
        <v>-11</v>
      </c>
      <c r="BX143" s="16">
        <v>437</v>
      </c>
      <c r="BY143" s="16">
        <v>-1111</v>
      </c>
      <c r="BZ143" s="16">
        <v>-5</v>
      </c>
      <c r="CA143" s="16">
        <v>10617</v>
      </c>
      <c r="CB143" s="16">
        <v>10</v>
      </c>
      <c r="CC143" s="16">
        <v>99</v>
      </c>
      <c r="CD143" s="16">
        <v>56</v>
      </c>
      <c r="CE143" s="16">
        <v>845</v>
      </c>
      <c r="CF143" s="16">
        <v>91</v>
      </c>
      <c r="CG143" s="16">
        <v>15</v>
      </c>
    </row>
    <row r="144" spans="1:85" s="35" customFormat="1" ht="15.6" x14ac:dyDescent="0.3">
      <c r="A144" s="16">
        <v>17</v>
      </c>
      <c r="B144" s="17" t="s">
        <v>341</v>
      </c>
      <c r="C144" s="17" t="s">
        <v>119</v>
      </c>
      <c r="D144" s="32" t="s">
        <v>507</v>
      </c>
      <c r="E144" s="32" t="s">
        <v>361</v>
      </c>
      <c r="F144" s="32" t="s">
        <v>499</v>
      </c>
      <c r="G144" s="66">
        <v>42711040.899999999</v>
      </c>
      <c r="H144" s="66">
        <v>42711040.899999999</v>
      </c>
      <c r="I144" s="66">
        <v>42294635.649999999</v>
      </c>
      <c r="J144" s="66">
        <v>145183.56</v>
      </c>
      <c r="K144" s="66">
        <v>8531068.6600000001</v>
      </c>
      <c r="L144" s="66">
        <v>8925260.4499999993</v>
      </c>
      <c r="M144" s="66">
        <v>0</v>
      </c>
      <c r="N144" s="66">
        <v>0.94</v>
      </c>
      <c r="O144" s="66">
        <v>0</v>
      </c>
      <c r="P144" s="66">
        <v>6439556</v>
      </c>
      <c r="Q144" s="66">
        <v>0</v>
      </c>
      <c r="R144" s="66">
        <v>121.86</v>
      </c>
      <c r="S144" s="66">
        <v>11543131.35</v>
      </c>
      <c r="T144" s="66">
        <v>0</v>
      </c>
      <c r="U144" s="66">
        <v>4563599.66</v>
      </c>
      <c r="V144" s="66">
        <v>509890.22</v>
      </c>
      <c r="W144" s="66">
        <v>0</v>
      </c>
      <c r="X144" s="66">
        <v>0</v>
      </c>
      <c r="Y144" s="66">
        <v>42499603.299999997</v>
      </c>
      <c r="Z144" s="66">
        <v>570948.06000000006</v>
      </c>
      <c r="AA144" s="66">
        <v>43070551.359999999</v>
      </c>
      <c r="AB144" s="18">
        <v>8.7095069999999997E-2</v>
      </c>
      <c r="AC144" s="18">
        <v>5.4100000000000002E-2</v>
      </c>
      <c r="AD144" s="16">
        <v>2299409.88</v>
      </c>
      <c r="AE144" s="16">
        <v>0</v>
      </c>
      <c r="AF144" s="16">
        <v>0</v>
      </c>
      <c r="AG144" s="16">
        <v>0</v>
      </c>
      <c r="AH144" s="16">
        <v>486.54</v>
      </c>
      <c r="AI144" s="16">
        <f t="shared" si="9"/>
        <v>486.54</v>
      </c>
      <c r="AJ144" s="16">
        <v>1073764.3700000001</v>
      </c>
      <c r="AK144" s="16">
        <v>88773.39</v>
      </c>
      <c r="AL144" s="16">
        <v>245909.71</v>
      </c>
      <c r="AM144" s="16">
        <v>0</v>
      </c>
      <c r="AN144" s="16">
        <v>198517.71</v>
      </c>
      <c r="AO144" s="16">
        <v>5099.16</v>
      </c>
      <c r="AP144" s="16">
        <v>146511.14000000001</v>
      </c>
      <c r="AQ144" s="16">
        <v>7368</v>
      </c>
      <c r="AR144" s="16">
        <v>9037</v>
      </c>
      <c r="AS144" s="16">
        <v>0</v>
      </c>
      <c r="AT144" s="16">
        <v>108679.59</v>
      </c>
      <c r="AU144" s="16">
        <v>13154.12</v>
      </c>
      <c r="AV144" s="16">
        <v>0</v>
      </c>
      <c r="AW144" s="16">
        <v>960</v>
      </c>
      <c r="AX144" s="16">
        <v>13972.25</v>
      </c>
      <c r="AY144" s="16">
        <v>0</v>
      </c>
      <c r="AZ144" s="16">
        <v>0</v>
      </c>
      <c r="BA144" s="16">
        <v>2030170.84</v>
      </c>
      <c r="BB144" s="18">
        <f t="shared" si="10"/>
        <v>0</v>
      </c>
      <c r="BC144" s="16">
        <v>851535.52</v>
      </c>
      <c r="BD144" s="16">
        <v>2868385.35</v>
      </c>
      <c r="BE144" s="16">
        <v>0</v>
      </c>
      <c r="BF144" s="16">
        <v>196853</v>
      </c>
      <c r="BG144" s="16">
        <v>0</v>
      </c>
      <c r="BH144" s="16">
        <v>411657.14</v>
      </c>
      <c r="BI144" s="16">
        <v>0</v>
      </c>
      <c r="BJ144" s="16">
        <v>0</v>
      </c>
      <c r="BK144" s="16">
        <v>0</v>
      </c>
      <c r="BL144" s="16">
        <f t="shared" si="11"/>
        <v>0</v>
      </c>
      <c r="BM144" s="16">
        <v>0</v>
      </c>
      <c r="BN144" s="16">
        <v>5690</v>
      </c>
      <c r="BO144" s="16">
        <v>1804</v>
      </c>
      <c r="BP144" s="16">
        <v>36</v>
      </c>
      <c r="BQ144" s="16">
        <v>0</v>
      </c>
      <c r="BR144" s="16">
        <v>-120</v>
      </c>
      <c r="BS144" s="16">
        <v>-137</v>
      </c>
      <c r="BT144" s="16">
        <v>-688</v>
      </c>
      <c r="BU144" s="16">
        <v>-179</v>
      </c>
      <c r="BV144" s="16">
        <v>0</v>
      </c>
      <c r="BW144" s="16">
        <v>-1</v>
      </c>
      <c r="BX144" s="16">
        <v>0</v>
      </c>
      <c r="BY144" s="16">
        <v>-460</v>
      </c>
      <c r="BZ144" s="16">
        <v>-10</v>
      </c>
      <c r="CA144" s="16">
        <v>5935</v>
      </c>
      <c r="CB144" s="16">
        <v>11</v>
      </c>
      <c r="CC144" s="16">
        <v>57</v>
      </c>
      <c r="CD144" s="16">
        <v>29</v>
      </c>
      <c r="CE144" s="16">
        <v>413</v>
      </c>
      <c r="CF144" s="16">
        <v>13</v>
      </c>
      <c r="CG144" s="16">
        <v>0</v>
      </c>
    </row>
    <row r="145" spans="1:85" s="35" customFormat="1" ht="15.6" x14ac:dyDescent="0.3">
      <c r="A145" s="16">
        <v>17</v>
      </c>
      <c r="B145" s="58" t="s">
        <v>579</v>
      </c>
      <c r="C145" s="17" t="s">
        <v>119</v>
      </c>
      <c r="D145" s="32" t="s">
        <v>509</v>
      </c>
      <c r="E145" s="10" t="s">
        <v>364</v>
      </c>
      <c r="F145" s="10" t="s">
        <v>499</v>
      </c>
      <c r="G145" s="66">
        <v>53078593.439999998</v>
      </c>
      <c r="H145" s="66">
        <v>53083069.479999997</v>
      </c>
      <c r="I145" s="66">
        <v>52482359.5</v>
      </c>
      <c r="J145" s="66">
        <v>16232280.75</v>
      </c>
      <c r="K145" s="66">
        <v>3073201.17</v>
      </c>
      <c r="L145" s="66">
        <v>11075562</v>
      </c>
      <c r="M145" s="66">
        <v>0</v>
      </c>
      <c r="N145" s="66">
        <v>0</v>
      </c>
      <c r="O145" s="66">
        <v>0</v>
      </c>
      <c r="P145" s="66">
        <v>4026184.34</v>
      </c>
      <c r="Q145" s="66">
        <v>0</v>
      </c>
      <c r="R145" s="66">
        <v>0</v>
      </c>
      <c r="S145" s="66">
        <v>13067894.060000001</v>
      </c>
      <c r="T145" s="66">
        <v>442264.7</v>
      </c>
      <c r="U145" s="66">
        <v>2400853.2599999998</v>
      </c>
      <c r="V145" s="66">
        <v>165393.57999999999</v>
      </c>
      <c r="W145" s="66">
        <v>0</v>
      </c>
      <c r="X145" s="66">
        <v>0</v>
      </c>
      <c r="Y145" s="66">
        <v>52518663.390000001</v>
      </c>
      <c r="Z145" s="66">
        <v>179887.06</v>
      </c>
      <c r="AA145" s="66">
        <v>52698550.450000003</v>
      </c>
      <c r="AB145" s="18">
        <v>3.2585450000000002E-2</v>
      </c>
      <c r="AC145" s="18">
        <v>4.1399999999999999E-2</v>
      </c>
      <c r="AD145" s="16">
        <v>2173131.8199999998</v>
      </c>
      <c r="AE145" s="16">
        <v>0</v>
      </c>
      <c r="AF145" s="16">
        <v>0</v>
      </c>
      <c r="AG145" s="16">
        <v>4420.4799999999996</v>
      </c>
      <c r="AH145" s="16">
        <v>321.68</v>
      </c>
      <c r="AI145" s="16">
        <f t="shared" si="9"/>
        <v>4742.16</v>
      </c>
      <c r="AJ145" s="16">
        <v>1155271.6100000001</v>
      </c>
      <c r="AK145" s="16">
        <v>92509.7</v>
      </c>
      <c r="AL145" s="16">
        <v>235836.72</v>
      </c>
      <c r="AM145" s="16">
        <v>0</v>
      </c>
      <c r="AN145" s="16">
        <v>89613.77</v>
      </c>
      <c r="AO145" s="16">
        <v>1685.55</v>
      </c>
      <c r="AP145" s="16">
        <v>72382.100000000006</v>
      </c>
      <c r="AQ145" s="16">
        <v>7950</v>
      </c>
      <c r="AR145" s="16">
        <v>11073.44</v>
      </c>
      <c r="AS145" s="16">
        <v>0</v>
      </c>
      <c r="AT145" s="16">
        <v>81688.2</v>
      </c>
      <c r="AU145" s="16">
        <v>32387.22</v>
      </c>
      <c r="AV145" s="16">
        <v>0</v>
      </c>
      <c r="AW145" s="16">
        <v>22192.81</v>
      </c>
      <c r="AX145" s="16">
        <v>63913.08</v>
      </c>
      <c r="AY145" s="16">
        <v>0</v>
      </c>
      <c r="AZ145" s="16">
        <v>0</v>
      </c>
      <c r="BA145" s="16">
        <v>1947354.39</v>
      </c>
      <c r="BB145" s="18">
        <f t="shared" si="10"/>
        <v>0</v>
      </c>
      <c r="BC145" s="16">
        <v>520329.99</v>
      </c>
      <c r="BD145" s="16">
        <v>1209259.83</v>
      </c>
      <c r="BE145" s="16">
        <v>0</v>
      </c>
      <c r="BF145" s="16">
        <v>196853</v>
      </c>
      <c r="BG145" s="16">
        <v>0</v>
      </c>
      <c r="BH145" s="16">
        <v>426653.35</v>
      </c>
      <c r="BI145" s="16">
        <v>0</v>
      </c>
      <c r="BJ145" s="16">
        <v>0</v>
      </c>
      <c r="BK145" s="16">
        <v>0</v>
      </c>
      <c r="BL145" s="16">
        <f t="shared" si="11"/>
        <v>0</v>
      </c>
      <c r="BM145" s="16">
        <v>0</v>
      </c>
      <c r="BN145" s="16">
        <v>5691</v>
      </c>
      <c r="BO145" s="16">
        <v>1547</v>
      </c>
      <c r="BP145" s="16">
        <v>0</v>
      </c>
      <c r="BQ145" s="16">
        <v>0</v>
      </c>
      <c r="BR145" s="16">
        <v>-108</v>
      </c>
      <c r="BS145" s="16">
        <v>-179</v>
      </c>
      <c r="BT145" s="16">
        <v>-766</v>
      </c>
      <c r="BU145" s="16">
        <v>-310</v>
      </c>
      <c r="BV145" s="16">
        <v>0</v>
      </c>
      <c r="BW145" s="16">
        <v>-11</v>
      </c>
      <c r="BX145" s="16">
        <v>0</v>
      </c>
      <c r="BY145" s="16">
        <v>-797</v>
      </c>
      <c r="BZ145" s="16">
        <v>-3</v>
      </c>
      <c r="CA145" s="16">
        <v>5064</v>
      </c>
      <c r="CB145" s="16">
        <v>3</v>
      </c>
      <c r="CC145" s="16">
        <v>74</v>
      </c>
      <c r="CD145" s="16">
        <v>22</v>
      </c>
      <c r="CE145" s="16">
        <v>664</v>
      </c>
      <c r="CF145" s="16">
        <v>37</v>
      </c>
      <c r="CG145" s="16">
        <v>0</v>
      </c>
    </row>
    <row r="146" spans="1:85" s="35" customFormat="1" ht="15.6" x14ac:dyDescent="0.3">
      <c r="A146" s="16">
        <v>17</v>
      </c>
      <c r="B146" s="17" t="s">
        <v>342</v>
      </c>
      <c r="C146" s="17" t="s">
        <v>343</v>
      </c>
      <c r="D146" s="32" t="s">
        <v>575</v>
      </c>
      <c r="E146" s="32" t="s">
        <v>361</v>
      </c>
      <c r="F146" s="32" t="s">
        <v>499</v>
      </c>
      <c r="G146" s="66">
        <v>68803790.090000004</v>
      </c>
      <c r="H146" s="66">
        <v>68809547.879999995</v>
      </c>
      <c r="I146" s="66">
        <v>67539562.209999993</v>
      </c>
      <c r="J146" s="66">
        <v>0</v>
      </c>
      <c r="K146" s="66">
        <v>10785715.880000001</v>
      </c>
      <c r="L146" s="66">
        <v>22481607.59</v>
      </c>
      <c r="M146" s="66">
        <v>0</v>
      </c>
      <c r="N146" s="66">
        <v>0</v>
      </c>
      <c r="O146" s="66">
        <v>0</v>
      </c>
      <c r="P146" s="66">
        <v>8870785.9399999995</v>
      </c>
      <c r="Q146" s="66">
        <v>0</v>
      </c>
      <c r="R146" s="66">
        <v>0</v>
      </c>
      <c r="S146" s="66">
        <v>9428369.2799999993</v>
      </c>
      <c r="T146" s="66">
        <v>2195064.91</v>
      </c>
      <c r="U146" s="66">
        <v>9858239.5899999999</v>
      </c>
      <c r="V146" s="66">
        <v>217822.49</v>
      </c>
      <c r="W146" s="66">
        <v>0</v>
      </c>
      <c r="X146" s="66">
        <v>0</v>
      </c>
      <c r="Y146" s="66">
        <v>67555883.010000005</v>
      </c>
      <c r="Z146" s="66">
        <v>239716.51</v>
      </c>
      <c r="AA146" s="66">
        <v>67795599.519999996</v>
      </c>
      <c r="AB146" s="18">
        <v>0.1356252</v>
      </c>
      <c r="AC146" s="18">
        <v>5.8299999999999998E-2</v>
      </c>
      <c r="AD146" s="16">
        <v>3936099.82</v>
      </c>
      <c r="AE146" s="16">
        <v>0</v>
      </c>
      <c r="AF146" s="16">
        <v>0</v>
      </c>
      <c r="AG146" s="16">
        <v>5757.79</v>
      </c>
      <c r="AH146" s="16">
        <v>0</v>
      </c>
      <c r="AI146" s="16">
        <f t="shared" si="9"/>
        <v>5757.79</v>
      </c>
      <c r="AJ146" s="16">
        <v>2245839.27</v>
      </c>
      <c r="AK146" s="16">
        <v>184512.95</v>
      </c>
      <c r="AL146" s="16">
        <v>609126.51</v>
      </c>
      <c r="AM146" s="16">
        <v>33877.9</v>
      </c>
      <c r="AN146" s="16">
        <v>291398.68</v>
      </c>
      <c r="AO146" s="16">
        <v>0</v>
      </c>
      <c r="AP146" s="16">
        <v>124934.46</v>
      </c>
      <c r="AQ146" s="16">
        <v>8750</v>
      </c>
      <c r="AR146" s="16">
        <v>12500.6</v>
      </c>
      <c r="AS146" s="16">
        <v>0</v>
      </c>
      <c r="AT146" s="16">
        <v>131625.17000000001</v>
      </c>
      <c r="AU146" s="16">
        <v>15749.78</v>
      </c>
      <c r="AV146" s="16">
        <v>0</v>
      </c>
      <c r="AW146" s="16">
        <v>68763.679999999993</v>
      </c>
      <c r="AX146" s="16">
        <v>21160.7</v>
      </c>
      <c r="AY146" s="16">
        <v>4941.99</v>
      </c>
      <c r="AZ146" s="16">
        <v>0</v>
      </c>
      <c r="BA146" s="16">
        <v>3903899.22</v>
      </c>
      <c r="BB146" s="18">
        <f t="shared" si="10"/>
        <v>0</v>
      </c>
      <c r="BC146" s="16">
        <v>6303270.6500000004</v>
      </c>
      <c r="BD146" s="16">
        <v>3028254.85</v>
      </c>
      <c r="BE146" s="16">
        <v>0</v>
      </c>
      <c r="BF146" s="16">
        <v>196853</v>
      </c>
      <c r="BG146" s="16">
        <v>0</v>
      </c>
      <c r="BH146" s="16">
        <v>508994.5</v>
      </c>
      <c r="BI146" s="16">
        <v>0</v>
      </c>
      <c r="BJ146" s="16">
        <v>0</v>
      </c>
      <c r="BK146" s="16">
        <v>0</v>
      </c>
      <c r="BL146" s="16">
        <f t="shared" si="11"/>
        <v>0</v>
      </c>
      <c r="BM146" s="16">
        <v>0</v>
      </c>
      <c r="BN146" s="16">
        <v>12804</v>
      </c>
      <c r="BO146" s="16">
        <v>3257</v>
      </c>
      <c r="BP146" s="16">
        <v>5</v>
      </c>
      <c r="BQ146" s="16">
        <v>0</v>
      </c>
      <c r="BR146" s="16">
        <v>-109</v>
      </c>
      <c r="BS146" s="16">
        <v>-51</v>
      </c>
      <c r="BT146" s="16">
        <v>-1327</v>
      </c>
      <c r="BU146" s="16">
        <v>-364</v>
      </c>
      <c r="BV146" s="16">
        <v>0</v>
      </c>
      <c r="BW146" s="16">
        <v>-6</v>
      </c>
      <c r="BX146" s="16">
        <v>21</v>
      </c>
      <c r="BY146" s="16">
        <v>-2346</v>
      </c>
      <c r="BZ146" s="16">
        <v>-10</v>
      </c>
      <c r="CA146" s="16">
        <v>11874</v>
      </c>
      <c r="CB146" s="16">
        <v>125</v>
      </c>
      <c r="CC146" s="16">
        <v>75</v>
      </c>
      <c r="CD146" s="16">
        <v>17</v>
      </c>
      <c r="CE146" s="16">
        <v>482</v>
      </c>
      <c r="CF146" s="16">
        <v>1730</v>
      </c>
      <c r="CG146" s="16">
        <v>24</v>
      </c>
    </row>
    <row r="147" spans="1:85" s="35" customFormat="1" ht="15.6" x14ac:dyDescent="0.3">
      <c r="A147" s="16">
        <v>17</v>
      </c>
      <c r="B147" s="17" t="s">
        <v>344</v>
      </c>
      <c r="C147" s="17" t="s">
        <v>27</v>
      </c>
      <c r="D147" s="32" t="s">
        <v>508</v>
      </c>
      <c r="E147" s="32" t="s">
        <v>364</v>
      </c>
      <c r="F147" s="32" t="s">
        <v>499</v>
      </c>
      <c r="G147" s="66">
        <v>37852857.460000001</v>
      </c>
      <c r="H147" s="66">
        <v>37855191.109999999</v>
      </c>
      <c r="I147" s="66">
        <v>37389559.229999997</v>
      </c>
      <c r="J147" s="66">
        <v>9867064.3100000005</v>
      </c>
      <c r="K147" s="66">
        <v>1362205.63</v>
      </c>
      <c r="L147" s="66">
        <v>8964540.0899999999</v>
      </c>
      <c r="M147" s="66">
        <v>0</v>
      </c>
      <c r="N147" s="66">
        <v>0</v>
      </c>
      <c r="O147" s="66">
        <v>0</v>
      </c>
      <c r="P147" s="66">
        <v>2954813.67</v>
      </c>
      <c r="Q147" s="66">
        <v>0</v>
      </c>
      <c r="R147" s="66">
        <v>0</v>
      </c>
      <c r="S147" s="66">
        <v>10943804.32</v>
      </c>
      <c r="T147" s="66">
        <v>0</v>
      </c>
      <c r="U147" s="66">
        <v>1797286.47</v>
      </c>
      <c r="V147" s="66">
        <v>408156.56</v>
      </c>
      <c r="W147" s="66">
        <v>43947.42</v>
      </c>
      <c r="X147" s="66">
        <v>0</v>
      </c>
      <c r="Y147" s="66">
        <v>37271348.359999999</v>
      </c>
      <c r="Z147" s="66">
        <v>491293.17</v>
      </c>
      <c r="AA147" s="66">
        <v>37762641.530000001</v>
      </c>
      <c r="AB147" s="18">
        <v>5.9032460000000002E-2</v>
      </c>
      <c r="AC147" s="18">
        <v>3.7100000000000001E-2</v>
      </c>
      <c r="AD147" s="16">
        <v>1381633.87</v>
      </c>
      <c r="AE147" s="16">
        <v>0</v>
      </c>
      <c r="AF147" s="16">
        <v>0</v>
      </c>
      <c r="AG147" s="16">
        <v>2333.65</v>
      </c>
      <c r="AH147" s="16">
        <v>349.07</v>
      </c>
      <c r="AI147" s="16">
        <f t="shared" si="9"/>
        <v>2682.7200000000003</v>
      </c>
      <c r="AJ147" s="16">
        <v>547991.29</v>
      </c>
      <c r="AK147" s="16">
        <v>46515.07</v>
      </c>
      <c r="AL147" s="16">
        <v>118729.43</v>
      </c>
      <c r="AM147" s="16">
        <v>18393.599999999999</v>
      </c>
      <c r="AN147" s="16">
        <v>101123.37</v>
      </c>
      <c r="AO147" s="16">
        <v>3464.87</v>
      </c>
      <c r="AP147" s="16">
        <v>73352.86</v>
      </c>
      <c r="AQ147" s="16">
        <v>7368</v>
      </c>
      <c r="AR147" s="16">
        <v>111817.92</v>
      </c>
      <c r="AS147" s="16">
        <v>0</v>
      </c>
      <c r="AT147" s="16">
        <v>70824.08</v>
      </c>
      <c r="AU147" s="16">
        <v>3521.9</v>
      </c>
      <c r="AV147" s="16">
        <v>0</v>
      </c>
      <c r="AW147" s="16">
        <v>1046.1099999999999</v>
      </c>
      <c r="AX147" s="16">
        <v>74852.52</v>
      </c>
      <c r="AY147" s="16">
        <v>0</v>
      </c>
      <c r="AZ147" s="16">
        <v>0</v>
      </c>
      <c r="BA147" s="16">
        <v>1232522.6299999999</v>
      </c>
      <c r="BB147" s="18">
        <f t="shared" si="10"/>
        <v>0</v>
      </c>
      <c r="BC147" s="16">
        <v>325543.24</v>
      </c>
      <c r="BD147" s="16">
        <v>1909004.13</v>
      </c>
      <c r="BE147" s="16">
        <v>0</v>
      </c>
      <c r="BF147" s="16">
        <v>196853</v>
      </c>
      <c r="BG147" s="16">
        <v>0</v>
      </c>
      <c r="BH147" s="16">
        <v>247508.77</v>
      </c>
      <c r="BI147" s="16">
        <v>0</v>
      </c>
      <c r="BJ147" s="16">
        <v>0</v>
      </c>
      <c r="BK147" s="16">
        <v>0</v>
      </c>
      <c r="BL147" s="16">
        <f t="shared" si="11"/>
        <v>0</v>
      </c>
      <c r="BM147" s="16">
        <v>0</v>
      </c>
      <c r="BN147" s="16">
        <v>3896</v>
      </c>
      <c r="BO147" s="16">
        <v>937</v>
      </c>
      <c r="BP147" s="16">
        <v>0</v>
      </c>
      <c r="BQ147" s="16">
        <v>0</v>
      </c>
      <c r="BR147" s="16">
        <v>-44</v>
      </c>
      <c r="BS147" s="16">
        <v>-111</v>
      </c>
      <c r="BT147" s="16">
        <v>-481</v>
      </c>
      <c r="BU147" s="16">
        <v>-160</v>
      </c>
      <c r="BV147" s="16">
        <v>9</v>
      </c>
      <c r="BW147" s="16">
        <v>-5</v>
      </c>
      <c r="BX147" s="16">
        <v>0</v>
      </c>
      <c r="BY147" s="16">
        <v>-619</v>
      </c>
      <c r="BZ147" s="16">
        <v>0</v>
      </c>
      <c r="CA147" s="16">
        <v>3422</v>
      </c>
      <c r="CB147" s="16">
        <v>8</v>
      </c>
      <c r="CC147" s="16">
        <v>47</v>
      </c>
      <c r="CD147" s="16">
        <v>21</v>
      </c>
      <c r="CE147" s="16">
        <v>505</v>
      </c>
      <c r="CF147" s="16">
        <v>26</v>
      </c>
      <c r="CG147" s="16">
        <v>3</v>
      </c>
    </row>
    <row r="148" spans="1:85" s="35" customFormat="1" ht="15.6" x14ac:dyDescent="0.3">
      <c r="A148" s="16">
        <v>17</v>
      </c>
      <c r="B148" s="17" t="s">
        <v>345</v>
      </c>
      <c r="C148" s="17" t="s">
        <v>103</v>
      </c>
      <c r="D148" s="32" t="s">
        <v>509</v>
      </c>
      <c r="E148" s="32" t="s">
        <v>364</v>
      </c>
      <c r="F148" s="32" t="s">
        <v>499</v>
      </c>
      <c r="G148" s="66">
        <v>55021370.18</v>
      </c>
      <c r="H148" s="66">
        <v>55033933.420000002</v>
      </c>
      <c r="I148" s="66">
        <v>54574011.200000003</v>
      </c>
      <c r="J148" s="66">
        <v>16715046.23</v>
      </c>
      <c r="K148" s="66">
        <v>3329805.76</v>
      </c>
      <c r="L148" s="66">
        <v>12141531.43</v>
      </c>
      <c r="M148" s="66">
        <v>0</v>
      </c>
      <c r="N148" s="66">
        <v>0</v>
      </c>
      <c r="O148" s="66">
        <v>72767.19</v>
      </c>
      <c r="P148" s="66">
        <v>4677443.57</v>
      </c>
      <c r="Q148" s="66">
        <v>0</v>
      </c>
      <c r="R148" s="66">
        <v>0</v>
      </c>
      <c r="S148" s="66">
        <v>13016280.42</v>
      </c>
      <c r="T148" s="66">
        <v>313741.81</v>
      </c>
      <c r="U148" s="66">
        <v>2471013.15</v>
      </c>
      <c r="V148" s="66">
        <v>45107.95</v>
      </c>
      <c r="W148" s="66">
        <v>-250</v>
      </c>
      <c r="X148" s="66">
        <v>0</v>
      </c>
      <c r="Y148" s="66">
        <v>54694001.119999997</v>
      </c>
      <c r="Z148" s="66">
        <v>58449.39</v>
      </c>
      <c r="AA148" s="66">
        <v>54752450.509999998</v>
      </c>
      <c r="AB148" s="18">
        <v>2.9572379999999999E-2</v>
      </c>
      <c r="AC148" s="18">
        <v>3.5799999999999998E-2</v>
      </c>
      <c r="AD148" s="16">
        <v>1955448.06</v>
      </c>
      <c r="AE148" s="16">
        <v>0</v>
      </c>
      <c r="AF148" s="16">
        <v>0</v>
      </c>
      <c r="AG148" s="16">
        <v>12563.24</v>
      </c>
      <c r="AH148" s="16">
        <v>320.10000000000002</v>
      </c>
      <c r="AI148" s="16">
        <f t="shared" si="9"/>
        <v>12883.34</v>
      </c>
      <c r="AJ148" s="16">
        <v>1105691.83</v>
      </c>
      <c r="AK148" s="16">
        <v>92643.1</v>
      </c>
      <c r="AL148" s="16">
        <v>225961.03</v>
      </c>
      <c r="AM148" s="16">
        <v>0</v>
      </c>
      <c r="AN148" s="16">
        <v>118055.1</v>
      </c>
      <c r="AO148" s="16">
        <v>3495.02</v>
      </c>
      <c r="AP148" s="16">
        <v>61521.89</v>
      </c>
      <c r="AQ148" s="16">
        <v>7950</v>
      </c>
      <c r="AR148" s="16">
        <v>16944.78</v>
      </c>
      <c r="AS148" s="16">
        <v>0</v>
      </c>
      <c r="AT148" s="16">
        <v>76997.95</v>
      </c>
      <c r="AU148" s="16">
        <v>21196.34</v>
      </c>
      <c r="AV148" s="16">
        <v>0</v>
      </c>
      <c r="AW148" s="16">
        <v>18096.990000000002</v>
      </c>
      <c r="AX148" s="16">
        <v>18602.22</v>
      </c>
      <c r="AY148" s="16">
        <v>0</v>
      </c>
      <c r="AZ148" s="16">
        <v>0</v>
      </c>
      <c r="BA148" s="16">
        <v>1842554.9</v>
      </c>
      <c r="BB148" s="18">
        <f t="shared" si="10"/>
        <v>0</v>
      </c>
      <c r="BC148" s="16">
        <v>512803.8</v>
      </c>
      <c r="BD148" s="16">
        <v>1114308.93</v>
      </c>
      <c r="BE148" s="16">
        <v>0</v>
      </c>
      <c r="BF148" s="16">
        <v>196853</v>
      </c>
      <c r="BG148" s="16">
        <v>0</v>
      </c>
      <c r="BH148" s="16">
        <v>320847.03999999998</v>
      </c>
      <c r="BI148" s="16">
        <v>0</v>
      </c>
      <c r="BJ148" s="16">
        <v>0</v>
      </c>
      <c r="BK148" s="16">
        <v>0</v>
      </c>
      <c r="BL148" s="16">
        <f t="shared" si="11"/>
        <v>0</v>
      </c>
      <c r="BM148" s="16">
        <v>0</v>
      </c>
      <c r="BN148" s="16">
        <v>5703</v>
      </c>
      <c r="BO148" s="16">
        <v>1560</v>
      </c>
      <c r="BP148" s="16">
        <v>0</v>
      </c>
      <c r="BQ148" s="16">
        <v>0</v>
      </c>
      <c r="BR148" s="16">
        <v>-65</v>
      </c>
      <c r="BS148" s="16">
        <v>-117</v>
      </c>
      <c r="BT148" s="16">
        <v>-642</v>
      </c>
      <c r="BU148" s="16">
        <v>-345</v>
      </c>
      <c r="BV148" s="16">
        <v>0</v>
      </c>
      <c r="BW148" s="16">
        <v>-7</v>
      </c>
      <c r="BX148" s="16">
        <v>0</v>
      </c>
      <c r="BY148" s="16">
        <v>-913</v>
      </c>
      <c r="BZ148" s="16">
        <v>-4</v>
      </c>
      <c r="CA148" s="16">
        <v>5170</v>
      </c>
      <c r="CB148" s="16">
        <v>1</v>
      </c>
      <c r="CC148" s="16">
        <v>75</v>
      </c>
      <c r="CD148" s="16">
        <v>28</v>
      </c>
      <c r="CE148" s="16">
        <v>773</v>
      </c>
      <c r="CF148" s="16">
        <v>37</v>
      </c>
      <c r="CG148" s="16">
        <v>0</v>
      </c>
    </row>
    <row r="149" spans="1:85" s="35" customFormat="1" ht="15.6" x14ac:dyDescent="0.3">
      <c r="A149" s="16">
        <v>17</v>
      </c>
      <c r="B149" s="17" t="s">
        <v>346</v>
      </c>
      <c r="C149" s="17" t="s">
        <v>139</v>
      </c>
      <c r="D149" s="32" t="s">
        <v>510</v>
      </c>
      <c r="E149" s="36" t="s">
        <v>580</v>
      </c>
      <c r="F149" s="32" t="s">
        <v>511</v>
      </c>
      <c r="G149" s="66">
        <v>37775186.280000001</v>
      </c>
      <c r="H149" s="66">
        <v>37776795.340000004</v>
      </c>
      <c r="I149" s="66">
        <v>36303973.060000002</v>
      </c>
      <c r="J149" s="66">
        <v>1942042.29</v>
      </c>
      <c r="K149" s="66">
        <v>4304899.5</v>
      </c>
      <c r="L149" s="66">
        <v>2889462.8</v>
      </c>
      <c r="M149" s="66">
        <v>0</v>
      </c>
      <c r="N149" s="66">
        <v>0</v>
      </c>
      <c r="O149" s="66">
        <v>0</v>
      </c>
      <c r="P149" s="66">
        <v>2386698.2000000002</v>
      </c>
      <c r="Q149" s="66">
        <v>0</v>
      </c>
      <c r="R149" s="66">
        <v>0</v>
      </c>
      <c r="S149" s="66">
        <v>17182876.390000001</v>
      </c>
      <c r="T149" s="66">
        <v>935568.72</v>
      </c>
      <c r="U149" s="66">
        <v>4495055.74</v>
      </c>
      <c r="V149" s="66">
        <v>0</v>
      </c>
      <c r="W149" s="66">
        <v>0</v>
      </c>
      <c r="X149" s="66">
        <v>0</v>
      </c>
      <c r="Y149" s="66">
        <v>36704240.600000001</v>
      </c>
      <c r="Z149" s="66">
        <v>13285.88</v>
      </c>
      <c r="AA149" s="66">
        <v>36717526.479999997</v>
      </c>
      <c r="AB149" s="18">
        <v>0.30784089999999997</v>
      </c>
      <c r="AC149" s="18">
        <v>6.0400000000000002E-2</v>
      </c>
      <c r="AD149" s="16">
        <v>2218643.1800000002</v>
      </c>
      <c r="AE149" s="16">
        <v>1609.06</v>
      </c>
      <c r="AF149" s="16">
        <v>34147.769999999997</v>
      </c>
      <c r="AG149" s="16">
        <v>0</v>
      </c>
      <c r="AH149" s="16">
        <v>1486.93</v>
      </c>
      <c r="AI149" s="16">
        <f t="shared" si="9"/>
        <v>1486.93</v>
      </c>
      <c r="AJ149" s="16">
        <v>1104827.5</v>
      </c>
      <c r="AK149" s="16">
        <v>94190.3</v>
      </c>
      <c r="AL149" s="16">
        <v>269749.33</v>
      </c>
      <c r="AM149" s="16">
        <v>0</v>
      </c>
      <c r="AN149" s="16">
        <v>140503.64000000001</v>
      </c>
      <c r="AO149" s="16">
        <v>4815.16</v>
      </c>
      <c r="AP149" s="16">
        <v>52745.24</v>
      </c>
      <c r="AQ149" s="16">
        <v>7950</v>
      </c>
      <c r="AR149" s="16">
        <v>21503.86</v>
      </c>
      <c r="AS149" s="16">
        <v>70315.679999999993</v>
      </c>
      <c r="AT149" s="16">
        <v>55608.45</v>
      </c>
      <c r="AU149" s="16">
        <v>28611.93</v>
      </c>
      <c r="AV149" s="16">
        <v>0</v>
      </c>
      <c r="AW149" s="16">
        <v>10659.72</v>
      </c>
      <c r="AX149" s="16">
        <v>58297.74</v>
      </c>
      <c r="AY149" s="16">
        <v>4829.88</v>
      </c>
      <c r="AZ149" s="16">
        <v>0</v>
      </c>
      <c r="BA149" s="16">
        <v>2013463.72</v>
      </c>
      <c r="BB149" s="18">
        <f t="shared" si="10"/>
        <v>0</v>
      </c>
      <c r="BC149" s="16">
        <v>2454339.14</v>
      </c>
      <c r="BD149" s="16">
        <v>9174409.3100000005</v>
      </c>
      <c r="BE149" s="16">
        <v>0</v>
      </c>
      <c r="BF149" s="16">
        <v>196853</v>
      </c>
      <c r="BG149" s="16">
        <v>0</v>
      </c>
      <c r="BH149" s="16">
        <v>423205.06</v>
      </c>
      <c r="BI149" s="16">
        <v>0</v>
      </c>
      <c r="BJ149" s="16">
        <v>0</v>
      </c>
      <c r="BK149" s="16">
        <v>0</v>
      </c>
      <c r="BL149" s="16">
        <f t="shared" si="11"/>
        <v>0</v>
      </c>
      <c r="BM149" s="16">
        <v>0</v>
      </c>
      <c r="BN149" s="16">
        <v>5837</v>
      </c>
      <c r="BO149" s="16">
        <v>928</v>
      </c>
      <c r="BP149" s="16">
        <v>29</v>
      </c>
      <c r="BQ149" s="16">
        <v>-14</v>
      </c>
      <c r="BR149" s="16">
        <v>-74</v>
      </c>
      <c r="BS149" s="16">
        <v>-167</v>
      </c>
      <c r="BT149" s="16">
        <v>-346</v>
      </c>
      <c r="BU149" s="16">
        <v>-307</v>
      </c>
      <c r="BV149" s="16">
        <v>0</v>
      </c>
      <c r="BW149" s="16">
        <v>0</v>
      </c>
      <c r="BX149" s="16">
        <v>-147</v>
      </c>
      <c r="BY149" s="16">
        <v>-599</v>
      </c>
      <c r="BZ149" s="16">
        <v>-2</v>
      </c>
      <c r="CA149" s="16">
        <v>5138</v>
      </c>
      <c r="CB149" s="16">
        <v>68</v>
      </c>
      <c r="CC149" s="16">
        <v>112</v>
      </c>
      <c r="CD149" s="16">
        <v>43</v>
      </c>
      <c r="CE149" s="16">
        <v>436</v>
      </c>
      <c r="CF149" s="16">
        <v>3</v>
      </c>
      <c r="CG149" s="16">
        <v>5</v>
      </c>
    </row>
    <row r="150" spans="1:85" s="35" customFormat="1" ht="15.6" x14ac:dyDescent="0.3">
      <c r="A150" s="16">
        <v>17</v>
      </c>
      <c r="B150" s="17" t="s">
        <v>155</v>
      </c>
      <c r="C150" s="17" t="s">
        <v>47</v>
      </c>
      <c r="D150" s="37" t="s">
        <v>512</v>
      </c>
      <c r="E150" s="37" t="s">
        <v>364</v>
      </c>
      <c r="F150" s="32" t="s">
        <v>499</v>
      </c>
      <c r="G150" s="66">
        <v>55140862.210000001</v>
      </c>
      <c r="H150" s="66">
        <v>55140862.210000001</v>
      </c>
      <c r="I150" s="66">
        <v>54582283.420000002</v>
      </c>
      <c r="J150" s="66">
        <v>16937651.670000002</v>
      </c>
      <c r="K150" s="66">
        <v>2901017.06</v>
      </c>
      <c r="L150" s="66">
        <v>10021425.210000001</v>
      </c>
      <c r="M150" s="66">
        <v>0</v>
      </c>
      <c r="N150" s="66">
        <v>408.07</v>
      </c>
      <c r="O150" s="66">
        <v>51627.42</v>
      </c>
      <c r="P150" s="66">
        <v>2769530.18</v>
      </c>
      <c r="Q150" s="66">
        <v>0</v>
      </c>
      <c r="R150" s="66">
        <v>0.08</v>
      </c>
      <c r="S150" s="66">
        <v>17035406.370000001</v>
      </c>
      <c r="T150" s="66">
        <v>0</v>
      </c>
      <c r="U150" s="66">
        <v>1901012.45</v>
      </c>
      <c r="V150" s="66">
        <v>490435.75</v>
      </c>
      <c r="W150" s="66">
        <v>0</v>
      </c>
      <c r="X150" s="66">
        <v>0</v>
      </c>
      <c r="Y150" s="66">
        <v>53940656.07</v>
      </c>
      <c r="Z150" s="66">
        <v>557609.02</v>
      </c>
      <c r="AA150" s="66">
        <v>54498265.090000004</v>
      </c>
      <c r="AB150" s="18">
        <v>5.4562920000000001E-2</v>
      </c>
      <c r="AC150" s="18">
        <v>4.2799999999999998E-2</v>
      </c>
      <c r="AD150" s="16">
        <v>2307207.31</v>
      </c>
      <c r="AE150" s="16">
        <v>0</v>
      </c>
      <c r="AF150" s="16">
        <v>0</v>
      </c>
      <c r="AG150" s="16">
        <v>0</v>
      </c>
      <c r="AH150" s="16">
        <v>0</v>
      </c>
      <c r="AI150" s="16">
        <f t="shared" si="9"/>
        <v>0</v>
      </c>
      <c r="AJ150" s="16">
        <v>1047027.61</v>
      </c>
      <c r="AK150" s="16">
        <v>92991.23</v>
      </c>
      <c r="AL150" s="16">
        <v>267239.75</v>
      </c>
      <c r="AM150" s="16">
        <v>2503.6799999999998</v>
      </c>
      <c r="AN150" s="16">
        <v>145169.41</v>
      </c>
      <c r="AO150" s="16">
        <v>8526.5499999999993</v>
      </c>
      <c r="AP150" s="16">
        <v>179251.35</v>
      </c>
      <c r="AQ150" s="16">
        <v>7368</v>
      </c>
      <c r="AR150" s="16">
        <v>26745.4</v>
      </c>
      <c r="AS150" s="16">
        <v>0</v>
      </c>
      <c r="AT150" s="16">
        <v>88838.65</v>
      </c>
      <c r="AU150" s="16">
        <v>17507.54</v>
      </c>
      <c r="AV150" s="16">
        <v>0</v>
      </c>
      <c r="AW150" s="16">
        <v>1171.49</v>
      </c>
      <c r="AX150" s="16">
        <v>35512.14</v>
      </c>
      <c r="AY150" s="16">
        <v>41323.11</v>
      </c>
      <c r="AZ150" s="16">
        <v>0</v>
      </c>
      <c r="BA150" s="16">
        <v>2110152.96</v>
      </c>
      <c r="BB150" s="18">
        <f t="shared" si="10"/>
        <v>0</v>
      </c>
      <c r="BC150" s="16">
        <v>343923.52</v>
      </c>
      <c r="BD150" s="16">
        <v>2664722.5699999998</v>
      </c>
      <c r="BE150" s="16">
        <v>0</v>
      </c>
      <c r="BF150" s="16">
        <v>196853</v>
      </c>
      <c r="BG150" s="16">
        <v>0</v>
      </c>
      <c r="BH150" s="16">
        <v>416722.51</v>
      </c>
      <c r="BI150" s="16">
        <v>0</v>
      </c>
      <c r="BJ150" s="16">
        <v>0</v>
      </c>
      <c r="BK150" s="16">
        <v>0</v>
      </c>
      <c r="BL150" s="16">
        <f t="shared" si="11"/>
        <v>0</v>
      </c>
      <c r="BM150" s="16">
        <v>0</v>
      </c>
      <c r="BN150" s="16">
        <v>4288</v>
      </c>
      <c r="BO150" s="16">
        <v>1087</v>
      </c>
      <c r="BP150" s="16">
        <v>0</v>
      </c>
      <c r="BQ150" s="16">
        <v>0</v>
      </c>
      <c r="BR150" s="16">
        <v>-53</v>
      </c>
      <c r="BS150" s="16">
        <v>-143</v>
      </c>
      <c r="BT150" s="16">
        <v>-538</v>
      </c>
      <c r="BU150" s="16">
        <v>-295</v>
      </c>
      <c r="BV150" s="16">
        <v>2</v>
      </c>
      <c r="BW150" s="16">
        <v>-1</v>
      </c>
      <c r="BX150" s="16">
        <v>28</v>
      </c>
      <c r="BY150" s="16">
        <v>-484</v>
      </c>
      <c r="BZ150" s="16">
        <v>0</v>
      </c>
      <c r="CA150" s="16">
        <v>3891</v>
      </c>
      <c r="CB150" s="16">
        <v>3</v>
      </c>
      <c r="CC150" s="16">
        <v>139</v>
      </c>
      <c r="CD150" s="16">
        <v>24</v>
      </c>
      <c r="CE150" s="16">
        <v>328</v>
      </c>
      <c r="CF150" s="16">
        <v>15</v>
      </c>
      <c r="CG150" s="16">
        <v>1</v>
      </c>
    </row>
    <row r="151" spans="1:85" s="35" customFormat="1" ht="15.6" x14ac:dyDescent="0.3">
      <c r="A151" s="16">
        <v>17</v>
      </c>
      <c r="B151" s="17" t="s">
        <v>347</v>
      </c>
      <c r="C151" s="17" t="s">
        <v>45</v>
      </c>
      <c r="D151" s="32" t="s">
        <v>513</v>
      </c>
      <c r="E151" s="36" t="s">
        <v>580</v>
      </c>
      <c r="F151" s="32" t="s">
        <v>511</v>
      </c>
      <c r="G151" s="66">
        <v>16639699.789999999</v>
      </c>
      <c r="H151" s="66">
        <v>16639699.789999999</v>
      </c>
      <c r="I151" s="66">
        <v>16546705.91</v>
      </c>
      <c r="J151" s="66">
        <v>0</v>
      </c>
      <c r="K151" s="66">
        <v>1303243.9099999999</v>
      </c>
      <c r="L151" s="66">
        <v>1556713.59</v>
      </c>
      <c r="M151" s="66">
        <v>0</v>
      </c>
      <c r="N151" s="66">
        <v>0</v>
      </c>
      <c r="O151" s="66">
        <v>0</v>
      </c>
      <c r="P151" s="66">
        <v>2013951.97</v>
      </c>
      <c r="Q151" s="66">
        <v>0</v>
      </c>
      <c r="R151" s="66">
        <v>0</v>
      </c>
      <c r="S151" s="66">
        <v>9880251.9199999999</v>
      </c>
      <c r="T151" s="66">
        <v>95029.440000000002</v>
      </c>
      <c r="U151" s="66">
        <v>1402388.61</v>
      </c>
      <c r="V151" s="66">
        <v>0</v>
      </c>
      <c r="W151" s="66">
        <v>0</v>
      </c>
      <c r="X151" s="66">
        <v>0</v>
      </c>
      <c r="Y151" s="66">
        <v>17059723.32</v>
      </c>
      <c r="Z151" s="66">
        <v>0</v>
      </c>
      <c r="AA151" s="66">
        <v>17059723.32</v>
      </c>
      <c r="AB151" s="18">
        <v>4.1208549999999997E-2</v>
      </c>
      <c r="AC151" s="18">
        <v>4.7300000000000002E-2</v>
      </c>
      <c r="AD151" s="16">
        <v>806964.35</v>
      </c>
      <c r="AE151" s="16">
        <v>0</v>
      </c>
      <c r="AF151" s="16">
        <v>0</v>
      </c>
      <c r="AG151" s="16">
        <v>0</v>
      </c>
      <c r="AH151" s="16">
        <v>0</v>
      </c>
      <c r="AI151" s="16">
        <f t="shared" si="9"/>
        <v>0</v>
      </c>
      <c r="AJ151" s="16">
        <v>296961.93</v>
      </c>
      <c r="AK151" s="16">
        <v>23085.360000000001</v>
      </c>
      <c r="AL151" s="16">
        <v>68885.350000000006</v>
      </c>
      <c r="AM151" s="16">
        <v>0</v>
      </c>
      <c r="AN151" s="16">
        <v>32276.97</v>
      </c>
      <c r="AO151" s="16">
        <v>0</v>
      </c>
      <c r="AP151" s="16">
        <v>43357.14</v>
      </c>
      <c r="AQ151" s="16">
        <v>6200</v>
      </c>
      <c r="AR151" s="16">
        <v>26981.63</v>
      </c>
      <c r="AS151" s="16">
        <v>8557.56</v>
      </c>
      <c r="AT151" s="16">
        <v>24372.04</v>
      </c>
      <c r="AU151" s="16">
        <v>12589.41</v>
      </c>
      <c r="AV151" s="16">
        <v>0</v>
      </c>
      <c r="AW151" s="16">
        <v>11511.7</v>
      </c>
      <c r="AX151" s="16">
        <v>7931.16</v>
      </c>
      <c r="AY151" s="16">
        <v>15540.61</v>
      </c>
      <c r="AZ151" s="16">
        <v>0</v>
      </c>
      <c r="BA151" s="16">
        <v>610576.25</v>
      </c>
      <c r="BB151" s="18">
        <f t="shared" si="10"/>
        <v>0</v>
      </c>
      <c r="BC151" s="16">
        <v>288156.07</v>
      </c>
      <c r="BD151" s="16">
        <v>397541.83</v>
      </c>
      <c r="BE151" s="16">
        <v>254.81</v>
      </c>
      <c r="BF151" s="16">
        <v>196853</v>
      </c>
      <c r="BG151" s="16">
        <v>0.5</v>
      </c>
      <c r="BH151" s="16">
        <v>100249.89</v>
      </c>
      <c r="BI151" s="16">
        <v>0</v>
      </c>
      <c r="BJ151" s="16">
        <v>0</v>
      </c>
      <c r="BK151" s="16">
        <v>0</v>
      </c>
      <c r="BL151" s="16">
        <f t="shared" si="11"/>
        <v>0</v>
      </c>
      <c r="BM151" s="16">
        <v>0</v>
      </c>
      <c r="BN151" s="16">
        <v>2378</v>
      </c>
      <c r="BO151" s="16">
        <v>462</v>
      </c>
      <c r="BP151" s="16">
        <v>128</v>
      </c>
      <c r="BQ151" s="16">
        <v>0</v>
      </c>
      <c r="BR151" s="16">
        <v>-25</v>
      </c>
      <c r="BS151" s="16">
        <v>-99</v>
      </c>
      <c r="BT151" s="16">
        <v>-75</v>
      </c>
      <c r="BU151" s="16">
        <v>-118</v>
      </c>
      <c r="BV151" s="16">
        <v>0</v>
      </c>
      <c r="BW151" s="16">
        <v>-2</v>
      </c>
      <c r="BX151" s="16">
        <v>28</v>
      </c>
      <c r="BY151" s="16">
        <v>-315</v>
      </c>
      <c r="BZ151" s="16">
        <v>-2</v>
      </c>
      <c r="CA151" s="16">
        <v>2360</v>
      </c>
      <c r="CB151" s="16">
        <v>1</v>
      </c>
      <c r="CC151" s="16">
        <v>32</v>
      </c>
      <c r="CD151" s="16">
        <v>17</v>
      </c>
      <c r="CE151" s="16">
        <v>144</v>
      </c>
      <c r="CF151" s="16">
        <v>0</v>
      </c>
      <c r="CG151" s="16">
        <v>0</v>
      </c>
    </row>
    <row r="152" spans="1:85" s="35" customFormat="1" ht="15.6" x14ac:dyDescent="0.3">
      <c r="A152" s="16">
        <v>17</v>
      </c>
      <c r="B152" s="17" t="s">
        <v>348</v>
      </c>
      <c r="C152" s="17" t="s">
        <v>349</v>
      </c>
      <c r="D152" s="32" t="s">
        <v>510</v>
      </c>
      <c r="E152" s="36" t="s">
        <v>580</v>
      </c>
      <c r="F152" s="32" t="s">
        <v>511</v>
      </c>
      <c r="G152" s="66">
        <v>37396654.509999998</v>
      </c>
      <c r="H152" s="66">
        <v>37401031.979999997</v>
      </c>
      <c r="I152" s="66">
        <v>36491370.030000001</v>
      </c>
      <c r="J152" s="66">
        <v>1981572.75</v>
      </c>
      <c r="K152" s="66">
        <v>1861684.52</v>
      </c>
      <c r="L152" s="66">
        <v>5993485.1399999997</v>
      </c>
      <c r="M152" s="66">
        <v>0</v>
      </c>
      <c r="N152" s="66">
        <v>0</v>
      </c>
      <c r="O152" s="66">
        <v>0</v>
      </c>
      <c r="P152" s="66">
        <v>2494149.61</v>
      </c>
      <c r="Q152" s="66">
        <v>0</v>
      </c>
      <c r="R152" s="66">
        <v>0</v>
      </c>
      <c r="S152" s="66">
        <v>17042584.32</v>
      </c>
      <c r="T152" s="66">
        <v>1032808.19</v>
      </c>
      <c r="U152" s="66">
        <v>4353091.32</v>
      </c>
      <c r="V152" s="66">
        <v>77688.23</v>
      </c>
      <c r="W152" s="66">
        <v>0.12</v>
      </c>
      <c r="X152" s="66">
        <v>0</v>
      </c>
      <c r="Y152" s="66">
        <v>37251174.039999999</v>
      </c>
      <c r="Z152" s="66">
        <v>97370.84</v>
      </c>
      <c r="AA152" s="66">
        <v>37348544.880000003</v>
      </c>
      <c r="AB152" s="18">
        <v>0.28723110000000002</v>
      </c>
      <c r="AC152" s="18">
        <v>6.54E-2</v>
      </c>
      <c r="AD152" s="16">
        <v>2439396.7599999998</v>
      </c>
      <c r="AE152" s="16">
        <v>4377.47</v>
      </c>
      <c r="AF152" s="16">
        <v>67345.69</v>
      </c>
      <c r="AG152" s="16">
        <v>0</v>
      </c>
      <c r="AH152" s="16">
        <v>1512.73</v>
      </c>
      <c r="AI152" s="16">
        <f t="shared" si="9"/>
        <v>1512.73</v>
      </c>
      <c r="AJ152" s="16">
        <v>1073778.77</v>
      </c>
      <c r="AK152" s="16">
        <v>97955.18</v>
      </c>
      <c r="AL152" s="16">
        <v>259625</v>
      </c>
      <c r="AM152" s="16">
        <v>0</v>
      </c>
      <c r="AN152" s="16">
        <v>129705.72</v>
      </c>
      <c r="AO152" s="16">
        <v>4588.37</v>
      </c>
      <c r="AP152" s="16">
        <v>164716.70000000001</v>
      </c>
      <c r="AQ152" s="16">
        <v>8350</v>
      </c>
      <c r="AR152" s="16">
        <v>88510.26</v>
      </c>
      <c r="AS152" s="16">
        <v>106960.49</v>
      </c>
      <c r="AT152" s="16">
        <v>81553.69</v>
      </c>
      <c r="AU152" s="16">
        <v>30165.83</v>
      </c>
      <c r="AV152" s="16">
        <v>0</v>
      </c>
      <c r="AW152" s="16">
        <v>1162.98</v>
      </c>
      <c r="AX152" s="16">
        <v>63830.98</v>
      </c>
      <c r="AY152" s="16">
        <v>3044.5</v>
      </c>
      <c r="AZ152" s="16">
        <v>0</v>
      </c>
      <c r="BA152" s="16">
        <v>2205304.4700000002</v>
      </c>
      <c r="BB152" s="18">
        <f t="shared" si="10"/>
        <v>0</v>
      </c>
      <c r="BC152" s="16">
        <v>3613701.45</v>
      </c>
      <c r="BD152" s="16">
        <v>7127781.5199999996</v>
      </c>
      <c r="BE152" s="16">
        <v>0</v>
      </c>
      <c r="BF152" s="16">
        <v>196853</v>
      </c>
      <c r="BG152" s="16">
        <v>0</v>
      </c>
      <c r="BH152" s="16">
        <v>489877.36</v>
      </c>
      <c r="BI152" s="16">
        <v>0</v>
      </c>
      <c r="BJ152" s="16">
        <v>0</v>
      </c>
      <c r="BK152" s="16">
        <v>0</v>
      </c>
      <c r="BL152" s="16">
        <f t="shared" si="11"/>
        <v>0</v>
      </c>
      <c r="BM152" s="16">
        <v>0</v>
      </c>
      <c r="BN152" s="16">
        <v>5658</v>
      </c>
      <c r="BO152" s="16">
        <v>807</v>
      </c>
      <c r="BP152" s="16">
        <v>40</v>
      </c>
      <c r="BQ152" s="16">
        <v>-60</v>
      </c>
      <c r="BR152" s="16">
        <v>-90</v>
      </c>
      <c r="BS152" s="16">
        <v>-152</v>
      </c>
      <c r="BT152" s="16">
        <v>-503</v>
      </c>
      <c r="BU152" s="16">
        <v>-330</v>
      </c>
      <c r="BV152" s="16">
        <v>62</v>
      </c>
      <c r="BW152" s="16">
        <v>-51</v>
      </c>
      <c r="BX152" s="16">
        <v>68</v>
      </c>
      <c r="BY152" s="16">
        <v>-724</v>
      </c>
      <c r="BZ152" s="16">
        <v>-1</v>
      </c>
      <c r="CA152" s="16">
        <v>4724</v>
      </c>
      <c r="CB152" s="16">
        <v>27</v>
      </c>
      <c r="CC152" s="16">
        <v>172</v>
      </c>
      <c r="CD152" s="16">
        <v>62</v>
      </c>
      <c r="CE152" s="16">
        <v>490</v>
      </c>
      <c r="CF152" s="16">
        <v>6</v>
      </c>
      <c r="CG152" s="16">
        <v>7</v>
      </c>
    </row>
    <row r="153" spans="1:85" s="33" customFormat="1" ht="15.6" x14ac:dyDescent="0.3">
      <c r="A153" s="38">
        <v>18</v>
      </c>
      <c r="B153" s="38" t="s">
        <v>29</v>
      </c>
      <c r="C153" s="38" t="s">
        <v>30</v>
      </c>
      <c r="D153" s="38" t="s">
        <v>514</v>
      </c>
      <c r="E153" s="38" t="s">
        <v>364</v>
      </c>
      <c r="F153" s="38" t="s">
        <v>404</v>
      </c>
      <c r="G153" s="66">
        <v>31012756.629999999</v>
      </c>
      <c r="H153" s="66">
        <v>31012756.629999999</v>
      </c>
      <c r="I153" s="66">
        <v>30576719.609999999</v>
      </c>
      <c r="J153" s="66">
        <v>7554012.25</v>
      </c>
      <c r="K153" s="66">
        <v>1613278.24</v>
      </c>
      <c r="L153" s="66">
        <v>7259198.4100000001</v>
      </c>
      <c r="M153" s="66">
        <v>0</v>
      </c>
      <c r="N153" s="66">
        <v>0</v>
      </c>
      <c r="O153" s="66">
        <v>46608.75</v>
      </c>
      <c r="P153" s="66">
        <v>1523002.39</v>
      </c>
      <c r="Q153" s="66">
        <v>0</v>
      </c>
      <c r="R153" s="66">
        <v>0</v>
      </c>
      <c r="S153" s="66">
        <v>8553587.2799999993</v>
      </c>
      <c r="T153" s="72">
        <v>0</v>
      </c>
      <c r="U153" s="66">
        <v>1957583.22</v>
      </c>
      <c r="V153" s="72">
        <v>64877</v>
      </c>
      <c r="W153" s="66">
        <v>0</v>
      </c>
      <c r="X153" s="66">
        <v>3500.17</v>
      </c>
      <c r="Y153" s="66">
        <v>30555284.120000001</v>
      </c>
      <c r="Z153" s="66">
        <v>3500.17</v>
      </c>
      <c r="AA153" s="66">
        <v>30558784.289999999</v>
      </c>
      <c r="AB153" s="18">
        <v>8.5194149999999996E-2</v>
      </c>
      <c r="AC153" s="18">
        <v>6.4899999999999999E-2</v>
      </c>
      <c r="AD153" s="16">
        <v>1983136.8</v>
      </c>
      <c r="AE153" s="16">
        <v>0</v>
      </c>
      <c r="AF153" s="16">
        <v>0</v>
      </c>
      <c r="AG153" s="16">
        <v>0</v>
      </c>
      <c r="AH153" s="16">
        <v>0</v>
      </c>
      <c r="AI153" s="16">
        <f t="shared" si="9"/>
        <v>0</v>
      </c>
      <c r="AJ153" s="16">
        <v>1011176.49</v>
      </c>
      <c r="AK153" s="16">
        <v>76659.11</v>
      </c>
      <c r="AL153" s="16">
        <v>292682.08</v>
      </c>
      <c r="AM153" s="16">
        <v>0</v>
      </c>
      <c r="AN153" s="16">
        <v>114586.14</v>
      </c>
      <c r="AO153" s="16">
        <v>0</v>
      </c>
      <c r="AP153" s="16">
        <v>55140.17</v>
      </c>
      <c r="AQ153" s="16">
        <v>10000</v>
      </c>
      <c r="AR153" s="16">
        <v>11489</v>
      </c>
      <c r="AS153" s="16">
        <v>24197.57</v>
      </c>
      <c r="AT153" s="16">
        <v>44034.55</v>
      </c>
      <c r="AU153" s="16">
        <v>30563.18</v>
      </c>
      <c r="AV153" s="16">
        <v>0</v>
      </c>
      <c r="AW153" s="16">
        <v>6132.38</v>
      </c>
      <c r="AX153" s="16">
        <v>17110.36</v>
      </c>
      <c r="AY153" s="16">
        <v>36377.800000000003</v>
      </c>
      <c r="AZ153" s="16">
        <v>0</v>
      </c>
      <c r="BA153" s="16">
        <v>1832014.75</v>
      </c>
      <c r="BB153" s="18">
        <f t="shared" si="10"/>
        <v>0</v>
      </c>
      <c r="BC153" s="16">
        <v>169394.8</v>
      </c>
      <c r="BD153" s="16">
        <v>2472710.4700000002</v>
      </c>
      <c r="BE153" s="16">
        <v>0</v>
      </c>
      <c r="BF153" s="16">
        <v>196853</v>
      </c>
      <c r="BG153" s="16">
        <v>0</v>
      </c>
      <c r="BH153" s="16">
        <v>366725.44</v>
      </c>
      <c r="BI153" s="16">
        <v>0</v>
      </c>
      <c r="BJ153" s="16">
        <v>0</v>
      </c>
      <c r="BK153" s="16">
        <v>0</v>
      </c>
      <c r="BL153" s="16">
        <f t="shared" si="11"/>
        <v>0</v>
      </c>
      <c r="BM153" s="16">
        <v>0</v>
      </c>
      <c r="BN153" s="16">
        <v>3591</v>
      </c>
      <c r="BO153" s="16">
        <v>1043</v>
      </c>
      <c r="BP153" s="16">
        <v>5</v>
      </c>
      <c r="BQ153" s="16">
        <v>0</v>
      </c>
      <c r="BR153" s="16">
        <v>-26</v>
      </c>
      <c r="BS153" s="16">
        <v>-86</v>
      </c>
      <c r="BT153" s="16">
        <v>-131</v>
      </c>
      <c r="BU153" s="16">
        <v>-275</v>
      </c>
      <c r="BV153" s="16">
        <v>49</v>
      </c>
      <c r="BW153" s="16">
        <v>0</v>
      </c>
      <c r="BX153" s="16">
        <v>0</v>
      </c>
      <c r="BY153" s="16">
        <v>-725</v>
      </c>
      <c r="BZ153" s="16">
        <v>-3</v>
      </c>
      <c r="CA153" s="16">
        <v>3442</v>
      </c>
      <c r="CB153" s="16">
        <v>1</v>
      </c>
      <c r="CC153" s="16">
        <v>125</v>
      </c>
      <c r="CD153" s="16">
        <v>48</v>
      </c>
      <c r="CE153" s="16">
        <v>532</v>
      </c>
      <c r="CF153" s="16">
        <v>14</v>
      </c>
      <c r="CG153" s="16">
        <v>6</v>
      </c>
    </row>
    <row r="154" spans="1:85" s="33" customFormat="1" ht="15.6" x14ac:dyDescent="0.3">
      <c r="A154" s="38">
        <v>18</v>
      </c>
      <c r="B154" s="38" t="s">
        <v>334</v>
      </c>
      <c r="C154" s="38" t="s">
        <v>335</v>
      </c>
      <c r="D154" s="38" t="s">
        <v>515</v>
      </c>
      <c r="E154" s="41" t="s">
        <v>580</v>
      </c>
      <c r="F154" s="38" t="s">
        <v>516</v>
      </c>
      <c r="G154" s="66">
        <v>4851972.88</v>
      </c>
      <c r="H154" s="66">
        <v>4851972.88</v>
      </c>
      <c r="I154" s="66">
        <v>4786305.38</v>
      </c>
      <c r="J154" s="66">
        <v>20267.419999999998</v>
      </c>
      <c r="K154" s="66">
        <v>557879.25</v>
      </c>
      <c r="L154" s="66">
        <v>1312761.82</v>
      </c>
      <c r="M154" s="66">
        <v>0</v>
      </c>
      <c r="N154" s="66">
        <v>0</v>
      </c>
      <c r="O154" s="66">
        <v>0</v>
      </c>
      <c r="P154" s="66">
        <v>299764.15000000002</v>
      </c>
      <c r="Q154" s="66">
        <v>0</v>
      </c>
      <c r="R154" s="66">
        <v>0</v>
      </c>
      <c r="S154" s="66">
        <v>2059989.93</v>
      </c>
      <c r="T154" s="66">
        <v>0</v>
      </c>
      <c r="U154" s="66">
        <v>152903.20000000001</v>
      </c>
      <c r="V154" s="66">
        <v>32613.65</v>
      </c>
      <c r="W154" s="66">
        <v>5029.01</v>
      </c>
      <c r="X154" s="66">
        <v>0</v>
      </c>
      <c r="Y154" s="66">
        <v>4786483.8499999996</v>
      </c>
      <c r="Z154" s="66">
        <v>37642.660000000003</v>
      </c>
      <c r="AA154" s="66">
        <v>4824126.51</v>
      </c>
      <c r="AB154" s="18">
        <v>1.7406870000000001E-2</v>
      </c>
      <c r="AC154" s="18">
        <v>0.08</v>
      </c>
      <c r="AD154" s="16">
        <v>382918.08</v>
      </c>
      <c r="AE154" s="16">
        <v>0</v>
      </c>
      <c r="AF154" s="16">
        <v>0</v>
      </c>
      <c r="AG154" s="16">
        <v>0</v>
      </c>
      <c r="AH154" s="16">
        <v>0</v>
      </c>
      <c r="AI154" s="16">
        <f t="shared" si="9"/>
        <v>0</v>
      </c>
      <c r="AJ154" s="16">
        <v>106754.21</v>
      </c>
      <c r="AK154" s="16">
        <v>6674.82</v>
      </c>
      <c r="AL154" s="16">
        <v>16919.07</v>
      </c>
      <c r="AM154" s="16">
        <v>0</v>
      </c>
      <c r="AN154" s="16">
        <v>15550</v>
      </c>
      <c r="AO154" s="16">
        <v>2317.5</v>
      </c>
      <c r="AP154" s="16">
        <v>10398.5</v>
      </c>
      <c r="AQ154" s="16">
        <v>5000</v>
      </c>
      <c r="AR154" s="16">
        <v>2650</v>
      </c>
      <c r="AS154" s="16">
        <v>0</v>
      </c>
      <c r="AT154" s="16">
        <v>12048.33</v>
      </c>
      <c r="AU154" s="16">
        <v>16113.18</v>
      </c>
      <c r="AV154" s="16">
        <v>0</v>
      </c>
      <c r="AW154" s="16">
        <v>407.55</v>
      </c>
      <c r="AX154" s="16">
        <v>1583.38</v>
      </c>
      <c r="AY154" s="16">
        <v>2400</v>
      </c>
      <c r="AZ154" s="16">
        <v>20699.990000000002</v>
      </c>
      <c r="BA154" s="16">
        <v>204084.38</v>
      </c>
      <c r="BB154" s="18">
        <f t="shared" si="10"/>
        <v>0.10142858556838108</v>
      </c>
      <c r="BC154" s="16">
        <v>52114.99</v>
      </c>
      <c r="BD154" s="16">
        <v>32342.68</v>
      </c>
      <c r="BE154" s="16">
        <v>146</v>
      </c>
      <c r="BF154" s="16">
        <v>196852.92</v>
      </c>
      <c r="BG154" s="16">
        <v>0</v>
      </c>
      <c r="BH154" s="16">
        <v>30484.13</v>
      </c>
      <c r="BI154" s="16">
        <v>0</v>
      </c>
      <c r="BJ154" s="16">
        <v>0</v>
      </c>
      <c r="BK154" s="16">
        <v>0</v>
      </c>
      <c r="BL154" s="16">
        <f t="shared" si="11"/>
        <v>0</v>
      </c>
      <c r="BM154" s="16">
        <v>0</v>
      </c>
      <c r="BN154" s="16">
        <v>407</v>
      </c>
      <c r="BO154" s="16">
        <v>108</v>
      </c>
      <c r="BP154" s="16">
        <v>0</v>
      </c>
      <c r="BQ154" s="16">
        <v>0</v>
      </c>
      <c r="BR154" s="16">
        <v>-10</v>
      </c>
      <c r="BS154" s="16">
        <v>-19</v>
      </c>
      <c r="BT154" s="16">
        <v>-30</v>
      </c>
      <c r="BU154" s="16">
        <v>-24</v>
      </c>
      <c r="BV154" s="16">
        <v>0</v>
      </c>
      <c r="BW154" s="16">
        <v>0</v>
      </c>
      <c r="BX154" s="16">
        <v>2</v>
      </c>
      <c r="BY154" s="16">
        <v>-58</v>
      </c>
      <c r="BZ154" s="16">
        <v>-2</v>
      </c>
      <c r="CA154" s="16">
        <v>374</v>
      </c>
      <c r="CB154" s="16">
        <v>0</v>
      </c>
      <c r="CC154" s="16">
        <v>16</v>
      </c>
      <c r="CD154" s="16">
        <v>11</v>
      </c>
      <c r="CE154" s="16">
        <v>25</v>
      </c>
      <c r="CF154" s="16">
        <v>0</v>
      </c>
      <c r="CG154" s="16">
        <v>0</v>
      </c>
    </row>
    <row r="155" spans="1:85" s="33" customFormat="1" ht="15.6" x14ac:dyDescent="0.3">
      <c r="A155" s="38">
        <v>18</v>
      </c>
      <c r="B155" s="38" t="s">
        <v>78</v>
      </c>
      <c r="C155" s="38" t="s">
        <v>25</v>
      </c>
      <c r="D155" s="38" t="s">
        <v>517</v>
      </c>
      <c r="E155" s="41" t="s">
        <v>580</v>
      </c>
      <c r="F155" s="38" t="s">
        <v>518</v>
      </c>
      <c r="G155" s="66">
        <v>8853341.4800000004</v>
      </c>
      <c r="H155" s="66">
        <v>8853341.4800000004</v>
      </c>
      <c r="I155" s="66">
        <v>8737224.7699999996</v>
      </c>
      <c r="J155" s="66">
        <v>0</v>
      </c>
      <c r="K155" s="66">
        <v>807953.57</v>
      </c>
      <c r="L155" s="66">
        <v>2409578.61</v>
      </c>
      <c r="M155" s="66">
        <v>0</v>
      </c>
      <c r="N155" s="66">
        <v>0</v>
      </c>
      <c r="O155" s="66">
        <v>0</v>
      </c>
      <c r="P155" s="66">
        <v>659375.51</v>
      </c>
      <c r="Q155" s="66">
        <v>0</v>
      </c>
      <c r="R155" s="66">
        <v>0</v>
      </c>
      <c r="S155" s="66">
        <v>3570316.93</v>
      </c>
      <c r="T155" s="66">
        <v>38974.9</v>
      </c>
      <c r="U155" s="66">
        <v>592793.35</v>
      </c>
      <c r="V155" s="66">
        <v>705</v>
      </c>
      <c r="W155" s="66">
        <v>0</v>
      </c>
      <c r="X155" s="66">
        <v>0</v>
      </c>
      <c r="Y155" s="66">
        <v>8703449.0299999993</v>
      </c>
      <c r="Z155" s="66">
        <v>705</v>
      </c>
      <c r="AA155" s="66">
        <v>8704154.0299999993</v>
      </c>
      <c r="AB155" s="18">
        <v>4.9501749999999997E-2</v>
      </c>
      <c r="AC155" s="18">
        <v>6.1699999999999998E-2</v>
      </c>
      <c r="AD155" s="16">
        <v>537062.56999999995</v>
      </c>
      <c r="AE155" s="16">
        <v>0</v>
      </c>
      <c r="AF155" s="16">
        <v>0</v>
      </c>
      <c r="AG155" s="16">
        <v>0</v>
      </c>
      <c r="AH155" s="16">
        <v>0</v>
      </c>
      <c r="AI155" s="16">
        <f t="shared" si="9"/>
        <v>0</v>
      </c>
      <c r="AJ155" s="16">
        <v>106775.12</v>
      </c>
      <c r="AK155" s="16">
        <v>9065.0300000000007</v>
      </c>
      <c r="AL155" s="16">
        <v>29476.94</v>
      </c>
      <c r="AM155" s="16">
        <v>0</v>
      </c>
      <c r="AN155" s="16">
        <v>32767</v>
      </c>
      <c r="AO155" s="16">
        <v>5382</v>
      </c>
      <c r="AP155" s="16">
        <v>27150.45</v>
      </c>
      <c r="AQ155" s="16">
        <v>9900</v>
      </c>
      <c r="AR155" s="16">
        <v>1800</v>
      </c>
      <c r="AS155" s="16">
        <v>0</v>
      </c>
      <c r="AT155" s="16">
        <v>19862.82</v>
      </c>
      <c r="AU155" s="16">
        <v>15651.49</v>
      </c>
      <c r="AV155" s="16">
        <v>0</v>
      </c>
      <c r="AW155" s="16">
        <v>2643.28</v>
      </c>
      <c r="AX155" s="16">
        <v>27699.4</v>
      </c>
      <c r="AY155" s="16">
        <v>8486.86</v>
      </c>
      <c r="AZ155" s="16">
        <v>0</v>
      </c>
      <c r="BA155" s="16">
        <v>335829.12</v>
      </c>
      <c r="BB155" s="18">
        <f t="shared" si="10"/>
        <v>0</v>
      </c>
      <c r="BC155" s="16">
        <v>98563.19</v>
      </c>
      <c r="BD155" s="16">
        <v>339692.75</v>
      </c>
      <c r="BE155" s="16">
        <v>0</v>
      </c>
      <c r="BF155" s="16">
        <v>196853</v>
      </c>
      <c r="BG155" s="16">
        <v>0</v>
      </c>
      <c r="BH155" s="16">
        <v>81655.38</v>
      </c>
      <c r="BI155" s="16">
        <v>0</v>
      </c>
      <c r="BJ155" s="16">
        <v>0</v>
      </c>
      <c r="BK155" s="16">
        <v>0</v>
      </c>
      <c r="BL155" s="16">
        <f t="shared" si="11"/>
        <v>0</v>
      </c>
      <c r="BM155" s="16">
        <v>0</v>
      </c>
      <c r="BN155" s="16">
        <v>1175</v>
      </c>
      <c r="BO155" s="16">
        <v>259</v>
      </c>
      <c r="BP155" s="16">
        <v>1</v>
      </c>
      <c r="BQ155" s="16">
        <v>0</v>
      </c>
      <c r="BR155" s="16">
        <v>-34</v>
      </c>
      <c r="BS155" s="16">
        <v>-48</v>
      </c>
      <c r="BT155" s="16">
        <v>-44</v>
      </c>
      <c r="BU155" s="16">
        <v>-64</v>
      </c>
      <c r="BV155" s="16">
        <v>11</v>
      </c>
      <c r="BW155" s="16">
        <v>0</v>
      </c>
      <c r="BX155" s="16">
        <v>0</v>
      </c>
      <c r="BY155" s="16">
        <v>-164</v>
      </c>
      <c r="BZ155" s="16">
        <v>-2</v>
      </c>
      <c r="CA155" s="16">
        <v>1090</v>
      </c>
      <c r="CB155" s="16">
        <v>2</v>
      </c>
      <c r="CC155" s="16">
        <v>35</v>
      </c>
      <c r="CD155" s="16">
        <v>11</v>
      </c>
      <c r="CE155" s="16">
        <v>115</v>
      </c>
      <c r="CF155" s="16">
        <v>3</v>
      </c>
      <c r="CG155" s="16">
        <v>0</v>
      </c>
    </row>
    <row r="156" spans="1:85" s="33" customFormat="1" ht="15.6" x14ac:dyDescent="0.3">
      <c r="A156" s="38">
        <v>18</v>
      </c>
      <c r="B156" s="38" t="s">
        <v>574</v>
      </c>
      <c r="C156" s="38" t="s">
        <v>87</v>
      </c>
      <c r="D156" s="38" t="s">
        <v>519</v>
      </c>
      <c r="E156" s="38" t="s">
        <v>367</v>
      </c>
      <c r="F156" s="38" t="s">
        <v>404</v>
      </c>
      <c r="G156" s="66">
        <v>95348234.689999998</v>
      </c>
      <c r="H156" s="66">
        <v>95348234.689999998</v>
      </c>
      <c r="I156" s="66">
        <v>92472054.930000007</v>
      </c>
      <c r="J156" s="66">
        <v>30198004.670000002</v>
      </c>
      <c r="K156" s="66">
        <v>4888417.84</v>
      </c>
      <c r="L156" s="66">
        <v>19014618.41</v>
      </c>
      <c r="M156" s="66">
        <v>0</v>
      </c>
      <c r="N156" s="66">
        <v>0</v>
      </c>
      <c r="O156" s="66">
        <v>89360.639999999999</v>
      </c>
      <c r="P156" s="66">
        <v>5200177.29</v>
      </c>
      <c r="Q156" s="66">
        <v>0</v>
      </c>
      <c r="R156" s="66">
        <v>0</v>
      </c>
      <c r="S156" s="66">
        <v>23948560.629999999</v>
      </c>
      <c r="T156" s="66">
        <v>740140.42</v>
      </c>
      <c r="U156" s="66">
        <v>4966297.0599999996</v>
      </c>
      <c r="V156" s="66">
        <v>41997.14</v>
      </c>
      <c r="W156" s="66">
        <v>0</v>
      </c>
      <c r="X156" s="66">
        <v>0</v>
      </c>
      <c r="Y156" s="66">
        <v>93206710.75</v>
      </c>
      <c r="Z156" s="66">
        <v>98549.36</v>
      </c>
      <c r="AA156" s="66">
        <v>93305260.109999999</v>
      </c>
      <c r="AB156" s="18">
        <v>2.1159620000000001E-2</v>
      </c>
      <c r="AC156" s="18">
        <v>4.2500000000000003E-2</v>
      </c>
      <c r="AD156" s="16">
        <v>3958015.6</v>
      </c>
      <c r="AE156" s="16">
        <v>0</v>
      </c>
      <c r="AF156" s="16">
        <v>0</v>
      </c>
      <c r="AG156" s="16">
        <v>0</v>
      </c>
      <c r="AH156" s="16">
        <v>545.98</v>
      </c>
      <c r="AI156" s="16">
        <f t="shared" si="9"/>
        <v>545.98</v>
      </c>
      <c r="AJ156" s="16">
        <v>2340596.04</v>
      </c>
      <c r="AK156" s="16">
        <v>184721.76</v>
      </c>
      <c r="AL156" s="16">
        <v>520207.79</v>
      </c>
      <c r="AM156" s="16">
        <v>0</v>
      </c>
      <c r="AN156" s="16">
        <v>407779.01</v>
      </c>
      <c r="AO156" s="16">
        <v>18990.080000000002</v>
      </c>
      <c r="AP156" s="16">
        <v>58007.6</v>
      </c>
      <c r="AQ156" s="16">
        <v>21500</v>
      </c>
      <c r="AR156" s="16">
        <v>16843.900000000001</v>
      </c>
      <c r="AS156" s="16">
        <v>0</v>
      </c>
      <c r="AT156" s="16">
        <f>9697.48+67487.39+26445.12</f>
        <v>103629.98999999999</v>
      </c>
      <c r="AU156" s="16">
        <v>24751.7</v>
      </c>
      <c r="AV156" s="16">
        <v>2987.19</v>
      </c>
      <c r="AW156" s="16">
        <v>4951.9799999999996</v>
      </c>
      <c r="AX156" s="16">
        <v>37239.379999999997</v>
      </c>
      <c r="AY156" s="16">
        <v>49775.21</v>
      </c>
      <c r="AZ156" s="16">
        <v>0</v>
      </c>
      <c r="BA156" s="16">
        <v>3979004.49</v>
      </c>
      <c r="BB156" s="18">
        <f t="shared" si="10"/>
        <v>0</v>
      </c>
      <c r="BC156" s="16">
        <v>654517.26</v>
      </c>
      <c r="BD156" s="16">
        <v>1363014.8</v>
      </c>
      <c r="BE156" s="16">
        <v>5</v>
      </c>
      <c r="BF156" s="16">
        <v>196852.8</v>
      </c>
      <c r="BG156" s="16">
        <v>0</v>
      </c>
      <c r="BH156" s="16">
        <v>637163.62</v>
      </c>
      <c r="BI156" s="16">
        <v>0</v>
      </c>
      <c r="BJ156" s="16">
        <v>0</v>
      </c>
      <c r="BK156" s="16">
        <v>0</v>
      </c>
      <c r="BL156" s="16">
        <f t="shared" si="11"/>
        <v>0</v>
      </c>
      <c r="BM156" s="16">
        <v>0</v>
      </c>
      <c r="BN156" s="16">
        <v>7805</v>
      </c>
      <c r="BO156" s="16">
        <v>2511</v>
      </c>
      <c r="BP156" s="16">
        <v>21</v>
      </c>
      <c r="BQ156" s="16">
        <v>-20</v>
      </c>
      <c r="BR156" s="16">
        <v>-105</v>
      </c>
      <c r="BS156" s="16">
        <v>-181</v>
      </c>
      <c r="BT156" s="16">
        <v>-733</v>
      </c>
      <c r="BU156" s="16">
        <v>-516</v>
      </c>
      <c r="BV156" s="16">
        <v>0</v>
      </c>
      <c r="BW156" s="16">
        <v>-4</v>
      </c>
      <c r="BX156" s="16">
        <v>35</v>
      </c>
      <c r="BY156" s="16">
        <v>-1382</v>
      </c>
      <c r="BZ156" s="16">
        <v>-13</v>
      </c>
      <c r="CA156" s="16">
        <v>7418</v>
      </c>
      <c r="CB156" s="16">
        <v>10</v>
      </c>
      <c r="CC156" s="16">
        <v>254</v>
      </c>
      <c r="CD156" s="16">
        <v>78</v>
      </c>
      <c r="CE156" s="16">
        <v>708</v>
      </c>
      <c r="CF156" s="16">
        <v>351</v>
      </c>
      <c r="CG156" s="16">
        <v>0</v>
      </c>
    </row>
    <row r="157" spans="1:85" s="33" customFormat="1" ht="15.6" x14ac:dyDescent="0.3">
      <c r="A157" s="38">
        <v>18</v>
      </c>
      <c r="B157" s="39" t="s">
        <v>565</v>
      </c>
      <c r="C157" s="38" t="s">
        <v>77</v>
      </c>
      <c r="D157" s="38" t="s">
        <v>520</v>
      </c>
      <c r="E157" s="41" t="s">
        <v>580</v>
      </c>
      <c r="F157" s="38" t="s">
        <v>521</v>
      </c>
      <c r="G157" s="66">
        <v>47551402.850000001</v>
      </c>
      <c r="H157" s="66">
        <v>47559215.600000001</v>
      </c>
      <c r="I157" s="66">
        <v>46671025.109999999</v>
      </c>
      <c r="J157" s="66">
        <v>489982.52</v>
      </c>
      <c r="K157" s="66">
        <v>4651609.79</v>
      </c>
      <c r="L157" s="66">
        <v>10864986.060000001</v>
      </c>
      <c r="M157" s="66">
        <v>0</v>
      </c>
      <c r="N157" s="66">
        <v>0</v>
      </c>
      <c r="O157" s="66">
        <v>227788.68</v>
      </c>
      <c r="P157" s="66">
        <v>5518523.0999999996</v>
      </c>
      <c r="Q157" s="66">
        <v>0</v>
      </c>
      <c r="R157" s="66">
        <v>0</v>
      </c>
      <c r="S157" s="66">
        <v>16174461.17</v>
      </c>
      <c r="T157" s="66">
        <v>0</v>
      </c>
      <c r="U157" s="66">
        <v>6154281.21</v>
      </c>
      <c r="V157" s="66">
        <v>147861.23000000001</v>
      </c>
      <c r="W157" s="66">
        <v>0</v>
      </c>
      <c r="X157" s="66">
        <v>0</v>
      </c>
      <c r="Y157" s="66">
        <v>46401722.5</v>
      </c>
      <c r="Z157" s="66">
        <v>155673.98000000001</v>
      </c>
      <c r="AA157" s="66">
        <v>46557396.479999997</v>
      </c>
      <c r="AB157" s="18">
        <v>4.481889E-2</v>
      </c>
      <c r="AC157" s="18">
        <v>0.05</v>
      </c>
      <c r="AD157" s="16">
        <v>2327902.7200000002</v>
      </c>
      <c r="AE157" s="16">
        <v>7812.75</v>
      </c>
      <c r="AF157" s="16">
        <v>156257.88</v>
      </c>
      <c r="AG157" s="16">
        <v>0</v>
      </c>
      <c r="AH157" s="16">
        <v>729.01</v>
      </c>
      <c r="AI157" s="16">
        <f t="shared" si="9"/>
        <v>729.01</v>
      </c>
      <c r="AJ157" s="16">
        <v>1132814.67</v>
      </c>
      <c r="AK157" s="16">
        <v>115094.67</v>
      </c>
      <c r="AL157" s="16">
        <v>249101.61</v>
      </c>
      <c r="AM157" s="16">
        <v>0</v>
      </c>
      <c r="AN157" s="16">
        <v>86856.82</v>
      </c>
      <c r="AO157" s="16">
        <v>51839.11</v>
      </c>
      <c r="AP157" s="16">
        <v>91514.27</v>
      </c>
      <c r="AQ157" s="16">
        <v>17800</v>
      </c>
      <c r="AR157" s="16">
        <v>19592</v>
      </c>
      <c r="AS157" s="16">
        <v>0</v>
      </c>
      <c r="AT157" s="16">
        <v>73121.73</v>
      </c>
      <c r="AU157" s="16">
        <v>31523.13</v>
      </c>
      <c r="AV157" s="16">
        <v>59.99</v>
      </c>
      <c r="AW157" s="16">
        <v>1009</v>
      </c>
      <c r="AX157" s="16">
        <v>18886.38</v>
      </c>
      <c r="AY157" s="16">
        <v>108713.11</v>
      </c>
      <c r="AZ157" s="16">
        <v>0</v>
      </c>
      <c r="BA157" s="16">
        <v>2116763.21</v>
      </c>
      <c r="BB157" s="18">
        <f t="shared" si="10"/>
        <v>0</v>
      </c>
      <c r="BC157" s="16">
        <v>155837.66</v>
      </c>
      <c r="BD157" s="16">
        <v>1975363.35</v>
      </c>
      <c r="BE157" s="16">
        <v>0</v>
      </c>
      <c r="BF157" s="16">
        <v>196853</v>
      </c>
      <c r="BG157" s="16">
        <v>0</v>
      </c>
      <c r="BH157" s="16">
        <v>429454.98</v>
      </c>
      <c r="BI157" s="16">
        <v>0</v>
      </c>
      <c r="BJ157" s="16">
        <v>0</v>
      </c>
      <c r="BK157" s="16">
        <v>0</v>
      </c>
      <c r="BL157" s="16">
        <f t="shared" si="11"/>
        <v>0</v>
      </c>
      <c r="BM157" s="16">
        <v>0</v>
      </c>
      <c r="BN157" s="16">
        <v>6608</v>
      </c>
      <c r="BO157" s="16">
        <v>1498</v>
      </c>
      <c r="BP157" s="16">
        <v>17</v>
      </c>
      <c r="BQ157" s="16">
        <v>-7</v>
      </c>
      <c r="BR157" s="16">
        <v>-51</v>
      </c>
      <c r="BS157" s="16">
        <v>-137</v>
      </c>
      <c r="BT157" s="16">
        <v>-202</v>
      </c>
      <c r="BU157" s="16">
        <v>-459</v>
      </c>
      <c r="BV157" s="16">
        <v>31</v>
      </c>
      <c r="BW157" s="16">
        <v>0</v>
      </c>
      <c r="BX157" s="16">
        <v>2</v>
      </c>
      <c r="BY157" s="16">
        <v>-868</v>
      </c>
      <c r="BZ157" s="16">
        <v>-20</v>
      </c>
      <c r="CA157" s="16">
        <v>6412</v>
      </c>
      <c r="CB157" s="16">
        <v>0</v>
      </c>
      <c r="CC157" s="16">
        <v>140</v>
      </c>
      <c r="CD157" s="16">
        <v>84</v>
      </c>
      <c r="CE157" s="16">
        <v>492</v>
      </c>
      <c r="CF157" s="16">
        <v>164</v>
      </c>
      <c r="CG157" s="16">
        <v>5</v>
      </c>
    </row>
    <row r="158" spans="1:85" s="33" customFormat="1" ht="15.6" x14ac:dyDescent="0.3">
      <c r="A158" s="38">
        <v>18</v>
      </c>
      <c r="B158" s="38" t="s">
        <v>118</v>
      </c>
      <c r="C158" s="38" t="s">
        <v>119</v>
      </c>
      <c r="D158" s="38" t="s">
        <v>522</v>
      </c>
      <c r="E158" s="38" t="s">
        <v>367</v>
      </c>
      <c r="F158" s="38" t="s">
        <v>404</v>
      </c>
      <c r="G158" s="66">
        <v>74425538.609999999</v>
      </c>
      <c r="H158" s="66">
        <v>74425538.609999999</v>
      </c>
      <c r="I158" s="66">
        <v>72668304.560000002</v>
      </c>
      <c r="J158" s="66">
        <v>26041318.210000001</v>
      </c>
      <c r="K158" s="66">
        <v>5185132.46</v>
      </c>
      <c r="L158" s="66">
        <v>14061010.119999999</v>
      </c>
      <c r="M158" s="66">
        <v>0</v>
      </c>
      <c r="N158" s="66">
        <v>0</v>
      </c>
      <c r="O158" s="66">
        <v>46174.58</v>
      </c>
      <c r="P158" s="66">
        <v>3842982.64</v>
      </c>
      <c r="Q158" s="66">
        <v>0</v>
      </c>
      <c r="R158" s="66">
        <v>0</v>
      </c>
      <c r="S158" s="66">
        <v>15234571.26</v>
      </c>
      <c r="T158" s="66">
        <v>527522.38</v>
      </c>
      <c r="U158" s="66">
        <v>3901724.92</v>
      </c>
      <c r="V158" s="66">
        <v>181941.62</v>
      </c>
      <c r="W158" s="66">
        <v>88</v>
      </c>
      <c r="X158" s="66">
        <v>0</v>
      </c>
      <c r="Y158" s="66">
        <v>71503402.170000002</v>
      </c>
      <c r="Z158" s="66">
        <v>182029.62</v>
      </c>
      <c r="AA158" s="66">
        <v>71685431.790000007</v>
      </c>
      <c r="AB158" s="18">
        <v>5.2742820000000003E-2</v>
      </c>
      <c r="AC158" s="18">
        <v>3.5099999999999999E-2</v>
      </c>
      <c r="AD158" s="16">
        <v>2508818.69</v>
      </c>
      <c r="AE158" s="16">
        <v>0</v>
      </c>
      <c r="AF158" s="16">
        <v>0</v>
      </c>
      <c r="AG158" s="16">
        <v>0</v>
      </c>
      <c r="AH158" s="16">
        <v>334.19</v>
      </c>
      <c r="AI158" s="16">
        <f t="shared" si="9"/>
        <v>334.19</v>
      </c>
      <c r="AJ158" s="16">
        <v>1382629.14</v>
      </c>
      <c r="AK158" s="16">
        <v>110074.78</v>
      </c>
      <c r="AL158" s="16">
        <v>280839.89</v>
      </c>
      <c r="AM158" s="16">
        <v>0</v>
      </c>
      <c r="AN158" s="16">
        <v>164603.76</v>
      </c>
      <c r="AO158" s="16">
        <v>12130.96</v>
      </c>
      <c r="AP158" s="16">
        <v>62776.69</v>
      </c>
      <c r="AQ158" s="16">
        <v>15200</v>
      </c>
      <c r="AR158" s="16">
        <v>12903.75</v>
      </c>
      <c r="AS158" s="16">
        <v>0</v>
      </c>
      <c r="AT158" s="16">
        <v>56602.29</v>
      </c>
      <c r="AU158" s="16">
        <v>19813.54</v>
      </c>
      <c r="AV158" s="16">
        <v>0</v>
      </c>
      <c r="AW158" s="16">
        <v>1132.01</v>
      </c>
      <c r="AX158" s="16">
        <v>50509.96</v>
      </c>
      <c r="AY158" s="16">
        <v>95355</v>
      </c>
      <c r="AZ158" s="16">
        <v>0</v>
      </c>
      <c r="BA158" s="16">
        <v>2409939.79</v>
      </c>
      <c r="BB158" s="18">
        <f t="shared" si="10"/>
        <v>0</v>
      </c>
      <c r="BC158" s="16">
        <v>1590300.8</v>
      </c>
      <c r="BD158" s="16">
        <v>2335112.23</v>
      </c>
      <c r="BE158" s="16">
        <v>0</v>
      </c>
      <c r="BF158" s="16">
        <v>196853</v>
      </c>
      <c r="BG158" s="16">
        <v>0</v>
      </c>
      <c r="BH158" s="16">
        <v>441764.06</v>
      </c>
      <c r="BI158" s="16">
        <v>0</v>
      </c>
      <c r="BJ158" s="16">
        <v>0</v>
      </c>
      <c r="BK158" s="16">
        <v>0</v>
      </c>
      <c r="BL158" s="16">
        <f t="shared" si="11"/>
        <v>0</v>
      </c>
      <c r="BM158" s="16">
        <v>0</v>
      </c>
      <c r="BN158" s="16">
        <v>5554</v>
      </c>
      <c r="BO158" s="16">
        <v>1629</v>
      </c>
      <c r="BP158" s="16">
        <v>8</v>
      </c>
      <c r="BQ158" s="16">
        <v>0</v>
      </c>
      <c r="BR158" s="16">
        <v>-52</v>
      </c>
      <c r="BS158" s="16">
        <v>-159</v>
      </c>
      <c r="BT158" s="16">
        <v>-341</v>
      </c>
      <c r="BU158" s="16">
        <v>-344</v>
      </c>
      <c r="BV158" s="16">
        <v>20</v>
      </c>
      <c r="BW158" s="16">
        <v>0</v>
      </c>
      <c r="BX158" s="16">
        <v>0</v>
      </c>
      <c r="BY158" s="16">
        <v>-1053</v>
      </c>
      <c r="BZ158" s="16">
        <v>-10</v>
      </c>
      <c r="CA158" s="16">
        <v>5252</v>
      </c>
      <c r="CB158" s="16">
        <v>1</v>
      </c>
      <c r="CC158" s="16">
        <v>179</v>
      </c>
      <c r="CD158" s="16">
        <v>64</v>
      </c>
      <c r="CE158" s="16">
        <v>541</v>
      </c>
      <c r="CF158" s="16">
        <v>272</v>
      </c>
      <c r="CG158" s="16">
        <v>7</v>
      </c>
    </row>
    <row r="159" spans="1:85" s="35" customFormat="1" ht="15.6" x14ac:dyDescent="0.3">
      <c r="A159" s="32">
        <v>18</v>
      </c>
      <c r="B159" s="32" t="s">
        <v>141</v>
      </c>
      <c r="C159" s="32" t="s">
        <v>142</v>
      </c>
      <c r="D159" s="32" t="s">
        <v>525</v>
      </c>
      <c r="E159" s="36" t="s">
        <v>580</v>
      </c>
      <c r="F159" s="32" t="s">
        <v>521</v>
      </c>
      <c r="G159" s="66">
        <v>30509767.620000001</v>
      </c>
      <c r="H159" s="66">
        <v>30509767.620000001</v>
      </c>
      <c r="I159" s="66">
        <v>29860425.010000002</v>
      </c>
      <c r="J159" s="66">
        <v>0</v>
      </c>
      <c r="K159" s="66">
        <v>2743840.26</v>
      </c>
      <c r="L159" s="66">
        <v>7721361.6799999997</v>
      </c>
      <c r="M159" s="66">
        <v>0</v>
      </c>
      <c r="N159" s="66">
        <v>0</v>
      </c>
      <c r="O159" s="66">
        <v>0</v>
      </c>
      <c r="P159" s="66">
        <v>3457613.78</v>
      </c>
      <c r="Q159" s="66">
        <v>0</v>
      </c>
      <c r="R159" s="66">
        <v>0</v>
      </c>
      <c r="S159" s="66">
        <v>10442043.689999999</v>
      </c>
      <c r="T159" s="66">
        <v>0</v>
      </c>
      <c r="U159" s="66">
        <v>3724684.31</v>
      </c>
      <c r="V159" s="66">
        <v>95645.63</v>
      </c>
      <c r="W159" s="66">
        <v>0</v>
      </c>
      <c r="X159" s="66">
        <v>0</v>
      </c>
      <c r="Y159" s="66">
        <v>29860739.800000001</v>
      </c>
      <c r="Z159" s="66">
        <v>95645.63</v>
      </c>
      <c r="AA159" s="66">
        <v>29956385.43</v>
      </c>
      <c r="AB159" s="18">
        <v>0.112066</v>
      </c>
      <c r="AC159" s="18">
        <v>5.8999999999999997E-2</v>
      </c>
      <c r="AD159" s="16">
        <v>1762369.45</v>
      </c>
      <c r="AE159" s="16">
        <v>0</v>
      </c>
      <c r="AF159" s="16">
        <v>0</v>
      </c>
      <c r="AG159" s="16">
        <v>0</v>
      </c>
      <c r="AH159" s="16">
        <v>450.97</v>
      </c>
      <c r="AI159" s="16">
        <f t="shared" si="9"/>
        <v>450.97</v>
      </c>
      <c r="AJ159" s="16">
        <v>935221.19</v>
      </c>
      <c r="AK159" s="16">
        <v>91750.75</v>
      </c>
      <c r="AL159" s="16">
        <v>245069.57</v>
      </c>
      <c r="AM159" s="16">
        <v>105</v>
      </c>
      <c r="AN159" s="16">
        <v>78408.83</v>
      </c>
      <c r="AO159" s="16">
        <v>51.1</v>
      </c>
      <c r="AP159" s="16">
        <v>52309.48</v>
      </c>
      <c r="AQ159" s="16">
        <v>12700</v>
      </c>
      <c r="AR159" s="16">
        <v>6994.5</v>
      </c>
      <c r="AS159" s="16">
        <v>0</v>
      </c>
      <c r="AT159" s="16">
        <v>65496.34</v>
      </c>
      <c r="AU159" s="16">
        <v>18777.490000000002</v>
      </c>
      <c r="AV159" s="16">
        <v>0</v>
      </c>
      <c r="AW159" s="16">
        <v>1035.6099999999999</v>
      </c>
      <c r="AX159" s="16">
        <v>12306.74</v>
      </c>
      <c r="AY159" s="16">
        <v>10994.65</v>
      </c>
      <c r="AZ159" s="16">
        <v>0</v>
      </c>
      <c r="BA159" s="16">
        <v>1580334.32</v>
      </c>
      <c r="BB159" s="18">
        <f t="shared" si="10"/>
        <v>0</v>
      </c>
      <c r="BC159" s="16">
        <v>343465.66</v>
      </c>
      <c r="BD159" s="16">
        <v>3075643.04</v>
      </c>
      <c r="BE159" s="16">
        <v>0</v>
      </c>
      <c r="BF159" s="16">
        <v>196853</v>
      </c>
      <c r="BG159" s="16">
        <v>0</v>
      </c>
      <c r="BH159" s="16">
        <v>379513.57</v>
      </c>
      <c r="BI159" s="16">
        <v>0</v>
      </c>
      <c r="BJ159" s="16">
        <v>0</v>
      </c>
      <c r="BK159" s="16">
        <v>0</v>
      </c>
      <c r="BL159" s="16">
        <f t="shared" si="11"/>
        <v>0</v>
      </c>
      <c r="BM159" s="16">
        <v>0</v>
      </c>
      <c r="BN159" s="16">
        <v>4786</v>
      </c>
      <c r="BO159" s="16">
        <v>937</v>
      </c>
      <c r="BP159" s="16">
        <v>33</v>
      </c>
      <c r="BQ159" s="16">
        <v>-4</v>
      </c>
      <c r="BR159" s="16">
        <v>-20</v>
      </c>
      <c r="BS159" s="16">
        <v>-65</v>
      </c>
      <c r="BT159" s="16">
        <v>-90</v>
      </c>
      <c r="BU159" s="16">
        <v>-352</v>
      </c>
      <c r="BV159" s="16">
        <v>19</v>
      </c>
      <c r="BW159" s="16">
        <v>0</v>
      </c>
      <c r="BX159" s="16">
        <v>13</v>
      </c>
      <c r="BY159" s="16">
        <v>-979</v>
      </c>
      <c r="BZ159" s="16">
        <v>-11</v>
      </c>
      <c r="CA159" s="16">
        <v>4267</v>
      </c>
      <c r="CB159" s="16">
        <v>1</v>
      </c>
      <c r="CC159" s="16">
        <v>92</v>
      </c>
      <c r="CD159" s="16">
        <v>58</v>
      </c>
      <c r="CE159" s="16">
        <v>572</v>
      </c>
      <c r="CF159" s="16">
        <v>256</v>
      </c>
      <c r="CG159" s="16">
        <v>1</v>
      </c>
    </row>
    <row r="160" spans="1:85" ht="15.6" x14ac:dyDescent="0.3">
      <c r="A160" s="10">
        <v>18</v>
      </c>
      <c r="B160" s="10" t="s">
        <v>150</v>
      </c>
      <c r="C160" s="10" t="s">
        <v>139</v>
      </c>
      <c r="D160" s="10" t="s">
        <v>523</v>
      </c>
      <c r="E160" s="31" t="s">
        <v>580</v>
      </c>
      <c r="F160" s="10" t="s">
        <v>524</v>
      </c>
      <c r="G160" s="66">
        <v>11412525.48</v>
      </c>
      <c r="H160" s="66">
        <v>11412525.48</v>
      </c>
      <c r="I160" s="66">
        <v>11213766.32</v>
      </c>
      <c r="J160" s="66">
        <v>30418.09</v>
      </c>
      <c r="K160" s="66">
        <v>801399.27</v>
      </c>
      <c r="L160" s="66">
        <v>1960960.06</v>
      </c>
      <c r="M160" s="66">
        <v>0</v>
      </c>
      <c r="N160" s="66">
        <v>0</v>
      </c>
      <c r="O160" s="66">
        <v>0</v>
      </c>
      <c r="P160" s="66">
        <v>781113.92</v>
      </c>
      <c r="Q160" s="66">
        <v>0</v>
      </c>
      <c r="R160" s="66">
        <v>0</v>
      </c>
      <c r="S160" s="66">
        <v>6246701.75</v>
      </c>
      <c r="T160" s="66">
        <v>136721.65</v>
      </c>
      <c r="U160" s="66">
        <v>786758.68</v>
      </c>
      <c r="V160" s="66">
        <v>0</v>
      </c>
      <c r="W160" s="66">
        <v>0</v>
      </c>
      <c r="X160" s="66">
        <v>0</v>
      </c>
      <c r="Y160" s="66">
        <v>11488151.27</v>
      </c>
      <c r="Z160" s="66">
        <v>0</v>
      </c>
      <c r="AA160" s="66">
        <v>11488151.27</v>
      </c>
      <c r="AB160" s="18">
        <v>6.4905870000000004E-2</v>
      </c>
      <c r="AC160" s="18">
        <v>6.4600000000000005E-2</v>
      </c>
      <c r="AD160" s="16">
        <v>741719.1</v>
      </c>
      <c r="AE160" s="16">
        <v>0</v>
      </c>
      <c r="AF160" s="16">
        <v>0</v>
      </c>
      <c r="AG160" s="16">
        <v>0</v>
      </c>
      <c r="AH160" s="16">
        <v>0</v>
      </c>
      <c r="AI160" s="16">
        <f t="shared" si="9"/>
        <v>0</v>
      </c>
      <c r="AJ160" s="16">
        <v>259152.27</v>
      </c>
      <c r="AK160" s="16">
        <v>24502.33</v>
      </c>
      <c r="AL160" s="16">
        <v>46318.02</v>
      </c>
      <c r="AM160" s="16">
        <v>0</v>
      </c>
      <c r="AN160" s="16">
        <v>44368.98</v>
      </c>
      <c r="AO160" s="16">
        <v>12299.6</v>
      </c>
      <c r="AP160" s="16">
        <v>41133.68</v>
      </c>
      <c r="AQ160" s="16">
        <v>9900</v>
      </c>
      <c r="AR160" s="16">
        <v>0</v>
      </c>
      <c r="AS160" s="16">
        <v>0</v>
      </c>
      <c r="AT160" s="16">
        <v>25209.26</v>
      </c>
      <c r="AU160" s="16">
        <v>13982.75</v>
      </c>
      <c r="AV160" s="16">
        <v>0</v>
      </c>
      <c r="AW160" s="16">
        <v>1326.31</v>
      </c>
      <c r="AX160" s="16">
        <v>2582.39</v>
      </c>
      <c r="AY160" s="16">
        <v>14229.91</v>
      </c>
      <c r="AZ160" s="16">
        <v>0</v>
      </c>
      <c r="BA160" s="16">
        <v>531806.86</v>
      </c>
      <c r="BB160" s="18">
        <f t="shared" si="10"/>
        <v>0</v>
      </c>
      <c r="BC160" s="16">
        <v>213530.55</v>
      </c>
      <c r="BD160" s="16">
        <v>527209.37</v>
      </c>
      <c r="BE160" s="16">
        <v>5130</v>
      </c>
      <c r="BF160" s="16">
        <v>196853</v>
      </c>
      <c r="BG160" s="16">
        <v>0</v>
      </c>
      <c r="BH160" s="16">
        <v>129612.13</v>
      </c>
      <c r="BI160" s="16">
        <v>0</v>
      </c>
      <c r="BJ160" s="16">
        <v>0</v>
      </c>
      <c r="BK160" s="16">
        <v>0</v>
      </c>
      <c r="BL160" s="16">
        <f t="shared" si="11"/>
        <v>0</v>
      </c>
      <c r="BM160" s="16">
        <v>0</v>
      </c>
      <c r="BN160" s="16">
        <v>1468</v>
      </c>
      <c r="BO160" s="16">
        <v>377</v>
      </c>
      <c r="BP160" s="16">
        <v>0</v>
      </c>
      <c r="BQ160" s="16">
        <v>0</v>
      </c>
      <c r="BR160" s="16">
        <v>-21</v>
      </c>
      <c r="BS160" s="16">
        <v>-49</v>
      </c>
      <c r="BT160" s="16">
        <v>-149</v>
      </c>
      <c r="BU160" s="16">
        <v>-173</v>
      </c>
      <c r="BV160" s="16">
        <v>18</v>
      </c>
      <c r="BW160" s="16">
        <v>0</v>
      </c>
      <c r="BX160" s="16">
        <v>0</v>
      </c>
      <c r="BY160" s="16">
        <v>-246</v>
      </c>
      <c r="BZ160" s="16">
        <v>0</v>
      </c>
      <c r="CA160" s="16">
        <v>1225</v>
      </c>
      <c r="CB160" s="16">
        <v>4</v>
      </c>
      <c r="CC160" s="16">
        <v>87</v>
      </c>
      <c r="CD160" s="16">
        <v>27</v>
      </c>
      <c r="CE160" s="16">
        <v>135</v>
      </c>
      <c r="CF160" s="16">
        <v>0</v>
      </c>
      <c r="CG160" s="16">
        <v>1</v>
      </c>
    </row>
    <row r="161" spans="1:85" s="33" customFormat="1" ht="15.6" x14ac:dyDescent="0.3">
      <c r="A161" s="38">
        <v>18</v>
      </c>
      <c r="B161" s="38" t="s">
        <v>180</v>
      </c>
      <c r="C161" s="38" t="s">
        <v>25</v>
      </c>
      <c r="D161" s="38" t="s">
        <v>526</v>
      </c>
      <c r="E161" s="41" t="s">
        <v>580</v>
      </c>
      <c r="F161" s="38" t="s">
        <v>521</v>
      </c>
      <c r="G161" s="66">
        <v>1005232.34</v>
      </c>
      <c r="H161" s="66">
        <v>1006260.51</v>
      </c>
      <c r="I161" s="66">
        <v>1001347.26</v>
      </c>
      <c r="J161" s="66">
        <v>0</v>
      </c>
      <c r="K161" s="66">
        <v>73387.56</v>
      </c>
      <c r="L161" s="66">
        <v>148451.85999999999</v>
      </c>
      <c r="M161" s="66">
        <v>0</v>
      </c>
      <c r="N161" s="66">
        <v>0</v>
      </c>
      <c r="O161" s="66">
        <v>1343.71</v>
      </c>
      <c r="P161" s="66">
        <v>149951.35</v>
      </c>
      <c r="Q161" s="66">
        <v>0</v>
      </c>
      <c r="R161" s="66">
        <v>0</v>
      </c>
      <c r="S161" s="66">
        <v>467021.06</v>
      </c>
      <c r="T161" s="66">
        <v>1800</v>
      </c>
      <c r="U161" s="66">
        <v>68222.06</v>
      </c>
      <c r="V161" s="66">
        <v>0</v>
      </c>
      <c r="W161" s="66">
        <v>0</v>
      </c>
      <c r="X161" s="66">
        <v>0</v>
      </c>
      <c r="Y161" s="66">
        <v>1011101.52</v>
      </c>
      <c r="Z161" s="66">
        <v>1028.17</v>
      </c>
      <c r="AA161" s="66">
        <v>1012129.69</v>
      </c>
      <c r="AB161" s="18">
        <v>5.5399830000000001E-3</v>
      </c>
      <c r="AC161" s="18">
        <v>9.98E-2</v>
      </c>
      <c r="AD161" s="16">
        <v>101952.09</v>
      </c>
      <c r="AE161" s="16">
        <v>1028.17</v>
      </c>
      <c r="AF161" s="16">
        <v>10281.69</v>
      </c>
      <c r="AG161" s="16">
        <v>0</v>
      </c>
      <c r="AH161" s="16">
        <v>0</v>
      </c>
      <c r="AI161" s="16">
        <f t="shared" si="9"/>
        <v>0</v>
      </c>
      <c r="AJ161" s="16">
        <v>36057.89</v>
      </c>
      <c r="AK161" s="16">
        <v>0</v>
      </c>
      <c r="AL161" s="16">
        <v>0</v>
      </c>
      <c r="AM161" s="16">
        <v>0</v>
      </c>
      <c r="AN161" s="16">
        <v>2724</v>
      </c>
      <c r="AO161" s="16">
        <v>0</v>
      </c>
      <c r="AP161" s="16">
        <v>2373.6</v>
      </c>
      <c r="AQ161" s="16">
        <v>0</v>
      </c>
      <c r="AR161" s="16">
        <v>0</v>
      </c>
      <c r="AS161" s="16">
        <v>0</v>
      </c>
      <c r="AT161" s="16">
        <v>2152.63</v>
      </c>
      <c r="AU161" s="16">
        <v>3225.57</v>
      </c>
      <c r="AV161" s="16">
        <v>0</v>
      </c>
      <c r="AW161" s="16">
        <v>100.52</v>
      </c>
      <c r="AX161" s="16">
        <v>0</v>
      </c>
      <c r="AY161" s="16">
        <v>320</v>
      </c>
      <c r="AZ161" s="16">
        <v>53371.839999999997</v>
      </c>
      <c r="BA161" s="16">
        <v>53371.839999999997</v>
      </c>
      <c r="BB161" s="18">
        <f t="shared" si="10"/>
        <v>1</v>
      </c>
      <c r="BC161" s="16">
        <v>0</v>
      </c>
      <c r="BD161" s="16">
        <v>5568.97</v>
      </c>
      <c r="BE161" s="16">
        <v>0</v>
      </c>
      <c r="BF161" s="16">
        <v>50491</v>
      </c>
      <c r="BG161" s="16">
        <v>0</v>
      </c>
      <c r="BH161" s="16">
        <v>2858.93</v>
      </c>
      <c r="BI161" s="16">
        <v>0</v>
      </c>
      <c r="BJ161" s="16">
        <v>0</v>
      </c>
      <c r="BK161" s="16">
        <v>0</v>
      </c>
      <c r="BL161" s="16">
        <f t="shared" si="11"/>
        <v>0</v>
      </c>
      <c r="BM161" s="16">
        <v>0</v>
      </c>
      <c r="BN161" s="16">
        <v>155</v>
      </c>
      <c r="BO161" s="16">
        <v>5</v>
      </c>
      <c r="BP161" s="16">
        <v>1</v>
      </c>
      <c r="BQ161" s="16">
        <v>-1</v>
      </c>
      <c r="BR161" s="16">
        <v>0</v>
      </c>
      <c r="BS161" s="16">
        <v>-2</v>
      </c>
      <c r="BT161" s="16">
        <v>-2</v>
      </c>
      <c r="BU161" s="16">
        <v>-10</v>
      </c>
      <c r="BV161" s="16">
        <v>0</v>
      </c>
      <c r="BW161" s="16">
        <v>0</v>
      </c>
      <c r="BX161" s="16">
        <v>-1</v>
      </c>
      <c r="BY161" s="16">
        <v>-28</v>
      </c>
      <c r="BZ161" s="16">
        <v>-1</v>
      </c>
      <c r="CA161" s="16">
        <v>116</v>
      </c>
      <c r="CB161" s="16">
        <v>0</v>
      </c>
      <c r="CC161" s="16">
        <v>6</v>
      </c>
      <c r="CD161" s="16">
        <v>4</v>
      </c>
      <c r="CE161" s="16">
        <v>14</v>
      </c>
      <c r="CF161" s="16">
        <v>1</v>
      </c>
      <c r="CG161" s="16">
        <v>0</v>
      </c>
    </row>
    <row r="162" spans="1:85" ht="15.6" x14ac:dyDescent="0.3">
      <c r="A162" s="10">
        <v>18</v>
      </c>
      <c r="B162" s="10" t="s">
        <v>238</v>
      </c>
      <c r="C162" s="10" t="s">
        <v>239</v>
      </c>
      <c r="D162" s="10" t="s">
        <v>527</v>
      </c>
      <c r="E162" s="31" t="s">
        <v>580</v>
      </c>
      <c r="F162" s="10" t="s">
        <v>524</v>
      </c>
      <c r="G162" s="66">
        <v>3146507.22</v>
      </c>
      <c r="H162" s="66">
        <v>3146507.22</v>
      </c>
      <c r="I162" s="66">
        <v>3104437.96</v>
      </c>
      <c r="J162" s="66">
        <v>0</v>
      </c>
      <c r="K162" s="66">
        <v>342753.44</v>
      </c>
      <c r="L162" s="66">
        <v>665850.31000000006</v>
      </c>
      <c r="M162" s="66">
        <v>0</v>
      </c>
      <c r="N162" s="66">
        <v>0</v>
      </c>
      <c r="O162" s="66">
        <v>0</v>
      </c>
      <c r="P162" s="66">
        <v>257438.26</v>
      </c>
      <c r="Q162" s="66">
        <v>0</v>
      </c>
      <c r="R162" s="66">
        <v>0</v>
      </c>
      <c r="S162" s="66">
        <v>1285304.24</v>
      </c>
      <c r="T162" s="66">
        <v>80409.72</v>
      </c>
      <c r="U162" s="66">
        <v>258124.55</v>
      </c>
      <c r="V162" s="66">
        <v>17562.810000000001</v>
      </c>
      <c r="W162" s="66">
        <v>1367.49</v>
      </c>
      <c r="X162" s="66">
        <v>0</v>
      </c>
      <c r="Y162" s="66">
        <v>3220127.61</v>
      </c>
      <c r="Z162" s="66">
        <v>18930.3</v>
      </c>
      <c r="AA162" s="66">
        <v>3239057.91</v>
      </c>
      <c r="AB162" s="18">
        <v>5.7141890000000001E-2</v>
      </c>
      <c r="AC162" s="18">
        <v>9.9500000000000005E-2</v>
      </c>
      <c r="AD162" s="16">
        <v>320242.03999999998</v>
      </c>
      <c r="AE162" s="16">
        <v>0</v>
      </c>
      <c r="AF162" s="16">
        <v>0</v>
      </c>
      <c r="AG162" s="16">
        <v>0</v>
      </c>
      <c r="AH162" s="16">
        <v>0</v>
      </c>
      <c r="AI162" s="16">
        <f t="shared" si="9"/>
        <v>0</v>
      </c>
      <c r="AJ162" s="16">
        <v>72408.36</v>
      </c>
      <c r="AK162" s="16">
        <v>5381.75</v>
      </c>
      <c r="AL162" s="16">
        <v>9325.27</v>
      </c>
      <c r="AM162" s="16">
        <v>0</v>
      </c>
      <c r="AN162" s="16">
        <v>19128</v>
      </c>
      <c r="AO162" s="16">
        <v>6720.08</v>
      </c>
      <c r="AP162" s="16">
        <v>8508</v>
      </c>
      <c r="AQ162" s="16">
        <v>4600</v>
      </c>
      <c r="AR162" s="16">
        <v>3537.2</v>
      </c>
      <c r="AS162" s="16">
        <v>0</v>
      </c>
      <c r="AT162" s="16">
        <v>9203.5</v>
      </c>
      <c r="AU162" s="16">
        <v>4917.1499999999996</v>
      </c>
      <c r="AV162" s="16">
        <v>0</v>
      </c>
      <c r="AW162" s="16">
        <v>4898.1899999999996</v>
      </c>
      <c r="AX162" s="16">
        <v>0</v>
      </c>
      <c r="AY162" s="16">
        <v>1181.3900000000001</v>
      </c>
      <c r="AZ162" s="16">
        <v>32145.84</v>
      </c>
      <c r="BA162" s="16">
        <v>160975.69</v>
      </c>
      <c r="BB162" s="18">
        <f t="shared" si="10"/>
        <v>0.19969375500114334</v>
      </c>
      <c r="BC162" s="16">
        <v>54528.79</v>
      </c>
      <c r="BD162" s="16">
        <v>125268.59</v>
      </c>
      <c r="BE162" s="16">
        <v>0</v>
      </c>
      <c r="BF162" s="16">
        <v>157500</v>
      </c>
      <c r="BG162" s="16">
        <v>2278.1</v>
      </c>
      <c r="BH162" s="16">
        <v>4500.0600000000004</v>
      </c>
      <c r="BI162" s="16">
        <v>0</v>
      </c>
      <c r="BJ162" s="16">
        <v>0</v>
      </c>
      <c r="BK162" s="16">
        <v>0</v>
      </c>
      <c r="BL162" s="16">
        <f t="shared" si="11"/>
        <v>0</v>
      </c>
      <c r="BM162" s="16">
        <v>0</v>
      </c>
      <c r="BN162" s="16">
        <v>627</v>
      </c>
      <c r="BO162" s="16">
        <v>129</v>
      </c>
      <c r="BP162" s="16">
        <v>1</v>
      </c>
      <c r="BQ162" s="16">
        <v>0</v>
      </c>
      <c r="BR162" s="16">
        <v>-17</v>
      </c>
      <c r="BS162" s="16">
        <v>-25</v>
      </c>
      <c r="BT162" s="16">
        <v>-45</v>
      </c>
      <c r="BU162" s="16">
        <v>-38</v>
      </c>
      <c r="BV162" s="16">
        <v>0</v>
      </c>
      <c r="BW162" s="16">
        <v>0</v>
      </c>
      <c r="BX162" s="16">
        <v>15</v>
      </c>
      <c r="BY162" s="16">
        <v>-107</v>
      </c>
      <c r="BZ162" s="16">
        <v>-7</v>
      </c>
      <c r="CA162" s="16">
        <v>533</v>
      </c>
      <c r="CB162" s="16">
        <v>0</v>
      </c>
      <c r="CC162" s="16">
        <v>19</v>
      </c>
      <c r="CD162" s="16">
        <v>10</v>
      </c>
      <c r="CE162" s="16">
        <v>77</v>
      </c>
      <c r="CF162" s="16">
        <v>4</v>
      </c>
      <c r="CG162" s="16">
        <v>3</v>
      </c>
    </row>
    <row r="163" spans="1:85" ht="15.6" x14ac:dyDescent="0.3">
      <c r="A163" s="10">
        <v>19</v>
      </c>
      <c r="B163" s="10" t="s">
        <v>53</v>
      </c>
      <c r="C163" s="10" t="s">
        <v>54</v>
      </c>
      <c r="D163" s="10" t="s">
        <v>528</v>
      </c>
      <c r="E163" s="31" t="s">
        <v>580</v>
      </c>
      <c r="F163" s="10" t="s">
        <v>529</v>
      </c>
      <c r="G163" s="66">
        <v>65985781.700000003</v>
      </c>
      <c r="H163" s="66">
        <v>65994160.229999997</v>
      </c>
      <c r="I163" s="66">
        <v>64813480.390000001</v>
      </c>
      <c r="J163" s="66">
        <v>0</v>
      </c>
      <c r="K163" s="66">
        <v>7363593.1799999997</v>
      </c>
      <c r="L163" s="66">
        <v>19256367.670000002</v>
      </c>
      <c r="M163" s="66">
        <v>0</v>
      </c>
      <c r="N163" s="66">
        <v>0</v>
      </c>
      <c r="O163" s="66">
        <v>0</v>
      </c>
      <c r="P163" s="66">
        <v>5069768.22</v>
      </c>
      <c r="Q163" s="66">
        <v>0</v>
      </c>
      <c r="R163" s="66">
        <v>0</v>
      </c>
      <c r="S163" s="66">
        <v>18801142.649999999</v>
      </c>
      <c r="T163" s="66">
        <v>0</v>
      </c>
      <c r="U163" s="66">
        <v>9765862.3300000001</v>
      </c>
      <c r="V163" s="66">
        <v>1883273.33</v>
      </c>
      <c r="W163" s="66">
        <v>109801.02</v>
      </c>
      <c r="X163" s="66">
        <v>0</v>
      </c>
      <c r="Y163" s="66">
        <v>63793379.579999998</v>
      </c>
      <c r="Z163" s="66">
        <v>2001452.88</v>
      </c>
      <c r="AA163" s="66">
        <v>65794832.460000001</v>
      </c>
      <c r="AB163" s="18">
        <v>0.13030240000000001</v>
      </c>
      <c r="AC163" s="18">
        <v>5.5399999999999998E-2</v>
      </c>
      <c r="AD163" s="16">
        <v>3545024.06</v>
      </c>
      <c r="AE163" s="16">
        <v>8378.5300000000007</v>
      </c>
      <c r="AF163" s="16">
        <v>152744.07999999999</v>
      </c>
      <c r="AG163" s="16">
        <v>0</v>
      </c>
      <c r="AH163" s="16">
        <v>0.3</v>
      </c>
      <c r="AI163" s="16">
        <f t="shared" si="9"/>
        <v>0.3</v>
      </c>
      <c r="AJ163" s="16">
        <v>2078492.61</v>
      </c>
      <c r="AK163" s="16">
        <v>166398.51999999999</v>
      </c>
      <c r="AL163" s="16">
        <v>520341.81</v>
      </c>
      <c r="AM163" s="16">
        <v>0</v>
      </c>
      <c r="AN163" s="16">
        <v>166070.76</v>
      </c>
      <c r="AO163" s="16">
        <v>10838.13</v>
      </c>
      <c r="AP163" s="16">
        <v>93298.83</v>
      </c>
      <c r="AQ163" s="16">
        <v>9331</v>
      </c>
      <c r="AR163" s="16">
        <v>10500</v>
      </c>
      <c r="AS163" s="16">
        <v>0</v>
      </c>
      <c r="AT163" s="16">
        <v>121327.99</v>
      </c>
      <c r="AU163" s="16">
        <v>45493.78</v>
      </c>
      <c r="AV163" s="16">
        <v>0</v>
      </c>
      <c r="AW163" s="16">
        <v>733.72</v>
      </c>
      <c r="AX163" s="16">
        <v>65098.15</v>
      </c>
      <c r="AY163" s="16">
        <v>711.01</v>
      </c>
      <c r="AZ163" s="16">
        <v>0</v>
      </c>
      <c r="BA163" s="16">
        <v>3426267.15</v>
      </c>
      <c r="BB163" s="18">
        <f t="shared" si="10"/>
        <v>0</v>
      </c>
      <c r="BC163" s="16">
        <v>1336302.3500000001</v>
      </c>
      <c r="BD163" s="16">
        <v>7261800.1200000001</v>
      </c>
      <c r="BE163" s="16">
        <v>12.11</v>
      </c>
      <c r="BF163" s="16">
        <v>196853</v>
      </c>
      <c r="BG163" s="16">
        <v>0</v>
      </c>
      <c r="BH163" s="16">
        <v>730927.2</v>
      </c>
      <c r="BI163" s="16">
        <v>0</v>
      </c>
      <c r="BJ163" s="16">
        <v>0</v>
      </c>
      <c r="BK163" s="16">
        <v>0</v>
      </c>
      <c r="BL163" s="16">
        <f t="shared" si="11"/>
        <v>0</v>
      </c>
      <c r="BM163" s="16">
        <v>0</v>
      </c>
      <c r="BN163" s="16">
        <v>12241</v>
      </c>
      <c r="BO163" s="16">
        <v>4802</v>
      </c>
      <c r="BP163" s="16">
        <v>0</v>
      </c>
      <c r="BQ163" s="16">
        <v>0</v>
      </c>
      <c r="BR163" s="16">
        <v>-191</v>
      </c>
      <c r="BS163" s="16">
        <v>-276</v>
      </c>
      <c r="BT163" s="16">
        <v>-1339</v>
      </c>
      <c r="BU163" s="16">
        <v>-2016</v>
      </c>
      <c r="BV163" s="16">
        <v>0</v>
      </c>
      <c r="BW163" s="16">
        <v>0</v>
      </c>
      <c r="BX163" s="16">
        <v>-17</v>
      </c>
      <c r="BY163" s="16">
        <v>-1726</v>
      </c>
      <c r="BZ163" s="16">
        <v>17</v>
      </c>
      <c r="CA163" s="16">
        <v>11495</v>
      </c>
      <c r="CB163" s="16">
        <v>15</v>
      </c>
      <c r="CC163" s="16">
        <v>202</v>
      </c>
      <c r="CD163" s="16">
        <v>122</v>
      </c>
      <c r="CE163" s="16">
        <v>1230</v>
      </c>
      <c r="CF163" s="16">
        <v>164</v>
      </c>
      <c r="CG163" s="16">
        <v>8</v>
      </c>
    </row>
    <row r="164" spans="1:85" ht="15.6" x14ac:dyDescent="0.3">
      <c r="A164" s="10">
        <v>19</v>
      </c>
      <c r="B164" s="10" t="s">
        <v>577</v>
      </c>
      <c r="C164" s="10"/>
      <c r="D164" s="10" t="s">
        <v>532</v>
      </c>
      <c r="E164" s="31" t="s">
        <v>580</v>
      </c>
      <c r="F164" s="10" t="s">
        <v>533</v>
      </c>
      <c r="G164" s="66">
        <v>35177487.490000002</v>
      </c>
      <c r="H164" s="66">
        <v>35184363.490000002</v>
      </c>
      <c r="I164" s="66">
        <v>35069700.979999997</v>
      </c>
      <c r="J164" s="66">
        <v>0</v>
      </c>
      <c r="K164" s="66">
        <v>4521990.5</v>
      </c>
      <c r="L164" s="66">
        <v>3782103.05</v>
      </c>
      <c r="M164" s="66">
        <v>0</v>
      </c>
      <c r="N164" s="66">
        <v>0</v>
      </c>
      <c r="O164" s="66">
        <v>0</v>
      </c>
      <c r="P164" s="66">
        <v>4871895.58</v>
      </c>
      <c r="Q164" s="66">
        <v>0</v>
      </c>
      <c r="R164" s="66">
        <v>0</v>
      </c>
      <c r="S164" s="66">
        <v>13463271.6</v>
      </c>
      <c r="T164" s="66">
        <v>209389.91</v>
      </c>
      <c r="U164" s="66">
        <v>5421253.1600000001</v>
      </c>
      <c r="V164" s="66">
        <v>26885.79</v>
      </c>
      <c r="W164" s="66">
        <v>0</v>
      </c>
      <c r="X164" s="66">
        <v>0</v>
      </c>
      <c r="Y164" s="66">
        <v>34292531.990000002</v>
      </c>
      <c r="Z164" s="66">
        <v>55031.040000000001</v>
      </c>
      <c r="AA164" s="66">
        <v>34347563.030000001</v>
      </c>
      <c r="AB164" s="18">
        <v>0.18244569999999999</v>
      </c>
      <c r="AC164" s="18">
        <v>5.8999999999999997E-2</v>
      </c>
      <c r="AD164" s="16">
        <v>2022628.19</v>
      </c>
      <c r="AE164" s="16">
        <v>0</v>
      </c>
      <c r="AF164" s="16">
        <v>0</v>
      </c>
      <c r="AG164" s="16">
        <v>0</v>
      </c>
      <c r="AH164" s="16">
        <v>0</v>
      </c>
      <c r="AI164" s="16">
        <f t="shared" si="9"/>
        <v>0</v>
      </c>
      <c r="AJ164" s="16">
        <v>1001233.25</v>
      </c>
      <c r="AK164" s="16">
        <v>84941.53</v>
      </c>
      <c r="AL164" s="16">
        <v>176290.99</v>
      </c>
      <c r="AM164" s="16">
        <v>3566.25</v>
      </c>
      <c r="AN164" s="16">
        <v>128835.31</v>
      </c>
      <c r="AO164" s="16">
        <v>3275.1</v>
      </c>
      <c r="AP164" s="16">
        <v>101004.59</v>
      </c>
      <c r="AQ164" s="16">
        <v>9150</v>
      </c>
      <c r="AR164" s="16">
        <v>13370</v>
      </c>
      <c r="AS164" s="16">
        <v>0</v>
      </c>
      <c r="AT164" s="16">
        <v>50881.14</v>
      </c>
      <c r="AU164" s="16">
        <v>45737.53</v>
      </c>
      <c r="AV164" s="16">
        <v>0</v>
      </c>
      <c r="AW164" s="16">
        <v>0</v>
      </c>
      <c r="AX164" s="16">
        <v>12776.8</v>
      </c>
      <c r="AY164" s="16">
        <v>70572.259999999995</v>
      </c>
      <c r="AZ164" s="16">
        <v>0</v>
      </c>
      <c r="BA164" s="16">
        <v>1750010.61</v>
      </c>
      <c r="BB164" s="18">
        <f t="shared" si="10"/>
        <v>0</v>
      </c>
      <c r="BC164" s="16">
        <v>1114392.8500000001</v>
      </c>
      <c r="BD164" s="16">
        <v>5303589.0199999996</v>
      </c>
      <c r="BE164" s="16">
        <v>13.19</v>
      </c>
      <c r="BF164" s="16">
        <v>196853.04</v>
      </c>
      <c r="BG164" s="16">
        <v>0</v>
      </c>
      <c r="BH164" s="16">
        <v>333901.09999999998</v>
      </c>
      <c r="BI164" s="16">
        <v>0</v>
      </c>
      <c r="BJ164" s="16">
        <v>0</v>
      </c>
      <c r="BK164" s="16">
        <v>0</v>
      </c>
      <c r="BL164" s="16">
        <f t="shared" si="11"/>
        <v>0</v>
      </c>
      <c r="BM164" s="16">
        <v>0</v>
      </c>
      <c r="BN164" s="16">
        <v>6758</v>
      </c>
      <c r="BO164" s="16">
        <v>1862</v>
      </c>
      <c r="BP164" s="16">
        <v>0</v>
      </c>
      <c r="BQ164" s="16">
        <v>0</v>
      </c>
      <c r="BR164" s="16">
        <v>-75</v>
      </c>
      <c r="BS164" s="16">
        <v>-149</v>
      </c>
      <c r="BT164" s="16">
        <v>-392</v>
      </c>
      <c r="BU164" s="16">
        <v>-453</v>
      </c>
      <c r="BV164" s="16">
        <v>46</v>
      </c>
      <c r="BW164" s="16">
        <v>-1</v>
      </c>
      <c r="BX164" s="16">
        <v>4</v>
      </c>
      <c r="BY164" s="16">
        <v>-398</v>
      </c>
      <c r="BZ164" s="16">
        <v>-5</v>
      </c>
      <c r="CA164" s="16">
        <v>7197</v>
      </c>
      <c r="CB164" s="16">
        <v>0</v>
      </c>
      <c r="CC164" s="16">
        <v>43</v>
      </c>
      <c r="CD164" s="16">
        <v>38</v>
      </c>
      <c r="CE164" s="16">
        <v>314</v>
      </c>
      <c r="CF164" s="16">
        <v>1</v>
      </c>
      <c r="CG164" s="16">
        <v>2</v>
      </c>
    </row>
    <row r="165" spans="1:85" ht="15.6" x14ac:dyDescent="0.3">
      <c r="A165" s="10">
        <v>19</v>
      </c>
      <c r="B165" s="10" t="s">
        <v>336</v>
      </c>
      <c r="C165" s="10" t="s">
        <v>152</v>
      </c>
      <c r="D165" s="10" t="s">
        <v>530</v>
      </c>
      <c r="E165" s="31" t="s">
        <v>580</v>
      </c>
      <c r="F165" s="10" t="s">
        <v>531</v>
      </c>
      <c r="G165" s="66">
        <v>4441741.66</v>
      </c>
      <c r="H165" s="66">
        <v>4443311.55</v>
      </c>
      <c r="I165" s="66">
        <v>4358289.9800000004</v>
      </c>
      <c r="J165" s="66">
        <v>0</v>
      </c>
      <c r="K165" s="66">
        <v>331972.68</v>
      </c>
      <c r="L165" s="66">
        <v>375345.48</v>
      </c>
      <c r="M165" s="66">
        <v>0</v>
      </c>
      <c r="N165" s="66">
        <v>0</v>
      </c>
      <c r="O165" s="66">
        <v>0</v>
      </c>
      <c r="P165" s="66">
        <v>263645.90000000002</v>
      </c>
      <c r="Q165" s="66">
        <v>0</v>
      </c>
      <c r="R165" s="66">
        <v>0</v>
      </c>
      <c r="S165" s="66">
        <v>2947551.66</v>
      </c>
      <c r="T165" s="66">
        <v>0</v>
      </c>
      <c r="U165" s="66">
        <v>272199.31</v>
      </c>
      <c r="V165" s="66">
        <v>0</v>
      </c>
      <c r="W165" s="66">
        <v>0</v>
      </c>
      <c r="X165" s="66">
        <v>0</v>
      </c>
      <c r="Y165" s="66">
        <v>4539514.07</v>
      </c>
      <c r="Z165" s="66">
        <v>1569.89</v>
      </c>
      <c r="AA165" s="66">
        <v>4541083.96</v>
      </c>
      <c r="AB165" s="18">
        <v>0.1204839</v>
      </c>
      <c r="AC165" s="18">
        <v>7.6799999999999993E-2</v>
      </c>
      <c r="AD165" s="16">
        <v>348695.03999999998</v>
      </c>
      <c r="AE165" s="16">
        <v>0</v>
      </c>
      <c r="AF165" s="16">
        <v>0</v>
      </c>
      <c r="AG165" s="16">
        <v>1569.89</v>
      </c>
      <c r="AH165" s="16">
        <v>235.67</v>
      </c>
      <c r="AI165" s="16">
        <f t="shared" si="9"/>
        <v>1805.5600000000002</v>
      </c>
      <c r="AJ165" s="16">
        <v>73048.09</v>
      </c>
      <c r="AK165" s="16">
        <v>7924.46</v>
      </c>
      <c r="AL165" s="16">
        <v>0</v>
      </c>
      <c r="AM165" s="16">
        <v>0</v>
      </c>
      <c r="AN165" s="16">
        <v>10800</v>
      </c>
      <c r="AO165" s="16">
        <v>10481.42</v>
      </c>
      <c r="AP165" s="16">
        <v>10771.5</v>
      </c>
      <c r="AQ165" s="16">
        <v>8811</v>
      </c>
      <c r="AR165" s="16">
        <v>0</v>
      </c>
      <c r="AS165" s="16">
        <v>0</v>
      </c>
      <c r="AT165" s="16">
        <f>2733.85+5802.93+6358.11</f>
        <v>14894.89</v>
      </c>
      <c r="AU165" s="16">
        <v>704.8</v>
      </c>
      <c r="AV165" s="16">
        <v>0</v>
      </c>
      <c r="AW165" s="16">
        <v>0</v>
      </c>
      <c r="AX165" s="16">
        <v>4949.7299999999996</v>
      </c>
      <c r="AY165" s="16">
        <v>75</v>
      </c>
      <c r="AZ165" s="16">
        <v>0</v>
      </c>
      <c r="BA165" s="16">
        <v>153936.48000000001</v>
      </c>
      <c r="BB165" s="18">
        <f t="shared" si="10"/>
        <v>0</v>
      </c>
      <c r="BC165" s="16">
        <v>135228.5</v>
      </c>
      <c r="BD165" s="16">
        <v>399930.09</v>
      </c>
      <c r="BE165" s="16">
        <v>0</v>
      </c>
      <c r="BF165" s="16">
        <v>196853</v>
      </c>
      <c r="BG165" s="16">
        <v>0</v>
      </c>
      <c r="BH165" s="16">
        <v>29333.26</v>
      </c>
      <c r="BI165" s="16">
        <v>0</v>
      </c>
      <c r="BJ165" s="16">
        <v>0</v>
      </c>
      <c r="BK165" s="16">
        <v>0</v>
      </c>
      <c r="BL165" s="16">
        <f t="shared" si="11"/>
        <v>0</v>
      </c>
      <c r="BM165" s="16">
        <v>0</v>
      </c>
      <c r="BN165" s="16">
        <v>566</v>
      </c>
      <c r="BO165" s="16">
        <v>134</v>
      </c>
      <c r="BP165" s="16">
        <v>5</v>
      </c>
      <c r="BQ165" s="16">
        <v>0</v>
      </c>
      <c r="BR165" s="16">
        <v>-8</v>
      </c>
      <c r="BS165" s="16">
        <v>-15</v>
      </c>
      <c r="BT165" s="16">
        <v>-45</v>
      </c>
      <c r="BU165" s="16">
        <v>-81</v>
      </c>
      <c r="BV165" s="16">
        <v>5</v>
      </c>
      <c r="BW165" s="16">
        <v>-1</v>
      </c>
      <c r="BX165" s="16">
        <v>-5</v>
      </c>
      <c r="BY165" s="16">
        <v>-89</v>
      </c>
      <c r="BZ165" s="16">
        <v>-6</v>
      </c>
      <c r="CA165" s="16">
        <v>460</v>
      </c>
      <c r="CB165" s="16">
        <v>2</v>
      </c>
      <c r="CC165" s="16">
        <v>49</v>
      </c>
      <c r="CD165" s="16">
        <v>6</v>
      </c>
      <c r="CE165" s="16">
        <v>35</v>
      </c>
      <c r="CF165" s="16">
        <v>3</v>
      </c>
      <c r="CG165" s="16">
        <v>1</v>
      </c>
    </row>
    <row r="166" spans="1:85" ht="15.6" x14ac:dyDescent="0.3">
      <c r="A166" s="10">
        <v>19</v>
      </c>
      <c r="B166" s="10" t="s">
        <v>236</v>
      </c>
      <c r="C166" s="10" t="s">
        <v>237</v>
      </c>
      <c r="D166" s="10" t="s">
        <v>532</v>
      </c>
      <c r="E166" s="31" t="s">
        <v>580</v>
      </c>
      <c r="F166" s="10" t="s">
        <v>533</v>
      </c>
      <c r="G166" s="66">
        <v>46162056.109999999</v>
      </c>
      <c r="H166" s="66">
        <v>46162203.539999999</v>
      </c>
      <c r="I166" s="66">
        <v>45990825.25</v>
      </c>
      <c r="J166" s="66">
        <v>0</v>
      </c>
      <c r="K166" s="66">
        <v>5575989.4900000002</v>
      </c>
      <c r="L166" s="66">
        <v>4902975.29</v>
      </c>
      <c r="M166" s="66">
        <v>0</v>
      </c>
      <c r="N166" s="66">
        <v>900</v>
      </c>
      <c r="O166" s="66">
        <v>131948.12</v>
      </c>
      <c r="P166" s="66">
        <v>4997097.4000000004</v>
      </c>
      <c r="Q166" s="66">
        <v>0</v>
      </c>
      <c r="R166" s="66">
        <v>0</v>
      </c>
      <c r="S166" s="66">
        <v>22049652.010000002</v>
      </c>
      <c r="T166" s="66">
        <v>0</v>
      </c>
      <c r="U166" s="66">
        <v>5023817.54</v>
      </c>
      <c r="V166" s="66">
        <v>322829.21999999997</v>
      </c>
      <c r="W166" s="66">
        <v>0</v>
      </c>
      <c r="X166" s="66">
        <v>0</v>
      </c>
      <c r="Y166" s="66">
        <v>42681910.189999998</v>
      </c>
      <c r="Z166" s="66">
        <v>2580367.71</v>
      </c>
      <c r="AA166" s="66">
        <v>45262277.899999999</v>
      </c>
      <c r="AB166" s="18">
        <v>0.11374670000000001</v>
      </c>
      <c r="AC166" s="18">
        <v>5.1400000000000001E-2</v>
      </c>
      <c r="AD166" s="16">
        <v>2195687.94</v>
      </c>
      <c r="AE166" s="16">
        <v>0</v>
      </c>
      <c r="AF166" s="16">
        <v>0</v>
      </c>
      <c r="AG166" s="16">
        <v>147.43</v>
      </c>
      <c r="AH166" s="16">
        <v>0</v>
      </c>
      <c r="AI166" s="16">
        <f t="shared" si="9"/>
        <v>147.43</v>
      </c>
      <c r="AJ166" s="16">
        <v>1127311.23</v>
      </c>
      <c r="AK166" s="16">
        <v>90372.32</v>
      </c>
      <c r="AL166" s="16">
        <v>331712.15999999997</v>
      </c>
      <c r="AM166" s="16">
        <v>0</v>
      </c>
      <c r="AN166" s="16">
        <v>105538.45</v>
      </c>
      <c r="AO166" s="16">
        <v>3717.89</v>
      </c>
      <c r="AP166" s="16">
        <v>85006.71</v>
      </c>
      <c r="AQ166" s="16">
        <v>9331</v>
      </c>
      <c r="AR166" s="16">
        <v>33307.480000000003</v>
      </c>
      <c r="AS166" s="16">
        <v>0</v>
      </c>
      <c r="AT166" s="16">
        <v>78739.100000000006</v>
      </c>
      <c r="AU166" s="16">
        <v>4263.2299999999996</v>
      </c>
      <c r="AV166" s="16">
        <v>0</v>
      </c>
      <c r="AW166" s="16">
        <v>0</v>
      </c>
      <c r="AX166" s="16">
        <v>28757.37</v>
      </c>
      <c r="AY166" s="16">
        <v>35802.06</v>
      </c>
      <c r="AZ166" s="16">
        <v>0</v>
      </c>
      <c r="BA166" s="16">
        <v>2011973.62</v>
      </c>
      <c r="BB166" s="18">
        <f t="shared" si="10"/>
        <v>0</v>
      </c>
      <c r="BC166" s="16">
        <v>889968</v>
      </c>
      <c r="BD166" s="16">
        <v>4360814.84</v>
      </c>
      <c r="BE166" s="16">
        <v>0</v>
      </c>
      <c r="BF166" s="16">
        <v>196853</v>
      </c>
      <c r="BG166" s="16">
        <v>0</v>
      </c>
      <c r="BH166" s="16">
        <v>347613.3</v>
      </c>
      <c r="BI166" s="16">
        <v>0</v>
      </c>
      <c r="BJ166" s="16">
        <v>0</v>
      </c>
      <c r="BK166" s="16">
        <v>0</v>
      </c>
      <c r="BL166" s="16">
        <f t="shared" si="11"/>
        <v>0</v>
      </c>
      <c r="BM166" s="16">
        <v>0</v>
      </c>
      <c r="BN166" s="16">
        <v>8250</v>
      </c>
      <c r="BO166" s="16">
        <v>1709</v>
      </c>
      <c r="BP166" s="16">
        <v>8</v>
      </c>
      <c r="BQ166" s="16">
        <v>0</v>
      </c>
      <c r="BR166" s="16">
        <v>-62</v>
      </c>
      <c r="BS166" s="16">
        <v>-179</v>
      </c>
      <c r="BT166" s="16">
        <v>-297</v>
      </c>
      <c r="BU166" s="16">
        <v>-497</v>
      </c>
      <c r="BV166" s="16">
        <v>0</v>
      </c>
      <c r="BW166" s="16">
        <v>-13</v>
      </c>
      <c r="BX166" s="16">
        <v>-1</v>
      </c>
      <c r="BY166" s="16">
        <v>-1446</v>
      </c>
      <c r="BZ166" s="16">
        <v>-9</v>
      </c>
      <c r="CA166" s="16">
        <v>7463</v>
      </c>
      <c r="CB166" s="16">
        <v>2</v>
      </c>
      <c r="CC166" s="16">
        <v>149</v>
      </c>
      <c r="CD166" s="16">
        <v>115</v>
      </c>
      <c r="CE166" s="16">
        <v>1175</v>
      </c>
      <c r="CF166" s="16">
        <v>1</v>
      </c>
      <c r="CG166" s="16">
        <v>6</v>
      </c>
    </row>
    <row r="167" spans="1:85" s="33" customFormat="1" ht="15.6" x14ac:dyDescent="0.3">
      <c r="A167" s="38">
        <v>20</v>
      </c>
      <c r="B167" s="38" t="s">
        <v>337</v>
      </c>
      <c r="C167" s="38" t="s">
        <v>45</v>
      </c>
      <c r="D167" s="38" t="s">
        <v>534</v>
      </c>
      <c r="E167" s="38" t="s">
        <v>364</v>
      </c>
      <c r="F167" s="38" t="s">
        <v>535</v>
      </c>
      <c r="G167" s="66">
        <v>9710302.1500000004</v>
      </c>
      <c r="H167" s="66">
        <v>9710760.5500000007</v>
      </c>
      <c r="I167" s="66">
        <v>9604233.0399999991</v>
      </c>
      <c r="J167" s="66">
        <v>2172231.2799999998</v>
      </c>
      <c r="K167" s="66">
        <v>479880.27</v>
      </c>
      <c r="L167" s="66">
        <v>2492679.5099999998</v>
      </c>
      <c r="M167" s="66">
        <v>0</v>
      </c>
      <c r="N167" s="66">
        <v>0</v>
      </c>
      <c r="O167" s="66">
        <v>3978.74</v>
      </c>
      <c r="P167" s="66">
        <v>562335.81000000006</v>
      </c>
      <c r="Q167" s="66">
        <v>0</v>
      </c>
      <c r="R167" s="66">
        <v>0</v>
      </c>
      <c r="S167" s="66">
        <v>2670577.0299999998</v>
      </c>
      <c r="T167" s="66">
        <v>6502.57</v>
      </c>
      <c r="U167" s="66">
        <v>392551.08</v>
      </c>
      <c r="V167" s="66">
        <v>2218.88</v>
      </c>
      <c r="W167" s="66">
        <v>0</v>
      </c>
      <c r="X167" s="66">
        <v>0</v>
      </c>
      <c r="Y167" s="66">
        <v>9601850.7100000009</v>
      </c>
      <c r="Z167" s="66">
        <v>2434.75</v>
      </c>
      <c r="AA167" s="66">
        <v>9604285.4600000009</v>
      </c>
      <c r="AB167" s="18">
        <v>0.1089434</v>
      </c>
      <c r="AC167" s="18">
        <v>8.5000000000000006E-2</v>
      </c>
      <c r="AD167" s="16">
        <v>816137.93</v>
      </c>
      <c r="AE167" s="16">
        <v>0</v>
      </c>
      <c r="AF167" s="16">
        <v>0</v>
      </c>
      <c r="AG167" s="16">
        <v>215.87</v>
      </c>
      <c r="AH167" s="16">
        <v>145.58000000000001</v>
      </c>
      <c r="AI167" s="16">
        <f t="shared" si="9"/>
        <v>361.45000000000005</v>
      </c>
      <c r="AJ167" s="16">
        <v>321259.09999999998</v>
      </c>
      <c r="AK167" s="16">
        <v>25518.86</v>
      </c>
      <c r="AL167" s="16">
        <v>55307.41</v>
      </c>
      <c r="AM167" s="16">
        <v>0</v>
      </c>
      <c r="AN167" s="16">
        <v>46601.84</v>
      </c>
      <c r="AO167" s="16">
        <v>33213</v>
      </c>
      <c r="AP167" s="16">
        <v>49170.97</v>
      </c>
      <c r="AQ167" s="16">
        <v>10700</v>
      </c>
      <c r="AR167" s="16">
        <v>7800</v>
      </c>
      <c r="AS167" s="16">
        <v>0</v>
      </c>
      <c r="AT167" s="16">
        <v>42150.8</v>
      </c>
      <c r="AU167" s="16">
        <v>15256.52</v>
      </c>
      <c r="AV167" s="16">
        <v>1896</v>
      </c>
      <c r="AW167" s="16">
        <v>0</v>
      </c>
      <c r="AX167" s="16">
        <v>13216.3</v>
      </c>
      <c r="AY167" s="16">
        <v>3987.47</v>
      </c>
      <c r="AZ167" s="16">
        <v>0</v>
      </c>
      <c r="BA167" s="16">
        <v>659734.93000000005</v>
      </c>
      <c r="BB167" s="18">
        <f t="shared" si="10"/>
        <v>0</v>
      </c>
      <c r="BC167" s="16">
        <v>189722.02</v>
      </c>
      <c r="BD167" s="16">
        <v>868151.6</v>
      </c>
      <c r="BE167" s="16">
        <v>0</v>
      </c>
      <c r="BF167" s="16">
        <v>196853</v>
      </c>
      <c r="BG167" s="16">
        <v>0</v>
      </c>
      <c r="BH167" s="16">
        <v>86118.97</v>
      </c>
      <c r="BI167" s="16">
        <v>0</v>
      </c>
      <c r="BJ167" s="16">
        <v>0</v>
      </c>
      <c r="BK167" s="16">
        <v>0</v>
      </c>
      <c r="BL167" s="16">
        <f t="shared" si="11"/>
        <v>0</v>
      </c>
      <c r="BM167" s="16">
        <v>0</v>
      </c>
      <c r="BN167" s="16">
        <v>727</v>
      </c>
      <c r="BO167" s="16">
        <v>147</v>
      </c>
      <c r="BP167" s="16">
        <v>0</v>
      </c>
      <c r="BQ167" s="16">
        <v>0</v>
      </c>
      <c r="BR167" s="16">
        <v>-5</v>
      </c>
      <c r="BS167" s="16">
        <v>-13</v>
      </c>
      <c r="BT167" s="16">
        <v>-22</v>
      </c>
      <c r="BU167" s="16">
        <v>-34</v>
      </c>
      <c r="BV167" s="16">
        <v>3</v>
      </c>
      <c r="BW167" s="16">
        <v>0</v>
      </c>
      <c r="BX167" s="16">
        <v>6</v>
      </c>
      <c r="BY167" s="16">
        <v>-138</v>
      </c>
      <c r="BZ167" s="16">
        <v>-5</v>
      </c>
      <c r="CA167" s="16">
        <v>666</v>
      </c>
      <c r="CB167" s="16">
        <v>4</v>
      </c>
      <c r="CC167" s="16">
        <v>57</v>
      </c>
      <c r="CD167" s="16">
        <v>15</v>
      </c>
      <c r="CE167" s="16">
        <v>44</v>
      </c>
      <c r="CF167" s="16">
        <v>24</v>
      </c>
      <c r="CG167" s="16">
        <v>3</v>
      </c>
    </row>
    <row r="168" spans="1:85" s="33" customFormat="1" ht="15.6" x14ac:dyDescent="0.3">
      <c r="A168" s="38">
        <v>20</v>
      </c>
      <c r="B168" s="38" t="s">
        <v>81</v>
      </c>
      <c r="C168" s="38" t="s">
        <v>82</v>
      </c>
      <c r="D168" s="38" t="s">
        <v>536</v>
      </c>
      <c r="E168" s="38" t="s">
        <v>361</v>
      </c>
      <c r="F168" s="38" t="s">
        <v>535</v>
      </c>
      <c r="G168" s="66">
        <v>15114748.68</v>
      </c>
      <c r="H168" s="66">
        <v>15114748.68</v>
      </c>
      <c r="I168" s="66">
        <v>14988094.640000001</v>
      </c>
      <c r="J168" s="66">
        <v>2223991.9700000002</v>
      </c>
      <c r="K168" s="66">
        <v>1182095.57</v>
      </c>
      <c r="L168" s="66">
        <v>4165773.39</v>
      </c>
      <c r="M168" s="66">
        <v>0</v>
      </c>
      <c r="N168" s="66">
        <v>0</v>
      </c>
      <c r="O168" s="66">
        <v>29079.49</v>
      </c>
      <c r="P168" s="66">
        <v>937438.71</v>
      </c>
      <c r="Q168" s="66">
        <v>0</v>
      </c>
      <c r="R168" s="66">
        <v>0</v>
      </c>
      <c r="S168" s="66">
        <v>4547704.76</v>
      </c>
      <c r="T168" s="66">
        <v>0</v>
      </c>
      <c r="U168" s="66">
        <v>604593.92000000004</v>
      </c>
      <c r="V168" s="66">
        <v>309151.61</v>
      </c>
      <c r="W168" s="66">
        <v>0</v>
      </c>
      <c r="X168" s="66">
        <v>0</v>
      </c>
      <c r="Y168" s="66">
        <v>14616331.960000001</v>
      </c>
      <c r="Z168" s="66">
        <v>309901.61</v>
      </c>
      <c r="AA168" s="66">
        <v>14926233.57</v>
      </c>
      <c r="AB168" s="18">
        <v>0.14195260000000001</v>
      </c>
      <c r="AC168" s="18">
        <v>6.3299999999999995E-2</v>
      </c>
      <c r="AD168" s="16">
        <v>925654.15</v>
      </c>
      <c r="AE168" s="16">
        <v>0</v>
      </c>
      <c r="AF168" s="16">
        <v>0</v>
      </c>
      <c r="AG168" s="16">
        <v>0</v>
      </c>
      <c r="AH168" s="16">
        <v>224.97</v>
      </c>
      <c r="AI168" s="16">
        <f t="shared" si="9"/>
        <v>224.97</v>
      </c>
      <c r="AJ168" s="16">
        <v>353658</v>
      </c>
      <c r="AK168" s="16">
        <v>29613.37</v>
      </c>
      <c r="AL168" s="16">
        <v>50933.02</v>
      </c>
      <c r="AM168" s="16">
        <v>28364.73</v>
      </c>
      <c r="AN168" s="16">
        <v>64971.57</v>
      </c>
      <c r="AO168" s="16">
        <v>13542.93</v>
      </c>
      <c r="AP168" s="16">
        <v>32721.7</v>
      </c>
      <c r="AQ168" s="16">
        <v>10700</v>
      </c>
      <c r="AR168" s="16">
        <v>0</v>
      </c>
      <c r="AS168" s="16">
        <v>0</v>
      </c>
      <c r="AT168" s="16">
        <v>36055.35</v>
      </c>
      <c r="AU168" s="16">
        <v>5511.47</v>
      </c>
      <c r="AV168" s="16">
        <v>0</v>
      </c>
      <c r="AW168" s="16">
        <v>637.59</v>
      </c>
      <c r="AX168" s="16">
        <v>45040.74</v>
      </c>
      <c r="AY168" s="16">
        <v>30129.01</v>
      </c>
      <c r="AZ168" s="16">
        <v>117324.21</v>
      </c>
      <c r="BA168" s="16">
        <v>738431.11</v>
      </c>
      <c r="BB168" s="18">
        <f t="shared" si="10"/>
        <v>0.15888308118546091</v>
      </c>
      <c r="BC168" s="16">
        <v>465947.13</v>
      </c>
      <c r="BD168" s="16">
        <v>1679630.44</v>
      </c>
      <c r="BE168" s="16">
        <v>0</v>
      </c>
      <c r="BF168" s="16">
        <v>196853</v>
      </c>
      <c r="BG168" s="16">
        <v>0</v>
      </c>
      <c r="BH168" s="16">
        <v>136564.46</v>
      </c>
      <c r="BI168" s="16">
        <v>0</v>
      </c>
      <c r="BJ168" s="16">
        <v>0</v>
      </c>
      <c r="BK168" s="16">
        <v>0</v>
      </c>
      <c r="BL168" s="16">
        <f t="shared" si="11"/>
        <v>0</v>
      </c>
      <c r="BM168" s="16">
        <v>0</v>
      </c>
      <c r="BN168" s="16">
        <v>1303</v>
      </c>
      <c r="BO168" s="16">
        <v>345</v>
      </c>
      <c r="BP168" s="16">
        <v>1</v>
      </c>
      <c r="BQ168" s="16">
        <v>0</v>
      </c>
      <c r="BR168" s="16">
        <v>-19</v>
      </c>
      <c r="BS168" s="16">
        <v>-33</v>
      </c>
      <c r="BT168" s="16">
        <v>-95</v>
      </c>
      <c r="BU168" s="16">
        <v>-62</v>
      </c>
      <c r="BV168" s="16">
        <v>7</v>
      </c>
      <c r="BW168" s="16">
        <v>0</v>
      </c>
      <c r="BX168" s="16">
        <v>0</v>
      </c>
      <c r="BY168" s="16">
        <v>-197</v>
      </c>
      <c r="BZ168" s="16">
        <v>0</v>
      </c>
      <c r="CA168" s="16">
        <v>1250</v>
      </c>
      <c r="CB168" s="16">
        <v>0</v>
      </c>
      <c r="CC168" s="16">
        <v>72</v>
      </c>
      <c r="CD168" s="16">
        <v>28</v>
      </c>
      <c r="CE168" s="16">
        <v>94</v>
      </c>
      <c r="CF168" s="16">
        <v>1</v>
      </c>
      <c r="CG168" s="16">
        <v>1</v>
      </c>
    </row>
    <row r="169" spans="1:85" s="33" customFormat="1" ht="15.6" x14ac:dyDescent="0.3">
      <c r="A169" s="38">
        <v>20</v>
      </c>
      <c r="B169" s="38" t="s">
        <v>97</v>
      </c>
      <c r="C169" s="38" t="s">
        <v>45</v>
      </c>
      <c r="D169" s="39" t="s">
        <v>537</v>
      </c>
      <c r="E169" s="41" t="s">
        <v>580</v>
      </c>
      <c r="F169" s="38" t="s">
        <v>538</v>
      </c>
      <c r="G169" s="66">
        <v>38617309.509999998</v>
      </c>
      <c r="H169" s="66">
        <v>38617309.509999998</v>
      </c>
      <c r="I169" s="66">
        <v>37868475.920000002</v>
      </c>
      <c r="J169" s="66">
        <v>11669316.460000001</v>
      </c>
      <c r="K169" s="66">
        <v>1978303.07</v>
      </c>
      <c r="L169" s="66">
        <v>10577201.279999999</v>
      </c>
      <c r="M169" s="66">
        <v>0</v>
      </c>
      <c r="N169" s="66">
        <v>0</v>
      </c>
      <c r="O169" s="66">
        <v>1109.74</v>
      </c>
      <c r="P169" s="66">
        <v>2991083.11</v>
      </c>
      <c r="Q169" s="66">
        <v>0</v>
      </c>
      <c r="R169" s="66">
        <v>8059.03</v>
      </c>
      <c r="S169" s="66">
        <v>5474230.9900000002</v>
      </c>
      <c r="T169" s="66">
        <v>127779.94</v>
      </c>
      <c r="U169" s="66">
        <v>3052039.68</v>
      </c>
      <c r="V169" s="66">
        <v>21086.35</v>
      </c>
      <c r="W169" s="66">
        <v>539.6</v>
      </c>
      <c r="X169" s="66">
        <v>0</v>
      </c>
      <c r="Y169" s="66">
        <v>37934805.600000001</v>
      </c>
      <c r="Z169" s="66">
        <v>58320.82</v>
      </c>
      <c r="AA169" s="66">
        <v>37993126.420000002</v>
      </c>
      <c r="AB169" s="18">
        <v>5.204636E-2</v>
      </c>
      <c r="AC169" s="18">
        <v>5.04E-2</v>
      </c>
      <c r="AD169" s="16">
        <v>1913570.44</v>
      </c>
      <c r="AE169" s="16">
        <v>0</v>
      </c>
      <c r="AF169" s="16">
        <v>0</v>
      </c>
      <c r="AG169" s="16">
        <v>0</v>
      </c>
      <c r="AH169" s="16">
        <v>0</v>
      </c>
      <c r="AI169" s="16">
        <f t="shared" si="9"/>
        <v>0</v>
      </c>
      <c r="AJ169" s="16">
        <v>1009039</v>
      </c>
      <c r="AK169" s="16">
        <v>80300.149999999994</v>
      </c>
      <c r="AL169" s="16">
        <v>198698.62</v>
      </c>
      <c r="AM169" s="16">
        <v>2130</v>
      </c>
      <c r="AN169" s="16">
        <v>91026.93</v>
      </c>
      <c r="AO169" s="16">
        <v>11402.41</v>
      </c>
      <c r="AP169" s="16">
        <v>68790.7</v>
      </c>
      <c r="AQ169" s="16">
        <v>10700</v>
      </c>
      <c r="AR169" s="16">
        <v>6510.59</v>
      </c>
      <c r="AS169" s="16">
        <v>0</v>
      </c>
      <c r="AT169" s="16">
        <v>59681.82</v>
      </c>
      <c r="AU169" s="16">
        <v>27022.99</v>
      </c>
      <c r="AV169" s="16">
        <v>5325</v>
      </c>
      <c r="AW169" s="16">
        <v>1008</v>
      </c>
      <c r="AX169" s="16">
        <v>12834.02</v>
      </c>
      <c r="AY169" s="16">
        <v>82555.61</v>
      </c>
      <c r="AZ169" s="16">
        <v>0</v>
      </c>
      <c r="BA169" s="16">
        <v>1713078.2</v>
      </c>
      <c r="BB169" s="18">
        <f t="shared" si="10"/>
        <v>0</v>
      </c>
      <c r="BC169" s="16">
        <v>247625.76</v>
      </c>
      <c r="BD169" s="16">
        <v>1762264.68</v>
      </c>
      <c r="BE169" s="16">
        <v>0</v>
      </c>
      <c r="BF169" s="16">
        <v>196853</v>
      </c>
      <c r="BG169" s="16">
        <v>0</v>
      </c>
      <c r="BH169" s="16">
        <v>265920.76</v>
      </c>
      <c r="BI169" s="16">
        <v>0</v>
      </c>
      <c r="BJ169" s="16">
        <v>0</v>
      </c>
      <c r="BK169" s="16">
        <v>0</v>
      </c>
      <c r="BL169" s="16">
        <f t="shared" si="11"/>
        <v>0</v>
      </c>
      <c r="BM169" s="16">
        <v>0</v>
      </c>
      <c r="BN169" s="16">
        <v>4616</v>
      </c>
      <c r="BO169" s="16">
        <v>1151</v>
      </c>
      <c r="BP169" s="16">
        <v>0</v>
      </c>
      <c r="BQ169" s="16">
        <v>0</v>
      </c>
      <c r="BR169" s="16">
        <v>-14</v>
      </c>
      <c r="BS169" s="16">
        <v>-71</v>
      </c>
      <c r="BT169" s="16">
        <v>-59</v>
      </c>
      <c r="BU169" s="16">
        <v>-246</v>
      </c>
      <c r="BV169" s="16">
        <v>0</v>
      </c>
      <c r="BW169" s="16">
        <v>-4</v>
      </c>
      <c r="BX169" s="16">
        <v>122</v>
      </c>
      <c r="BY169" s="16">
        <v>-750</v>
      </c>
      <c r="BZ169" s="16">
        <v>-12</v>
      </c>
      <c r="CA169" s="16">
        <v>4733</v>
      </c>
      <c r="CB169" s="16">
        <v>18</v>
      </c>
      <c r="CC169" s="16">
        <v>69</v>
      </c>
      <c r="CD169" s="16">
        <v>28</v>
      </c>
      <c r="CE169" s="16">
        <v>305</v>
      </c>
      <c r="CF169" s="16">
        <v>336</v>
      </c>
      <c r="CG169" s="16">
        <v>12</v>
      </c>
    </row>
    <row r="170" spans="1:85" s="33" customFormat="1" ht="15.6" x14ac:dyDescent="0.3">
      <c r="A170" s="38">
        <v>20</v>
      </c>
      <c r="B170" s="38" t="s">
        <v>102</v>
      </c>
      <c r="C170" s="38" t="s">
        <v>103</v>
      </c>
      <c r="D170" s="38" t="s">
        <v>539</v>
      </c>
      <c r="E170" s="41" t="s">
        <v>580</v>
      </c>
      <c r="F170" s="38" t="s">
        <v>538</v>
      </c>
      <c r="G170" s="66">
        <v>21647257.460000001</v>
      </c>
      <c r="H170" s="66">
        <v>21653838.440000001</v>
      </c>
      <c r="I170" s="66">
        <v>20738527.260000002</v>
      </c>
      <c r="J170" s="66">
        <v>4826434.5</v>
      </c>
      <c r="K170" s="66">
        <v>690947.39</v>
      </c>
      <c r="L170" s="66">
        <v>5764434.21</v>
      </c>
      <c r="M170" s="66">
        <v>0</v>
      </c>
      <c r="N170" s="66">
        <v>0</v>
      </c>
      <c r="O170" s="66">
        <v>50412.639999999999</v>
      </c>
      <c r="P170" s="66">
        <v>2129292.15</v>
      </c>
      <c r="Q170" s="66">
        <v>0</v>
      </c>
      <c r="R170" s="66">
        <v>0</v>
      </c>
      <c r="S170" s="66">
        <v>3643025.94</v>
      </c>
      <c r="T170" s="66">
        <v>18885.78</v>
      </c>
      <c r="U170" s="66">
        <v>2274184.77</v>
      </c>
      <c r="V170" s="66">
        <v>4972.4399999999996</v>
      </c>
      <c r="W170" s="66">
        <v>0</v>
      </c>
      <c r="X170" s="66">
        <v>0</v>
      </c>
      <c r="Y170" s="66">
        <v>21024523.649999999</v>
      </c>
      <c r="Z170" s="66">
        <v>11835.43</v>
      </c>
      <c r="AA170" s="66">
        <v>21036359.079999998</v>
      </c>
      <c r="AB170" s="18">
        <v>0.1274015</v>
      </c>
      <c r="AC170" s="18">
        <v>6.8000000000000005E-2</v>
      </c>
      <c r="AD170" s="16">
        <v>1428710.3</v>
      </c>
      <c r="AE170" s="16">
        <v>0</v>
      </c>
      <c r="AF170" s="16">
        <v>0</v>
      </c>
      <c r="AG170" s="16">
        <v>6862.99</v>
      </c>
      <c r="AH170" s="16">
        <v>794.72</v>
      </c>
      <c r="AI170" s="16">
        <f t="shared" si="9"/>
        <v>7657.71</v>
      </c>
      <c r="AJ170" s="16">
        <v>781086.15</v>
      </c>
      <c r="AK170" s="16">
        <v>59975.86</v>
      </c>
      <c r="AL170" s="16">
        <v>201642.19</v>
      </c>
      <c r="AM170" s="16">
        <v>0</v>
      </c>
      <c r="AN170" s="16">
        <v>48478.59</v>
      </c>
      <c r="AO170" s="16">
        <v>3155.75</v>
      </c>
      <c r="AP170" s="16">
        <v>43610.79</v>
      </c>
      <c r="AQ170" s="16">
        <v>10700</v>
      </c>
      <c r="AR170" s="16">
        <v>-307.3</v>
      </c>
      <c r="AS170" s="16">
        <v>0</v>
      </c>
      <c r="AT170" s="16">
        <v>67661.03</v>
      </c>
      <c r="AU170" s="16">
        <v>24351.22</v>
      </c>
      <c r="AV170" s="16">
        <v>0</v>
      </c>
      <c r="AW170" s="16">
        <v>3254</v>
      </c>
      <c r="AX170" s="16">
        <v>3389.18</v>
      </c>
      <c r="AY170" s="16">
        <v>3487.71</v>
      </c>
      <c r="AZ170" s="16">
        <v>0</v>
      </c>
      <c r="BA170" s="16">
        <v>1316545.98</v>
      </c>
      <c r="BB170" s="18">
        <f t="shared" si="10"/>
        <v>0</v>
      </c>
      <c r="BC170" s="16">
        <v>380700.56</v>
      </c>
      <c r="BD170" s="16">
        <v>2377193.2000000002</v>
      </c>
      <c r="BE170" s="16">
        <v>0</v>
      </c>
      <c r="BF170" s="16">
        <v>196853</v>
      </c>
      <c r="BG170" s="16">
        <v>0</v>
      </c>
      <c r="BH170" s="16">
        <v>214332.17</v>
      </c>
      <c r="BI170" s="16">
        <v>0</v>
      </c>
      <c r="BJ170" s="16">
        <v>0</v>
      </c>
      <c r="BK170" s="16">
        <v>0</v>
      </c>
      <c r="BL170" s="16">
        <f t="shared" si="11"/>
        <v>0</v>
      </c>
      <c r="BM170" s="16">
        <v>0</v>
      </c>
      <c r="BN170" s="16">
        <v>3808</v>
      </c>
      <c r="BO170" s="16">
        <v>1096</v>
      </c>
      <c r="BP170" s="16">
        <v>0</v>
      </c>
      <c r="BQ170" s="16">
        <v>0</v>
      </c>
      <c r="BR170" s="16">
        <v>-6</v>
      </c>
      <c r="BS170" s="16">
        <v>-65</v>
      </c>
      <c r="BT170" s="16">
        <v>-48</v>
      </c>
      <c r="BU170" s="16">
        <v>-236</v>
      </c>
      <c r="BV170" s="16">
        <v>0</v>
      </c>
      <c r="BW170" s="16">
        <v>-2</v>
      </c>
      <c r="BX170" s="16">
        <v>0</v>
      </c>
      <c r="BY170" s="16">
        <v>-831</v>
      </c>
      <c r="BZ170" s="16">
        <v>0</v>
      </c>
      <c r="CA170" s="16">
        <v>3716</v>
      </c>
      <c r="CB170" s="16">
        <v>0</v>
      </c>
      <c r="CC170" s="16">
        <v>49</v>
      </c>
      <c r="CD170" s="16">
        <v>35</v>
      </c>
      <c r="CE170" s="16">
        <v>433</v>
      </c>
      <c r="CF170" s="16">
        <v>312</v>
      </c>
      <c r="CG170" s="16">
        <v>2</v>
      </c>
    </row>
    <row r="171" spans="1:85" s="33" customFormat="1" ht="15.6" x14ac:dyDescent="0.3">
      <c r="A171" s="38">
        <v>20</v>
      </c>
      <c r="B171" s="38" t="s">
        <v>104</v>
      </c>
      <c r="C171" s="38" t="s">
        <v>21</v>
      </c>
      <c r="D171" s="38" t="s">
        <v>540</v>
      </c>
      <c r="E171" s="38" t="s">
        <v>367</v>
      </c>
      <c r="F171" s="38" t="s">
        <v>535</v>
      </c>
      <c r="G171" s="66">
        <v>58183806.329999998</v>
      </c>
      <c r="H171" s="66">
        <v>58183806.329999998</v>
      </c>
      <c r="I171" s="66">
        <v>57459200.520000003</v>
      </c>
      <c r="J171" s="66">
        <v>18935135.390000001</v>
      </c>
      <c r="K171" s="66">
        <v>4079951.4</v>
      </c>
      <c r="L171" s="66">
        <v>12128954.27</v>
      </c>
      <c r="M171" s="66">
        <v>0</v>
      </c>
      <c r="N171" s="66">
        <v>0</v>
      </c>
      <c r="O171" s="66">
        <v>1527.66</v>
      </c>
      <c r="P171" s="66">
        <v>2985597.85</v>
      </c>
      <c r="Q171" s="66">
        <v>0</v>
      </c>
      <c r="R171" s="66">
        <v>0</v>
      </c>
      <c r="S171" s="66">
        <v>13675689.57</v>
      </c>
      <c r="T171" s="66">
        <v>0</v>
      </c>
      <c r="U171" s="66">
        <v>2872706.26</v>
      </c>
      <c r="V171" s="66">
        <v>349503.05</v>
      </c>
      <c r="W171" s="66">
        <v>0</v>
      </c>
      <c r="X171" s="66">
        <v>0</v>
      </c>
      <c r="Y171" s="66">
        <v>56486904.340000004</v>
      </c>
      <c r="Z171" s="66">
        <v>353731.39</v>
      </c>
      <c r="AA171" s="66">
        <v>56840635.729999997</v>
      </c>
      <c r="AB171" s="18">
        <v>0.1075668</v>
      </c>
      <c r="AC171" s="18">
        <v>3.2000000000000001E-2</v>
      </c>
      <c r="AD171" s="16">
        <v>1807341.94</v>
      </c>
      <c r="AE171" s="16">
        <v>0</v>
      </c>
      <c r="AF171" s="16">
        <v>0</v>
      </c>
      <c r="AG171" s="16">
        <v>0</v>
      </c>
      <c r="AH171" s="16">
        <v>391.94</v>
      </c>
      <c r="AI171" s="16">
        <f t="shared" si="9"/>
        <v>391.94</v>
      </c>
      <c r="AJ171" s="16">
        <v>973330.14</v>
      </c>
      <c r="AK171" s="16">
        <v>77969.820000000007</v>
      </c>
      <c r="AL171" s="16">
        <v>199389.68</v>
      </c>
      <c r="AM171" s="16">
        <v>0</v>
      </c>
      <c r="AN171" s="16">
        <v>104599.55</v>
      </c>
      <c r="AO171" s="16">
        <v>3778.7</v>
      </c>
      <c r="AP171" s="16">
        <v>49591</v>
      </c>
      <c r="AQ171" s="16">
        <v>11400</v>
      </c>
      <c r="AR171" s="16">
        <v>0</v>
      </c>
      <c r="AS171" s="16">
        <v>0</v>
      </c>
      <c r="AT171" s="16">
        <v>98527.59</v>
      </c>
      <c r="AU171" s="16">
        <v>27138.080000000002</v>
      </c>
      <c r="AV171" s="16">
        <v>1960</v>
      </c>
      <c r="AW171" s="16">
        <v>1188</v>
      </c>
      <c r="AX171" s="16">
        <v>16824.77</v>
      </c>
      <c r="AY171" s="16">
        <v>71517.990000000005</v>
      </c>
      <c r="AZ171" s="16">
        <v>0</v>
      </c>
      <c r="BA171" s="16">
        <v>1680436.63</v>
      </c>
      <c r="BB171" s="18">
        <f t="shared" si="10"/>
        <v>0</v>
      </c>
      <c r="BC171" s="16">
        <v>828751.19</v>
      </c>
      <c r="BD171" s="16">
        <v>5429894.0300000003</v>
      </c>
      <c r="BE171" s="16">
        <v>0</v>
      </c>
      <c r="BF171" s="16">
        <v>196852.8</v>
      </c>
      <c r="BG171" s="16">
        <v>0</v>
      </c>
      <c r="BH171" s="16">
        <v>319650.96999999997</v>
      </c>
      <c r="BI171" s="16">
        <v>0</v>
      </c>
      <c r="BJ171" s="16">
        <v>0</v>
      </c>
      <c r="BK171" s="16">
        <v>0</v>
      </c>
      <c r="BL171" s="16">
        <f t="shared" si="11"/>
        <v>0</v>
      </c>
      <c r="BM171" s="16">
        <v>0</v>
      </c>
      <c r="BN171" s="16">
        <v>5313</v>
      </c>
      <c r="BO171" s="16">
        <v>1229</v>
      </c>
      <c r="BP171" s="16">
        <v>38</v>
      </c>
      <c r="BQ171" s="16">
        <v>-36</v>
      </c>
      <c r="BR171" s="16">
        <v>-80</v>
      </c>
      <c r="BS171" s="16">
        <v>-132</v>
      </c>
      <c r="BT171" s="16">
        <v>-220</v>
      </c>
      <c r="BU171" s="16">
        <v>-326</v>
      </c>
      <c r="BV171" s="16">
        <v>0</v>
      </c>
      <c r="BW171" s="16">
        <v>0</v>
      </c>
      <c r="BX171" s="16">
        <v>23</v>
      </c>
      <c r="BY171" s="16">
        <v>-648</v>
      </c>
      <c r="BZ171" s="16">
        <v>0</v>
      </c>
      <c r="CA171" s="16">
        <v>5161</v>
      </c>
      <c r="CB171" s="16">
        <v>6</v>
      </c>
      <c r="CC171" s="16">
        <v>209</v>
      </c>
      <c r="CD171" s="16">
        <v>77</v>
      </c>
      <c r="CE171" s="16">
        <v>329</v>
      </c>
      <c r="CF171" s="16">
        <v>30</v>
      </c>
      <c r="CG171" s="16">
        <v>3</v>
      </c>
    </row>
    <row r="172" spans="1:85" s="33" customFormat="1" ht="15.6" x14ac:dyDescent="0.3">
      <c r="A172" s="38">
        <v>20</v>
      </c>
      <c r="B172" s="38" t="s">
        <v>200</v>
      </c>
      <c r="C172" s="38" t="s">
        <v>201</v>
      </c>
      <c r="D172" s="38" t="s">
        <v>541</v>
      </c>
      <c r="E172" s="41" t="s">
        <v>580</v>
      </c>
      <c r="F172" s="38" t="s">
        <v>542</v>
      </c>
      <c r="G172" s="66">
        <v>11599272.880000001</v>
      </c>
      <c r="H172" s="66">
        <v>11610252.880000001</v>
      </c>
      <c r="I172" s="66">
        <v>11349363.99</v>
      </c>
      <c r="J172" s="66">
        <v>67758.95</v>
      </c>
      <c r="K172" s="66">
        <v>1239500.6399999999</v>
      </c>
      <c r="L172" s="66">
        <v>2909263.09</v>
      </c>
      <c r="M172" s="66">
        <v>0</v>
      </c>
      <c r="N172" s="66">
        <v>0</v>
      </c>
      <c r="O172" s="66">
        <v>27127.5</v>
      </c>
      <c r="P172" s="66">
        <v>817251.78</v>
      </c>
      <c r="Q172" s="66">
        <v>0</v>
      </c>
      <c r="R172" s="66">
        <v>0</v>
      </c>
      <c r="S172" s="66">
        <v>4623926.83</v>
      </c>
      <c r="T172" s="66">
        <v>70696.960000000006</v>
      </c>
      <c r="U172" s="66">
        <v>860051.78</v>
      </c>
      <c r="V172" s="66">
        <v>25464.47</v>
      </c>
      <c r="W172" s="66">
        <v>0</v>
      </c>
      <c r="X172" s="66">
        <v>0</v>
      </c>
      <c r="Y172" s="66">
        <v>11489820.49</v>
      </c>
      <c r="Z172" s="66">
        <v>43881.95</v>
      </c>
      <c r="AA172" s="66">
        <v>11533702.439999999</v>
      </c>
      <c r="AB172" s="18">
        <v>9.063388E-2</v>
      </c>
      <c r="AC172" s="18">
        <v>6.9099999999999995E-2</v>
      </c>
      <c r="AD172" s="16">
        <v>809980.56</v>
      </c>
      <c r="AE172" s="16">
        <v>10980</v>
      </c>
      <c r="AF172" s="16">
        <v>223807.11</v>
      </c>
      <c r="AG172" s="16">
        <v>0</v>
      </c>
      <c r="AH172" s="16">
        <v>0</v>
      </c>
      <c r="AI172" s="16">
        <f t="shared" si="9"/>
        <v>0</v>
      </c>
      <c r="AJ172" s="16">
        <v>256873.51</v>
      </c>
      <c r="AK172" s="16">
        <v>20025.990000000002</v>
      </c>
      <c r="AL172" s="16">
        <v>64174.82</v>
      </c>
      <c r="AM172" s="16">
        <v>0</v>
      </c>
      <c r="AN172" s="16">
        <v>43740.41</v>
      </c>
      <c r="AO172" s="16">
        <v>5510.23</v>
      </c>
      <c r="AP172" s="16">
        <v>54228.3</v>
      </c>
      <c r="AQ172" s="16">
        <v>10700</v>
      </c>
      <c r="AR172" s="16">
        <v>16273.05</v>
      </c>
      <c r="AS172" s="16">
        <v>0</v>
      </c>
      <c r="AT172" s="16">
        <v>38128.839999999997</v>
      </c>
      <c r="AU172" s="16">
        <v>11263.35</v>
      </c>
      <c r="AV172" s="16">
        <v>1073.3599999999999</v>
      </c>
      <c r="AW172" s="16">
        <v>1647.3</v>
      </c>
      <c r="AX172" s="16">
        <v>23575.360000000001</v>
      </c>
      <c r="AY172" s="16">
        <v>17679.41</v>
      </c>
      <c r="AZ172" s="16">
        <v>0</v>
      </c>
      <c r="BA172" s="16">
        <v>599741.63</v>
      </c>
      <c r="BB172" s="18">
        <f t="shared" si="10"/>
        <v>0</v>
      </c>
      <c r="BC172" s="16">
        <v>195496.67</v>
      </c>
      <c r="BD172" s="16">
        <v>855790.4</v>
      </c>
      <c r="BE172" s="16">
        <v>0</v>
      </c>
      <c r="BF172" s="16">
        <v>196853</v>
      </c>
      <c r="BG172" s="16">
        <v>0</v>
      </c>
      <c r="BH172" s="16">
        <v>147027.57</v>
      </c>
      <c r="BI172" s="16">
        <v>0</v>
      </c>
      <c r="BJ172" s="16">
        <v>0</v>
      </c>
      <c r="BK172" s="16">
        <v>0</v>
      </c>
      <c r="BL172" s="16">
        <f t="shared" si="11"/>
        <v>0</v>
      </c>
      <c r="BM172" s="16">
        <v>0</v>
      </c>
      <c r="BN172" s="16">
        <v>1000</v>
      </c>
      <c r="BO172" s="16">
        <v>307</v>
      </c>
      <c r="BP172" s="16">
        <v>0</v>
      </c>
      <c r="BQ172" s="16">
        <v>0</v>
      </c>
      <c r="BR172" s="16">
        <v>-37</v>
      </c>
      <c r="BS172" s="16">
        <v>-67</v>
      </c>
      <c r="BT172" s="16">
        <v>-77</v>
      </c>
      <c r="BU172" s="16">
        <v>-102</v>
      </c>
      <c r="BV172" s="16">
        <v>0</v>
      </c>
      <c r="BW172" s="16">
        <v>0</v>
      </c>
      <c r="BX172" s="16">
        <v>0</v>
      </c>
      <c r="BY172" s="16">
        <v>-139</v>
      </c>
      <c r="BZ172" s="16">
        <v>-1</v>
      </c>
      <c r="CA172" s="16">
        <v>884</v>
      </c>
      <c r="CB172" s="16">
        <v>8</v>
      </c>
      <c r="CC172" s="16">
        <v>51</v>
      </c>
      <c r="CD172" s="16">
        <v>23</v>
      </c>
      <c r="CE172" s="16">
        <v>64</v>
      </c>
      <c r="CF172" s="16">
        <v>2</v>
      </c>
      <c r="CG172" s="16">
        <v>4</v>
      </c>
    </row>
    <row r="173" spans="1:85" s="33" customFormat="1" ht="15.6" x14ac:dyDescent="0.3">
      <c r="A173" s="38">
        <v>20</v>
      </c>
      <c r="B173" s="38" t="s">
        <v>231</v>
      </c>
      <c r="C173" s="38" t="s">
        <v>223</v>
      </c>
      <c r="D173" s="38" t="s">
        <v>543</v>
      </c>
      <c r="E173" s="41" t="s">
        <v>580</v>
      </c>
      <c r="F173" s="38" t="s">
        <v>538</v>
      </c>
      <c r="G173" s="66">
        <v>29537598.399999999</v>
      </c>
      <c r="H173" s="66">
        <v>29554272.59</v>
      </c>
      <c r="I173" s="66">
        <v>29256272.300000001</v>
      </c>
      <c r="J173" s="66">
        <v>7432696.6200000001</v>
      </c>
      <c r="K173" s="66">
        <v>1953333.64</v>
      </c>
      <c r="L173" s="66">
        <v>8510163.1799999997</v>
      </c>
      <c r="M173" s="66">
        <v>0</v>
      </c>
      <c r="N173" s="66">
        <v>0.05</v>
      </c>
      <c r="O173" s="66">
        <v>29778.21</v>
      </c>
      <c r="P173" s="66">
        <v>1628909.59</v>
      </c>
      <c r="Q173" s="66">
        <v>0</v>
      </c>
      <c r="R173" s="66">
        <v>0</v>
      </c>
      <c r="S173" s="66">
        <v>6657446.4299999997</v>
      </c>
      <c r="T173" s="66">
        <v>0</v>
      </c>
      <c r="U173" s="66">
        <v>2030594.15</v>
      </c>
      <c r="V173" s="66">
        <v>85448.77</v>
      </c>
      <c r="W173" s="66">
        <v>0</v>
      </c>
      <c r="X173" s="66">
        <v>0</v>
      </c>
      <c r="Y173" s="66">
        <v>29699541.68</v>
      </c>
      <c r="Z173" s="66">
        <v>104174.41</v>
      </c>
      <c r="AA173" s="66">
        <v>29803716.09</v>
      </c>
      <c r="AB173" s="18">
        <v>7.3592309999999994E-2</v>
      </c>
      <c r="AC173" s="18">
        <v>4.4999999999999998E-2</v>
      </c>
      <c r="AD173" s="16">
        <v>1337727.68</v>
      </c>
      <c r="AE173" s="16">
        <v>0</v>
      </c>
      <c r="AF173" s="16">
        <v>0</v>
      </c>
      <c r="AG173" s="16">
        <v>16674.189999999999</v>
      </c>
      <c r="AH173" s="16">
        <v>26.88</v>
      </c>
      <c r="AI173" s="16">
        <f t="shared" si="9"/>
        <v>16701.07</v>
      </c>
      <c r="AJ173" s="16">
        <v>583696.78</v>
      </c>
      <c r="AK173" s="16">
        <v>51407.199999999997</v>
      </c>
      <c r="AL173" s="16">
        <v>103712.93</v>
      </c>
      <c r="AM173" s="16">
        <v>0</v>
      </c>
      <c r="AN173" s="16">
        <v>75209.59</v>
      </c>
      <c r="AO173" s="16">
        <v>30980.400000000001</v>
      </c>
      <c r="AP173" s="16">
        <v>81469.22</v>
      </c>
      <c r="AQ173" s="16">
        <v>10700</v>
      </c>
      <c r="AR173" s="16">
        <v>0</v>
      </c>
      <c r="AS173" s="16">
        <v>0</v>
      </c>
      <c r="AT173" s="16">
        <v>70035.06</v>
      </c>
      <c r="AU173" s="16">
        <v>20841</v>
      </c>
      <c r="AV173" s="16">
        <v>0</v>
      </c>
      <c r="AW173" s="16">
        <v>29569.53</v>
      </c>
      <c r="AX173" s="16">
        <v>12818.89</v>
      </c>
      <c r="AY173" s="16">
        <v>12472.25</v>
      </c>
      <c r="AZ173" s="16">
        <v>0</v>
      </c>
      <c r="BA173" s="16">
        <v>1129454.3799999999</v>
      </c>
      <c r="BB173" s="18">
        <f t="shared" si="10"/>
        <v>0</v>
      </c>
      <c r="BC173" s="16">
        <v>300784.3</v>
      </c>
      <c r="BD173" s="16">
        <v>1872955.61</v>
      </c>
      <c r="BE173" s="16">
        <v>0</v>
      </c>
      <c r="BF173" s="16">
        <v>196853</v>
      </c>
      <c r="BG173" s="16">
        <v>0</v>
      </c>
      <c r="BH173" s="16">
        <v>254735.26</v>
      </c>
      <c r="BI173" s="16">
        <v>0</v>
      </c>
      <c r="BJ173" s="16">
        <v>0</v>
      </c>
      <c r="BK173" s="16">
        <v>0</v>
      </c>
      <c r="BL173" s="16">
        <f t="shared" si="11"/>
        <v>0</v>
      </c>
      <c r="BM173" s="16">
        <v>0</v>
      </c>
      <c r="BN173" s="16">
        <v>2948</v>
      </c>
      <c r="BO173" s="16">
        <v>854</v>
      </c>
      <c r="BP173" s="16">
        <v>0</v>
      </c>
      <c r="BQ173" s="16">
        <v>0</v>
      </c>
      <c r="BR173" s="16">
        <v>-26</v>
      </c>
      <c r="BS173" s="16">
        <v>-104</v>
      </c>
      <c r="BT173" s="16">
        <v>-63</v>
      </c>
      <c r="BU173" s="16">
        <v>-136</v>
      </c>
      <c r="BV173" s="16">
        <v>0</v>
      </c>
      <c r="BW173" s="16">
        <v>0</v>
      </c>
      <c r="BX173" s="16">
        <v>8</v>
      </c>
      <c r="BY173" s="16">
        <v>-378</v>
      </c>
      <c r="BZ173" s="16">
        <v>-3</v>
      </c>
      <c r="CA173" s="16">
        <v>3100</v>
      </c>
      <c r="CB173" s="16">
        <v>2</v>
      </c>
      <c r="CC173" s="16">
        <v>78</v>
      </c>
      <c r="CD173" s="16">
        <v>35</v>
      </c>
      <c r="CE173" s="16">
        <v>247</v>
      </c>
      <c r="CF173" s="16">
        <v>16</v>
      </c>
      <c r="CG173" s="16">
        <v>1</v>
      </c>
    </row>
    <row r="174" spans="1:85" ht="15.6" x14ac:dyDescent="0.3">
      <c r="A174" s="10">
        <v>21</v>
      </c>
      <c r="B174" s="10" t="s">
        <v>37</v>
      </c>
      <c r="C174" s="10" t="s">
        <v>38</v>
      </c>
      <c r="D174" s="10" t="s">
        <v>544</v>
      </c>
      <c r="E174" s="31" t="s">
        <v>580</v>
      </c>
      <c r="F174" s="10" t="s">
        <v>545</v>
      </c>
      <c r="G174" s="66">
        <v>47911643.520000003</v>
      </c>
      <c r="H174" s="66">
        <v>47911643.520000003</v>
      </c>
      <c r="I174" s="66">
        <v>47651828.579999998</v>
      </c>
      <c r="J174" s="66">
        <v>0</v>
      </c>
      <c r="K174" s="66">
        <v>790894.17</v>
      </c>
      <c r="L174" s="66">
        <v>14092162.43</v>
      </c>
      <c r="M174" s="66">
        <v>0</v>
      </c>
      <c r="N174" s="66">
        <v>0</v>
      </c>
      <c r="O174" s="66">
        <v>386158.47</v>
      </c>
      <c r="P174" s="66">
        <v>2597062.2200000002</v>
      </c>
      <c r="Q174" s="66">
        <v>0</v>
      </c>
      <c r="R174" s="66">
        <v>0</v>
      </c>
      <c r="S174" s="66">
        <v>18255166.440000001</v>
      </c>
      <c r="T174" s="66">
        <v>891399.97</v>
      </c>
      <c r="U174" s="66">
        <v>6581785.7300000004</v>
      </c>
      <c r="V174" s="66">
        <v>631149.21</v>
      </c>
      <c r="W174" s="66">
        <v>200</v>
      </c>
      <c r="X174" s="66">
        <v>0</v>
      </c>
      <c r="Y174" s="66">
        <v>46796047.539999999</v>
      </c>
      <c r="Z174" s="66">
        <v>631349.21</v>
      </c>
      <c r="AA174" s="66">
        <v>47427396.75</v>
      </c>
      <c r="AB174" s="18">
        <v>0.14546539999999999</v>
      </c>
      <c r="AC174" s="18">
        <v>6.8400000000000002E-2</v>
      </c>
      <c r="AD174" s="16">
        <v>3201418.11</v>
      </c>
      <c r="AE174" s="16">
        <v>0</v>
      </c>
      <c r="AF174" s="16">
        <v>0</v>
      </c>
      <c r="AG174" s="16">
        <v>0</v>
      </c>
      <c r="AH174" s="16">
        <v>0</v>
      </c>
      <c r="AI174" s="16">
        <f t="shared" si="9"/>
        <v>0</v>
      </c>
      <c r="AJ174" s="16">
        <v>1615084.13</v>
      </c>
      <c r="AK174" s="16">
        <v>139439.62</v>
      </c>
      <c r="AL174" s="16">
        <v>358640.62</v>
      </c>
      <c r="AM174" s="16">
        <v>78969.429999999993</v>
      </c>
      <c r="AN174" s="16">
        <v>228229.09</v>
      </c>
      <c r="AO174" s="16">
        <v>23388.080000000002</v>
      </c>
      <c r="AP174" s="16">
        <v>56306.46</v>
      </c>
      <c r="AQ174" s="16">
        <v>10927</v>
      </c>
      <c r="AR174" s="16">
        <v>17387.509999999998</v>
      </c>
      <c r="AS174" s="16">
        <v>52415.93</v>
      </c>
      <c r="AT174" s="16">
        <v>132218.76999999999</v>
      </c>
      <c r="AU174" s="16">
        <v>29556.82</v>
      </c>
      <c r="AV174" s="16">
        <v>0</v>
      </c>
      <c r="AW174" s="16">
        <v>11525.74</v>
      </c>
      <c r="AX174" s="16">
        <v>16348.64</v>
      </c>
      <c r="AY174" s="16">
        <v>63858.89</v>
      </c>
      <c r="AZ174" s="16">
        <v>0</v>
      </c>
      <c r="BA174" s="16">
        <v>3072178.3</v>
      </c>
      <c r="BB174" s="18">
        <f t="shared" si="10"/>
        <v>0</v>
      </c>
      <c r="BC174" s="16">
        <v>1825475.17</v>
      </c>
      <c r="BD174" s="16">
        <v>5144013.49</v>
      </c>
      <c r="BE174" s="16">
        <v>196.16</v>
      </c>
      <c r="BF174" s="16">
        <v>196853</v>
      </c>
      <c r="BG174" s="16">
        <v>0</v>
      </c>
      <c r="BH174" s="16">
        <v>594630.80000000005</v>
      </c>
      <c r="BI174" s="16">
        <v>0</v>
      </c>
      <c r="BJ174" s="16">
        <v>0</v>
      </c>
      <c r="BK174" s="16">
        <v>0</v>
      </c>
      <c r="BL174" s="16">
        <f t="shared" si="11"/>
        <v>0</v>
      </c>
      <c r="BM174" s="16">
        <v>0</v>
      </c>
      <c r="BN174" s="16">
        <v>11951</v>
      </c>
      <c r="BO174" s="16">
        <v>3339</v>
      </c>
      <c r="BP174" s="16">
        <v>0</v>
      </c>
      <c r="BQ174" s="16">
        <v>0</v>
      </c>
      <c r="BR174" s="16">
        <v>-100</v>
      </c>
      <c r="BS174" s="16">
        <v>-252</v>
      </c>
      <c r="BT174" s="16">
        <v>-637</v>
      </c>
      <c r="BU174" s="16">
        <v>-1158</v>
      </c>
      <c r="BV174" s="16">
        <v>0</v>
      </c>
      <c r="BW174" s="16">
        <v>-9</v>
      </c>
      <c r="BX174" s="16">
        <v>-2</v>
      </c>
      <c r="BY174" s="16">
        <v>-1513</v>
      </c>
      <c r="BZ174" s="16">
        <v>-19</v>
      </c>
      <c r="CA174" s="16">
        <v>11600</v>
      </c>
      <c r="CB174" s="16">
        <v>10</v>
      </c>
      <c r="CC174" s="16">
        <v>129</v>
      </c>
      <c r="CD174" s="16">
        <v>148</v>
      </c>
      <c r="CE174" s="16">
        <v>1222</v>
      </c>
      <c r="CF174" s="16">
        <v>4</v>
      </c>
      <c r="CG174" s="16">
        <v>10</v>
      </c>
    </row>
    <row r="175" spans="1:85" ht="15.6" x14ac:dyDescent="0.3">
      <c r="A175" s="10">
        <v>21</v>
      </c>
      <c r="B175" s="10" t="s">
        <v>91</v>
      </c>
      <c r="C175" s="10" t="s">
        <v>92</v>
      </c>
      <c r="D175" s="10" t="s">
        <v>546</v>
      </c>
      <c r="E175" s="10" t="s">
        <v>361</v>
      </c>
      <c r="F175" s="10" t="s">
        <v>547</v>
      </c>
      <c r="G175" s="66">
        <v>90139004.329999998</v>
      </c>
      <c r="H175" s="66">
        <v>90145734.280000001</v>
      </c>
      <c r="I175" s="66">
        <v>88644754.799999997</v>
      </c>
      <c r="J175" s="66">
        <v>0</v>
      </c>
      <c r="K175" s="66">
        <v>8137692.3799999999</v>
      </c>
      <c r="L175" s="66">
        <v>31188336.359999999</v>
      </c>
      <c r="M175" s="66">
        <v>0</v>
      </c>
      <c r="N175" s="66">
        <v>0</v>
      </c>
      <c r="O175" s="66">
        <v>0</v>
      </c>
      <c r="P175" s="66">
        <v>5137705.5199999996</v>
      </c>
      <c r="Q175" s="66">
        <v>0</v>
      </c>
      <c r="R175" s="66">
        <v>0</v>
      </c>
      <c r="S175" s="66">
        <v>27152262.170000002</v>
      </c>
      <c r="T175" s="66">
        <v>331547.7</v>
      </c>
      <c r="U175" s="66">
        <v>13349502.560000001</v>
      </c>
      <c r="V175" s="66">
        <v>346529.81</v>
      </c>
      <c r="W175" s="66">
        <v>0</v>
      </c>
      <c r="X175" s="66">
        <v>0</v>
      </c>
      <c r="Y175" s="66">
        <v>89385024.730000004</v>
      </c>
      <c r="Z175" s="66">
        <v>353259.76</v>
      </c>
      <c r="AA175" s="66">
        <v>89738284.489999995</v>
      </c>
      <c r="AB175" s="18">
        <v>0.12821779999999999</v>
      </c>
      <c r="AC175" s="18">
        <v>4.4999999999999998E-2</v>
      </c>
      <c r="AD175" s="16">
        <v>4024385.38</v>
      </c>
      <c r="AE175" s="16">
        <v>0</v>
      </c>
      <c r="AF175" s="16">
        <v>0</v>
      </c>
      <c r="AG175" s="16">
        <v>6729.95</v>
      </c>
      <c r="AH175" s="16">
        <v>255.43</v>
      </c>
      <c r="AI175" s="16">
        <f t="shared" si="9"/>
        <v>6985.38</v>
      </c>
      <c r="AJ175" s="16">
        <v>2096473.26</v>
      </c>
      <c r="AK175" s="16">
        <v>162837.71</v>
      </c>
      <c r="AL175" s="16">
        <v>616106.81999999995</v>
      </c>
      <c r="AM175" s="16">
        <v>0</v>
      </c>
      <c r="AN175" s="16">
        <v>319541.73</v>
      </c>
      <c r="AO175" s="16">
        <v>7708.35</v>
      </c>
      <c r="AP175" s="16">
        <v>50532.84</v>
      </c>
      <c r="AQ175" s="16">
        <v>11474</v>
      </c>
      <c r="AR175" s="16">
        <v>22843.63</v>
      </c>
      <c r="AS175" s="16">
        <v>0</v>
      </c>
      <c r="AT175" s="16">
        <v>133354.09</v>
      </c>
      <c r="AU175" s="16">
        <v>29127</v>
      </c>
      <c r="AV175" s="16">
        <v>0</v>
      </c>
      <c r="AW175" s="16">
        <v>0</v>
      </c>
      <c r="AX175" s="16">
        <v>65520.74</v>
      </c>
      <c r="AY175" s="16">
        <v>20027.46</v>
      </c>
      <c r="AZ175" s="16">
        <v>0</v>
      </c>
      <c r="BA175" s="16">
        <v>3706862.36</v>
      </c>
      <c r="BB175" s="18">
        <f t="shared" si="10"/>
        <v>0</v>
      </c>
      <c r="BC175" s="16">
        <v>2270330.25</v>
      </c>
      <c r="BD175" s="16">
        <v>9287099.3399999999</v>
      </c>
      <c r="BE175" s="16">
        <v>250</v>
      </c>
      <c r="BF175" s="16">
        <v>196853</v>
      </c>
      <c r="BG175" s="16">
        <v>0</v>
      </c>
      <c r="BH175" s="16">
        <v>786741.52</v>
      </c>
      <c r="BI175" s="16">
        <v>0</v>
      </c>
      <c r="BJ175" s="16">
        <v>0</v>
      </c>
      <c r="BK175" s="16">
        <v>0</v>
      </c>
      <c r="BL175" s="16">
        <f t="shared" si="11"/>
        <v>0</v>
      </c>
      <c r="BM175" s="16">
        <v>0</v>
      </c>
      <c r="BN175" s="16">
        <v>13117</v>
      </c>
      <c r="BO175" s="16">
        <v>5807</v>
      </c>
      <c r="BP175" s="16">
        <v>157</v>
      </c>
      <c r="BQ175" s="16">
        <v>0</v>
      </c>
      <c r="BR175" s="16">
        <v>-223</v>
      </c>
      <c r="BS175" s="16">
        <v>-464</v>
      </c>
      <c r="BT175" s="16">
        <v>-2781</v>
      </c>
      <c r="BU175" s="16">
        <v>-1568</v>
      </c>
      <c r="BV175" s="16">
        <v>4</v>
      </c>
      <c r="BW175" s="16">
        <v>-4</v>
      </c>
      <c r="BX175" s="16">
        <v>0</v>
      </c>
      <c r="BY175" s="16">
        <v>-1589</v>
      </c>
      <c r="BZ175" s="16">
        <v>-1</v>
      </c>
      <c r="CA175" s="16">
        <v>12455</v>
      </c>
      <c r="CB175" s="16">
        <v>4</v>
      </c>
      <c r="CC175" s="16">
        <v>1328</v>
      </c>
      <c r="CD175" s="16">
        <v>17</v>
      </c>
      <c r="CE175" s="16">
        <v>108</v>
      </c>
      <c r="CF175" s="16">
        <v>136</v>
      </c>
      <c r="CG175" s="16">
        <v>0</v>
      </c>
    </row>
    <row r="176" spans="1:85" ht="15.6" x14ac:dyDescent="0.3">
      <c r="A176" s="10">
        <v>21</v>
      </c>
      <c r="B176" s="10" t="s">
        <v>105</v>
      </c>
      <c r="C176" s="10" t="s">
        <v>106</v>
      </c>
      <c r="D176" s="10" t="s">
        <v>548</v>
      </c>
      <c r="E176" s="10" t="s">
        <v>361</v>
      </c>
      <c r="F176" s="10" t="s">
        <v>549</v>
      </c>
      <c r="G176" s="66">
        <v>16530971.039999999</v>
      </c>
      <c r="H176" s="66">
        <v>16530971.039999999</v>
      </c>
      <c r="I176" s="66">
        <v>16215442.5</v>
      </c>
      <c r="J176" s="66">
        <v>746240.68</v>
      </c>
      <c r="K176" s="66">
        <v>1437401.47</v>
      </c>
      <c r="L176" s="66">
        <v>2593580.36</v>
      </c>
      <c r="M176" s="66">
        <v>250657.52</v>
      </c>
      <c r="N176" s="66">
        <v>237900.25</v>
      </c>
      <c r="O176" s="66">
        <v>0</v>
      </c>
      <c r="P176" s="66">
        <v>687685.82</v>
      </c>
      <c r="Q176" s="66">
        <v>0</v>
      </c>
      <c r="R176" s="66">
        <v>344.07</v>
      </c>
      <c r="S176" s="66">
        <v>6860581.9500000002</v>
      </c>
      <c r="T176" s="66">
        <v>0</v>
      </c>
      <c r="U176" s="66">
        <v>1307341.33</v>
      </c>
      <c r="V176" s="66">
        <v>433883.98</v>
      </c>
      <c r="W176" s="66">
        <v>74893.820000000007</v>
      </c>
      <c r="X176" s="66">
        <v>196.75</v>
      </c>
      <c r="Y176" s="66">
        <v>14820566.640000001</v>
      </c>
      <c r="Z176" s="66">
        <v>1003213.24</v>
      </c>
      <c r="AA176" s="66">
        <v>15823779.880000001</v>
      </c>
      <c r="AB176" s="18">
        <v>0.1337911</v>
      </c>
      <c r="AC176" s="18">
        <v>8.0199999999999994E-2</v>
      </c>
      <c r="AD176" s="16">
        <v>1193071.8799999999</v>
      </c>
      <c r="AE176" s="16">
        <v>0</v>
      </c>
      <c r="AF176" s="16">
        <v>59298.85</v>
      </c>
      <c r="AG176" s="16">
        <v>0</v>
      </c>
      <c r="AH176" s="16">
        <v>0</v>
      </c>
      <c r="AI176" s="16">
        <f t="shared" si="9"/>
        <v>0</v>
      </c>
      <c r="AJ176" s="16">
        <v>603475.52</v>
      </c>
      <c r="AK176" s="16">
        <v>48336.1</v>
      </c>
      <c r="AL176" s="16">
        <v>72829.64</v>
      </c>
      <c r="AM176" s="16">
        <v>0</v>
      </c>
      <c r="AN176" s="16">
        <v>46757.57</v>
      </c>
      <c r="AO176" s="16">
        <v>0</v>
      </c>
      <c r="AP176" s="16">
        <v>46211.01</v>
      </c>
      <c r="AQ176" s="16">
        <v>9835</v>
      </c>
      <c r="AR176" s="16">
        <v>722.5</v>
      </c>
      <c r="AS176" s="16">
        <v>0</v>
      </c>
      <c r="AT176" s="16">
        <v>86604.72</v>
      </c>
      <c r="AU176" s="16">
        <v>22693.49</v>
      </c>
      <c r="AV176" s="16">
        <v>0</v>
      </c>
      <c r="AW176" s="16">
        <v>0</v>
      </c>
      <c r="AX176" s="16">
        <v>17787.75</v>
      </c>
      <c r="AY176" s="16">
        <v>27241.4</v>
      </c>
      <c r="AZ176" s="16">
        <v>0</v>
      </c>
      <c r="BA176" s="16">
        <v>1070311.7</v>
      </c>
      <c r="BB176" s="18">
        <f t="shared" si="10"/>
        <v>0</v>
      </c>
      <c r="BC176" s="16">
        <v>1122379.02</v>
      </c>
      <c r="BD176" s="16">
        <v>1089318.46</v>
      </c>
      <c r="BE176" s="16">
        <v>0</v>
      </c>
      <c r="BF176" s="16">
        <v>196853</v>
      </c>
      <c r="BG176" s="16">
        <v>0</v>
      </c>
      <c r="BH176" s="16">
        <v>251313.22</v>
      </c>
      <c r="BI176" s="16">
        <v>0</v>
      </c>
      <c r="BJ176" s="16">
        <v>0</v>
      </c>
      <c r="BK176" s="16">
        <v>0</v>
      </c>
      <c r="BL176" s="16">
        <f t="shared" si="11"/>
        <v>0</v>
      </c>
      <c r="BM176" s="16">
        <v>0</v>
      </c>
      <c r="BN176" s="16">
        <v>1620</v>
      </c>
      <c r="BO176" s="16">
        <v>499</v>
      </c>
      <c r="BP176" s="16">
        <v>8</v>
      </c>
      <c r="BQ176" s="16">
        <v>-10</v>
      </c>
      <c r="BR176" s="16">
        <v>-27</v>
      </c>
      <c r="BS176" s="16">
        <v>-67</v>
      </c>
      <c r="BT176" s="16">
        <v>-111</v>
      </c>
      <c r="BU176" s="16">
        <v>-109</v>
      </c>
      <c r="BV176" s="16">
        <v>0</v>
      </c>
      <c r="BW176" s="16">
        <v>0</v>
      </c>
      <c r="BX176" s="16">
        <v>11</v>
      </c>
      <c r="BY176" s="16">
        <v>-230</v>
      </c>
      <c r="BZ176" s="16">
        <v>-9</v>
      </c>
      <c r="CA176" s="16">
        <v>1575</v>
      </c>
      <c r="CB176" s="16">
        <v>4</v>
      </c>
      <c r="CC176" s="16">
        <v>119</v>
      </c>
      <c r="CD176" s="16">
        <v>26</v>
      </c>
      <c r="CE176" s="16">
        <v>75</v>
      </c>
      <c r="CF176" s="16">
        <v>0</v>
      </c>
      <c r="CG176" s="16">
        <v>10</v>
      </c>
    </row>
    <row r="177" spans="1:85" ht="15.6" x14ac:dyDescent="0.3">
      <c r="A177" s="10">
        <v>21</v>
      </c>
      <c r="B177" s="10" t="s">
        <v>116</v>
      </c>
      <c r="C177" s="10" t="s">
        <v>117</v>
      </c>
      <c r="D177" s="10" t="s">
        <v>551</v>
      </c>
      <c r="E177" s="10" t="s">
        <v>379</v>
      </c>
      <c r="F177" s="10" t="s">
        <v>547</v>
      </c>
      <c r="G177" s="66">
        <v>67502710.109999999</v>
      </c>
      <c r="H177" s="66">
        <v>67502710.109999999</v>
      </c>
      <c r="I177" s="66">
        <v>66461635.630000003</v>
      </c>
      <c r="J177" s="66">
        <v>15617771.289999999</v>
      </c>
      <c r="K177" s="66">
        <v>4271510.78</v>
      </c>
      <c r="L177" s="66">
        <v>23099502.399999999</v>
      </c>
      <c r="M177" s="66">
        <v>1592.77</v>
      </c>
      <c r="N177" s="66">
        <v>4741.7</v>
      </c>
      <c r="O177" s="66">
        <v>13508.77</v>
      </c>
      <c r="P177" s="66">
        <v>2783141.26</v>
      </c>
      <c r="Q177" s="66">
        <v>0</v>
      </c>
      <c r="R177" s="66">
        <v>0</v>
      </c>
      <c r="S177" s="66">
        <v>12089079.75</v>
      </c>
      <c r="T177" s="66">
        <v>0</v>
      </c>
      <c r="U177" s="66">
        <v>5731179.2300000004</v>
      </c>
      <c r="V177" s="66">
        <v>281308.81</v>
      </c>
      <c r="W177" s="66">
        <v>25394.47</v>
      </c>
      <c r="X177" s="66">
        <v>0</v>
      </c>
      <c r="Y177" s="66">
        <v>66058888.530000001</v>
      </c>
      <c r="Z177" s="66">
        <v>465040.83</v>
      </c>
      <c r="AA177" s="66">
        <v>66523929.359999999</v>
      </c>
      <c r="AB177" s="18">
        <v>9.238652E-2</v>
      </c>
      <c r="AC177" s="18">
        <v>3.6900000000000002E-2</v>
      </c>
      <c r="AD177" s="16">
        <v>2440723.19</v>
      </c>
      <c r="AE177" s="16">
        <v>0</v>
      </c>
      <c r="AF177" s="16">
        <v>0</v>
      </c>
      <c r="AG177" s="16">
        <v>0</v>
      </c>
      <c r="AH177" s="16">
        <v>0</v>
      </c>
      <c r="AI177" s="16">
        <f t="shared" si="9"/>
        <v>0</v>
      </c>
      <c r="AJ177" s="16">
        <v>1244089.06</v>
      </c>
      <c r="AK177" s="16">
        <v>95003.46</v>
      </c>
      <c r="AL177" s="16">
        <v>358060.55</v>
      </c>
      <c r="AM177" s="16">
        <v>0</v>
      </c>
      <c r="AN177" s="16">
        <v>142895.01</v>
      </c>
      <c r="AO177" s="16">
        <v>10331.709999999999</v>
      </c>
      <c r="AP177" s="16">
        <v>81659.649999999994</v>
      </c>
      <c r="AQ177" s="16">
        <v>10927</v>
      </c>
      <c r="AR177" s="16">
        <v>0</v>
      </c>
      <c r="AS177" s="16">
        <v>0</v>
      </c>
      <c r="AT177" s="16">
        <v>82891.72</v>
      </c>
      <c r="AU177" s="16">
        <v>22573.99</v>
      </c>
      <c r="AV177" s="16">
        <v>0</v>
      </c>
      <c r="AW177" s="16">
        <v>12285.69</v>
      </c>
      <c r="AX177" s="16">
        <v>26169.65</v>
      </c>
      <c r="AY177" s="16">
        <v>116136.2</v>
      </c>
      <c r="AZ177" s="16">
        <v>0</v>
      </c>
      <c r="BA177" s="16">
        <v>2286780.98</v>
      </c>
      <c r="BB177" s="18">
        <f t="shared" si="10"/>
        <v>0</v>
      </c>
      <c r="BC177" s="16">
        <v>1417951.83</v>
      </c>
      <c r="BD177" s="16">
        <v>4818388.97</v>
      </c>
      <c r="BE177" s="16">
        <v>0</v>
      </c>
      <c r="BF177" s="16">
        <v>196853</v>
      </c>
      <c r="BG177" s="16">
        <v>0</v>
      </c>
      <c r="BH177" s="16">
        <v>385406.64</v>
      </c>
      <c r="BI177" s="16">
        <v>0</v>
      </c>
      <c r="BJ177" s="16">
        <v>0</v>
      </c>
      <c r="BK177" s="16">
        <v>0</v>
      </c>
      <c r="BL177" s="16">
        <f t="shared" si="11"/>
        <v>0</v>
      </c>
      <c r="BM177" s="16">
        <v>0</v>
      </c>
      <c r="BN177" s="16">
        <v>9116</v>
      </c>
      <c r="BO177" s="16">
        <v>3033</v>
      </c>
      <c r="BP177" s="16">
        <v>0</v>
      </c>
      <c r="BQ177" s="16">
        <v>0</v>
      </c>
      <c r="BR177" s="16">
        <v>-61</v>
      </c>
      <c r="BS177" s="16">
        <v>-246</v>
      </c>
      <c r="BT177" s="16">
        <v>-584</v>
      </c>
      <c r="BU177" s="16">
        <v>-839</v>
      </c>
      <c r="BV177" s="16">
        <v>0</v>
      </c>
      <c r="BW177" s="16">
        <v>-8</v>
      </c>
      <c r="BX177" s="16">
        <v>0</v>
      </c>
      <c r="BY177" s="16">
        <v>-1555</v>
      </c>
      <c r="BZ177" s="16">
        <v>-1</v>
      </c>
      <c r="CA177" s="16">
        <v>8855</v>
      </c>
      <c r="CB177" s="16">
        <v>10</v>
      </c>
      <c r="CC177" s="16">
        <v>378</v>
      </c>
      <c r="CD177" s="16">
        <v>122</v>
      </c>
      <c r="CE177" s="16">
        <v>492</v>
      </c>
      <c r="CF177" s="16">
        <v>557</v>
      </c>
      <c r="CG177" s="16">
        <v>6</v>
      </c>
    </row>
    <row r="178" spans="1:85" ht="15.6" x14ac:dyDescent="0.3">
      <c r="A178" s="10">
        <v>21</v>
      </c>
      <c r="B178" s="10" t="s">
        <v>122</v>
      </c>
      <c r="C178" s="10" t="s">
        <v>123</v>
      </c>
      <c r="D178" s="10" t="s">
        <v>552</v>
      </c>
      <c r="E178" s="10" t="s">
        <v>379</v>
      </c>
      <c r="F178" s="10" t="s">
        <v>547</v>
      </c>
      <c r="G178" s="66">
        <v>63060001.460000001</v>
      </c>
      <c r="H178" s="66">
        <v>63060001.460000001</v>
      </c>
      <c r="I178" s="66">
        <v>60674993.82</v>
      </c>
      <c r="J178" s="66">
        <v>7370273.4299999997</v>
      </c>
      <c r="K178" s="66">
        <v>2875963.17</v>
      </c>
      <c r="L178" s="66">
        <v>26550173.25</v>
      </c>
      <c r="M178" s="66">
        <v>0</v>
      </c>
      <c r="N178" s="66">
        <v>0</v>
      </c>
      <c r="O178" s="66">
        <v>0</v>
      </c>
      <c r="P178" s="66">
        <v>3538553.41</v>
      </c>
      <c r="Q178" s="66">
        <v>0</v>
      </c>
      <c r="R178" s="66">
        <v>0</v>
      </c>
      <c r="S178" s="66">
        <v>8739585</v>
      </c>
      <c r="T178" s="66">
        <v>0</v>
      </c>
      <c r="U178" s="66">
        <v>8060457.3099999996</v>
      </c>
      <c r="V178" s="66">
        <v>148628.07999999999</v>
      </c>
      <c r="W178" s="66">
        <v>16003.42</v>
      </c>
      <c r="X178" s="66">
        <v>0</v>
      </c>
      <c r="Y178" s="66">
        <v>60354070.710000001</v>
      </c>
      <c r="Z178" s="66">
        <v>269272.8</v>
      </c>
      <c r="AA178" s="66">
        <v>60623343.509999998</v>
      </c>
      <c r="AB178" s="18">
        <v>0.1027526</v>
      </c>
      <c r="AC178" s="18">
        <v>5.1999999999999998E-2</v>
      </c>
      <c r="AD178" s="16">
        <v>3138723</v>
      </c>
      <c r="AE178" s="57">
        <v>0</v>
      </c>
      <c r="AF178" s="16">
        <v>0</v>
      </c>
      <c r="AG178" s="57">
        <v>0</v>
      </c>
      <c r="AH178" s="57">
        <v>1397</v>
      </c>
      <c r="AI178" s="16">
        <f t="shared" si="9"/>
        <v>1397</v>
      </c>
      <c r="AJ178" s="16">
        <v>1586318</v>
      </c>
      <c r="AK178" s="16">
        <v>117142</v>
      </c>
      <c r="AL178" s="57">
        <v>455635</v>
      </c>
      <c r="AM178" s="16">
        <v>0</v>
      </c>
      <c r="AN178" s="57">
        <v>200860</v>
      </c>
      <c r="AO178" s="16">
        <v>10740</v>
      </c>
      <c r="AP178" s="57">
        <v>57245</v>
      </c>
      <c r="AQ178" s="16">
        <v>11474</v>
      </c>
      <c r="AR178" s="57">
        <v>4000</v>
      </c>
      <c r="AS178" s="16">
        <v>0</v>
      </c>
      <c r="AT178" s="16">
        <f>12588+57348+38528</f>
        <v>108464</v>
      </c>
      <c r="AU178" s="16">
        <v>36702</v>
      </c>
      <c r="AV178" s="16">
        <v>0</v>
      </c>
      <c r="AW178" s="16">
        <v>0</v>
      </c>
      <c r="AX178" s="57">
        <v>32338</v>
      </c>
      <c r="AY178" s="16">
        <v>142986</v>
      </c>
      <c r="AZ178" s="16">
        <v>0</v>
      </c>
      <c r="BA178" s="16">
        <v>2887680</v>
      </c>
      <c r="BB178" s="18">
        <f t="shared" si="10"/>
        <v>0</v>
      </c>
      <c r="BC178" s="16">
        <v>1055739.07</v>
      </c>
      <c r="BD178" s="16">
        <v>5423842.7300000004</v>
      </c>
      <c r="BE178" s="16">
        <v>0</v>
      </c>
      <c r="BF178" s="16">
        <v>196853</v>
      </c>
      <c r="BG178" s="16">
        <v>0</v>
      </c>
      <c r="BH178" s="16">
        <v>515236</v>
      </c>
      <c r="BI178" s="16">
        <v>0</v>
      </c>
      <c r="BJ178" s="16">
        <v>0</v>
      </c>
      <c r="BK178" s="16">
        <v>0</v>
      </c>
      <c r="BL178" s="16">
        <f t="shared" si="11"/>
        <v>0</v>
      </c>
      <c r="BM178" s="16">
        <v>0</v>
      </c>
      <c r="BN178" s="16">
        <v>12558</v>
      </c>
      <c r="BO178" s="16">
        <v>3493</v>
      </c>
      <c r="BP178" s="16">
        <v>52</v>
      </c>
      <c r="BQ178" s="16">
        <v>-59</v>
      </c>
      <c r="BR178" s="16">
        <v>-31</v>
      </c>
      <c r="BS178" s="16">
        <v>-141</v>
      </c>
      <c r="BT178" s="16">
        <v>-353</v>
      </c>
      <c r="BU178" s="16">
        <v>-1060</v>
      </c>
      <c r="BV178" s="16">
        <v>20</v>
      </c>
      <c r="BW178" s="16">
        <v>-29</v>
      </c>
      <c r="BX178" s="16">
        <v>5</v>
      </c>
      <c r="BY178" s="16">
        <v>-2008</v>
      </c>
      <c r="BZ178" s="16">
        <v>0</v>
      </c>
      <c r="CA178" s="16">
        <v>12447</v>
      </c>
      <c r="CB178" s="16">
        <v>16</v>
      </c>
      <c r="CC178" s="16">
        <v>183</v>
      </c>
      <c r="CD178" s="16">
        <v>111</v>
      </c>
      <c r="CE178" s="16">
        <v>866</v>
      </c>
      <c r="CF178" s="16">
        <v>868</v>
      </c>
      <c r="CG178" s="16">
        <v>10</v>
      </c>
    </row>
    <row r="179" spans="1:85" ht="15.6" x14ac:dyDescent="0.3">
      <c r="A179" s="10">
        <v>21</v>
      </c>
      <c r="B179" s="15" t="s">
        <v>315</v>
      </c>
      <c r="C179" s="10" t="s">
        <v>568</v>
      </c>
      <c r="D179" s="10" t="s">
        <v>553</v>
      </c>
      <c r="E179" s="10" t="s">
        <v>370</v>
      </c>
      <c r="F179" s="10" t="s">
        <v>547</v>
      </c>
      <c r="G179" s="66">
        <v>41003177.119999997</v>
      </c>
      <c r="H179" s="66">
        <v>41005085.049999997</v>
      </c>
      <c r="I179" s="66">
        <v>39774438.420000002</v>
      </c>
      <c r="J179" s="66">
        <v>0</v>
      </c>
      <c r="K179" s="66">
        <v>2220603.33</v>
      </c>
      <c r="L179" s="66">
        <v>17271318.460000001</v>
      </c>
      <c r="M179" s="66">
        <v>0</v>
      </c>
      <c r="N179" s="66">
        <v>0</v>
      </c>
      <c r="O179" s="66">
        <v>0</v>
      </c>
      <c r="P179" s="66">
        <v>2322917.38</v>
      </c>
      <c r="Q179" s="66">
        <v>0</v>
      </c>
      <c r="R179" s="66">
        <v>0</v>
      </c>
      <c r="S179" s="66">
        <v>9887050.5099999998</v>
      </c>
      <c r="T179" s="66">
        <v>24333.5</v>
      </c>
      <c r="U179" s="66">
        <v>4503763.5</v>
      </c>
      <c r="V179" s="66">
        <v>14548.59</v>
      </c>
      <c r="W179" s="66">
        <v>0</v>
      </c>
      <c r="X179" s="66">
        <v>0</v>
      </c>
      <c r="Y179" s="66">
        <v>39489919.700000003</v>
      </c>
      <c r="Z179" s="66">
        <v>17435.080000000002</v>
      </c>
      <c r="AA179" s="66">
        <v>39507354.780000001</v>
      </c>
      <c r="AB179" s="18">
        <v>0.10466</v>
      </c>
      <c r="AC179" s="18">
        <v>7.0000000000000007E-2</v>
      </c>
      <c r="AD179" s="16">
        <v>2764792.37</v>
      </c>
      <c r="AE179" s="16">
        <v>0</v>
      </c>
      <c r="AF179" s="16">
        <v>0</v>
      </c>
      <c r="AG179" s="16">
        <v>2886.49</v>
      </c>
      <c r="AH179" s="16">
        <v>0</v>
      </c>
      <c r="AI179" s="16">
        <f t="shared" si="9"/>
        <v>2886.49</v>
      </c>
      <c r="AJ179" s="16">
        <v>1466549.54</v>
      </c>
      <c r="AK179" s="16">
        <v>113436.84</v>
      </c>
      <c r="AL179" s="16">
        <v>297096.45</v>
      </c>
      <c r="AM179" s="16">
        <v>14600.29</v>
      </c>
      <c r="AN179" s="16">
        <v>188544</v>
      </c>
      <c r="AO179" s="16">
        <v>10851.17</v>
      </c>
      <c r="AP179" s="16">
        <v>62133.23</v>
      </c>
      <c r="AQ179" s="16">
        <v>11474</v>
      </c>
      <c r="AR179" s="16">
        <v>10988</v>
      </c>
      <c r="AS179" s="16">
        <v>0</v>
      </c>
      <c r="AT179" s="16">
        <v>104069.11</v>
      </c>
      <c r="AU179" s="16">
        <v>40697.61</v>
      </c>
      <c r="AV179" s="16">
        <v>0</v>
      </c>
      <c r="AW179" s="16">
        <v>1341.6</v>
      </c>
      <c r="AX179" s="16">
        <v>78841.440000000002</v>
      </c>
      <c r="AY179" s="16">
        <v>139206.38</v>
      </c>
      <c r="AZ179" s="16">
        <v>0</v>
      </c>
      <c r="BA179" s="16">
        <v>2628283.4</v>
      </c>
      <c r="BB179" s="18">
        <f t="shared" si="10"/>
        <v>0</v>
      </c>
      <c r="BC179" s="16">
        <v>766106.98</v>
      </c>
      <c r="BD179" s="16">
        <v>3525287.05</v>
      </c>
      <c r="BE179" s="16">
        <v>0</v>
      </c>
      <c r="BF179" s="16">
        <v>196853</v>
      </c>
      <c r="BG179" s="16">
        <v>0</v>
      </c>
      <c r="BH179" s="16">
        <v>526610.74</v>
      </c>
      <c r="BI179" s="16">
        <v>0</v>
      </c>
      <c r="BJ179" s="16">
        <v>0</v>
      </c>
      <c r="BK179" s="16">
        <v>0</v>
      </c>
      <c r="BL179" s="16">
        <f t="shared" si="11"/>
        <v>0</v>
      </c>
      <c r="BM179" s="16">
        <v>0</v>
      </c>
      <c r="BN179" s="16">
        <v>8705</v>
      </c>
      <c r="BO179" s="16">
        <v>2175</v>
      </c>
      <c r="BP179" s="16">
        <v>13</v>
      </c>
      <c r="BQ179" s="16">
        <v>-1</v>
      </c>
      <c r="BR179" s="16">
        <v>-17</v>
      </c>
      <c r="BS179" s="16">
        <v>-144</v>
      </c>
      <c r="BT179" s="16">
        <v>-170</v>
      </c>
      <c r="BU179" s="16">
        <v>-800</v>
      </c>
      <c r="BV179" s="16">
        <v>10</v>
      </c>
      <c r="BW179" s="16">
        <v>-1</v>
      </c>
      <c r="BX179" s="16">
        <v>-1</v>
      </c>
      <c r="BY179" s="16">
        <v>-1839</v>
      </c>
      <c r="BZ179" s="16">
        <v>-1</v>
      </c>
      <c r="CA179" s="16">
        <v>7929</v>
      </c>
      <c r="CB179" s="16">
        <v>8</v>
      </c>
      <c r="CC179" s="16">
        <v>366</v>
      </c>
      <c r="CD179" s="16">
        <v>124</v>
      </c>
      <c r="CE179" s="16">
        <v>936</v>
      </c>
      <c r="CF179" s="16">
        <v>399</v>
      </c>
      <c r="CG179" s="16">
        <v>14</v>
      </c>
    </row>
    <row r="180" spans="1:85" ht="15.6" x14ac:dyDescent="0.3">
      <c r="A180" s="10">
        <v>21</v>
      </c>
      <c r="B180" s="10" t="s">
        <v>148</v>
      </c>
      <c r="C180" s="10" t="s">
        <v>149</v>
      </c>
      <c r="D180" s="10" t="s">
        <v>355</v>
      </c>
      <c r="E180" s="10" t="s">
        <v>370</v>
      </c>
      <c r="F180" s="10" t="s">
        <v>547</v>
      </c>
      <c r="G180" s="66">
        <v>27110701.079999998</v>
      </c>
      <c r="H180" s="66">
        <v>27112754.789999999</v>
      </c>
      <c r="I180" s="66">
        <v>26467997.109999999</v>
      </c>
      <c r="J180" s="66">
        <v>42014.16</v>
      </c>
      <c r="K180" s="66">
        <v>857640.46</v>
      </c>
      <c r="L180" s="66">
        <v>13575497.189999999</v>
      </c>
      <c r="M180" s="66">
        <v>0</v>
      </c>
      <c r="N180" s="66">
        <v>0</v>
      </c>
      <c r="O180" s="66">
        <v>1629.27</v>
      </c>
      <c r="P180" s="66">
        <v>1167198.25</v>
      </c>
      <c r="Q180" s="66">
        <v>0</v>
      </c>
      <c r="R180" s="66">
        <v>0</v>
      </c>
      <c r="S180" s="66">
        <v>4358125.0199999996</v>
      </c>
      <c r="T180" s="66">
        <v>2000.81</v>
      </c>
      <c r="U180" s="66">
        <v>3997547.68</v>
      </c>
      <c r="V180" s="66">
        <v>9883.8700000000008</v>
      </c>
      <c r="W180" s="66">
        <v>0</v>
      </c>
      <c r="X180" s="66">
        <v>0</v>
      </c>
      <c r="Y180" s="66">
        <v>26305992.079999998</v>
      </c>
      <c r="Z180" s="66">
        <v>11937.58</v>
      </c>
      <c r="AA180" s="66">
        <v>26317929.66</v>
      </c>
      <c r="AB180" s="18">
        <v>8.7832850000000004E-2</v>
      </c>
      <c r="AC180" s="18">
        <v>7.0000000000000007E-2</v>
      </c>
      <c r="AD180" s="16">
        <v>1840485.68</v>
      </c>
      <c r="AE180" s="16">
        <v>0</v>
      </c>
      <c r="AF180" s="16">
        <v>0</v>
      </c>
      <c r="AG180" s="16">
        <v>2053.71</v>
      </c>
      <c r="AH180" s="16">
        <v>423.81</v>
      </c>
      <c r="AI180" s="16">
        <f t="shared" si="9"/>
        <v>2477.52</v>
      </c>
      <c r="AJ180" s="16">
        <v>963565.75</v>
      </c>
      <c r="AK180" s="16">
        <v>74122</v>
      </c>
      <c r="AL180" s="16">
        <v>246350.95</v>
      </c>
      <c r="AM180" s="16">
        <v>0</v>
      </c>
      <c r="AN180" s="16">
        <v>147622.54999999999</v>
      </c>
      <c r="AO180" s="16">
        <v>4153.24</v>
      </c>
      <c r="AP180" s="16">
        <v>48217.41</v>
      </c>
      <c r="AQ180" s="16">
        <v>10927</v>
      </c>
      <c r="AR180" s="16">
        <v>0</v>
      </c>
      <c r="AS180" s="16">
        <v>0</v>
      </c>
      <c r="AT180" s="16">
        <v>51561.82</v>
      </c>
      <c r="AU180" s="16">
        <v>23849.26</v>
      </c>
      <c r="AV180" s="16">
        <v>0</v>
      </c>
      <c r="AW180" s="16">
        <v>2787.52</v>
      </c>
      <c r="AX180" s="16">
        <v>16694.23</v>
      </c>
      <c r="AY180" s="16">
        <v>6924.94</v>
      </c>
      <c r="AZ180" s="16">
        <v>0</v>
      </c>
      <c r="BA180" s="16">
        <v>1667525.58</v>
      </c>
      <c r="BB180" s="18">
        <f t="shared" si="10"/>
        <v>0</v>
      </c>
      <c r="BC180" s="16">
        <v>197824.34</v>
      </c>
      <c r="BD180" s="16">
        <v>2183385.98</v>
      </c>
      <c r="BE180" s="16">
        <v>1575.45</v>
      </c>
      <c r="BF180" s="16">
        <v>196850.71</v>
      </c>
      <c r="BG180" s="16">
        <v>0</v>
      </c>
      <c r="BH180" s="16">
        <v>373656.32000000001</v>
      </c>
      <c r="BI180" s="16">
        <v>0</v>
      </c>
      <c r="BJ180" s="16">
        <v>0</v>
      </c>
      <c r="BK180" s="16">
        <v>0</v>
      </c>
      <c r="BL180" s="16">
        <f t="shared" si="11"/>
        <v>0</v>
      </c>
      <c r="BM180" s="16">
        <v>0</v>
      </c>
      <c r="BN180" s="16">
        <v>6576</v>
      </c>
      <c r="BO180" s="16">
        <v>1925</v>
      </c>
      <c r="BP180" s="16">
        <v>33</v>
      </c>
      <c r="BQ180" s="16">
        <v>0</v>
      </c>
      <c r="BR180" s="16">
        <v>-10</v>
      </c>
      <c r="BS180" s="16">
        <v>-65</v>
      </c>
      <c r="BT180" s="16">
        <v>-177</v>
      </c>
      <c r="BU180" s="16">
        <v>-813</v>
      </c>
      <c r="BV180" s="16">
        <v>0</v>
      </c>
      <c r="BW180" s="16">
        <v>0</v>
      </c>
      <c r="BX180" s="16">
        <v>-32</v>
      </c>
      <c r="BY180" s="16">
        <v>-1017</v>
      </c>
      <c r="BZ180" s="16">
        <v>0</v>
      </c>
      <c r="CA180" s="16">
        <v>6420</v>
      </c>
      <c r="CB180" s="16">
        <v>0</v>
      </c>
      <c r="CC180" s="16">
        <v>77</v>
      </c>
      <c r="CD180" s="16">
        <v>41</v>
      </c>
      <c r="CE180" s="16">
        <v>487</v>
      </c>
      <c r="CF180" s="16">
        <v>406</v>
      </c>
      <c r="CG180" s="16">
        <v>6</v>
      </c>
    </row>
    <row r="181" spans="1:85" ht="15.6" x14ac:dyDescent="0.3">
      <c r="A181" s="10">
        <v>21</v>
      </c>
      <c r="B181" s="10" t="s">
        <v>153</v>
      </c>
      <c r="C181" s="10" t="s">
        <v>154</v>
      </c>
      <c r="D181" s="10" t="s">
        <v>554</v>
      </c>
      <c r="E181" s="10" t="s">
        <v>370</v>
      </c>
      <c r="F181" s="10" t="s">
        <v>547</v>
      </c>
      <c r="G181" s="66">
        <v>40692070.149999999</v>
      </c>
      <c r="H181" s="66">
        <v>40694487.299999997</v>
      </c>
      <c r="I181" s="66">
        <v>39440321.109999999</v>
      </c>
      <c r="J181" s="66">
        <v>147995.42000000001</v>
      </c>
      <c r="K181" s="66">
        <v>2216436.7799999998</v>
      </c>
      <c r="L181" s="66">
        <v>17271042.34</v>
      </c>
      <c r="M181" s="66">
        <v>0</v>
      </c>
      <c r="N181" s="66">
        <v>0</v>
      </c>
      <c r="O181" s="66">
        <v>0</v>
      </c>
      <c r="P181" s="66">
        <v>2606582.9700000002</v>
      </c>
      <c r="Q181" s="66">
        <v>0</v>
      </c>
      <c r="R181" s="66">
        <v>0</v>
      </c>
      <c r="S181" s="66">
        <v>7682500.1699999999</v>
      </c>
      <c r="T181" s="66">
        <v>16293.94</v>
      </c>
      <c r="U181" s="66">
        <v>5703181.2599999998</v>
      </c>
      <c r="V181" s="66">
        <v>411.6</v>
      </c>
      <c r="W181" s="66">
        <v>0</v>
      </c>
      <c r="X181" s="66">
        <f>X1421</f>
        <v>0</v>
      </c>
      <c r="Y181" s="66">
        <v>39408278.159999996</v>
      </c>
      <c r="Z181" s="66">
        <v>2828.75</v>
      </c>
      <c r="AA181" s="66">
        <v>39411106.909999996</v>
      </c>
      <c r="AB181" s="18">
        <v>1.5231E-2</v>
      </c>
      <c r="AC181" s="18">
        <v>0.08</v>
      </c>
      <c r="AD181" s="16">
        <v>3151607.13</v>
      </c>
      <c r="AE181" s="16">
        <v>0</v>
      </c>
      <c r="AF181" s="16">
        <v>0</v>
      </c>
      <c r="AG181" s="16">
        <v>2417.15</v>
      </c>
      <c r="AH181" s="16">
        <v>320.97000000000003</v>
      </c>
      <c r="AI181" s="16">
        <f t="shared" si="9"/>
        <v>2738.12</v>
      </c>
      <c r="AJ181" s="16">
        <v>1516724.25</v>
      </c>
      <c r="AK181" s="16">
        <v>121181.81</v>
      </c>
      <c r="AL181" s="16">
        <v>424223.49</v>
      </c>
      <c r="AM181" s="16">
        <v>16453.96</v>
      </c>
      <c r="AN181" s="16">
        <v>234884.03</v>
      </c>
      <c r="AO181" s="16">
        <v>2719.64</v>
      </c>
      <c r="AP181" s="16">
        <v>62743.51</v>
      </c>
      <c r="AQ181" s="16">
        <v>10927</v>
      </c>
      <c r="AR181" s="16">
        <v>33891.300000000003</v>
      </c>
      <c r="AS181" s="16">
        <v>0</v>
      </c>
      <c r="AT181" s="16">
        <v>102696.69</v>
      </c>
      <c r="AU181" s="16">
        <v>35029.870000000003</v>
      </c>
      <c r="AV181" s="16">
        <v>0</v>
      </c>
      <c r="AW181" s="16">
        <v>477.49</v>
      </c>
      <c r="AX181" s="16">
        <v>72279.08</v>
      </c>
      <c r="AY181" s="16">
        <v>183835.09</v>
      </c>
      <c r="AZ181" s="16">
        <v>0</v>
      </c>
      <c r="BA181" s="16">
        <v>2934830.84</v>
      </c>
      <c r="BB181" s="18">
        <f t="shared" si="10"/>
        <v>0</v>
      </c>
      <c r="BC181" s="16">
        <v>336282.24</v>
      </c>
      <c r="BD181" s="16">
        <v>283498.58</v>
      </c>
      <c r="BE181" s="16">
        <v>0</v>
      </c>
      <c r="BF181" s="16">
        <v>196853</v>
      </c>
      <c r="BG181" s="16">
        <v>0</v>
      </c>
      <c r="BH181" s="16">
        <v>542596.72</v>
      </c>
      <c r="BI181" s="16">
        <v>0</v>
      </c>
      <c r="BJ181" s="16">
        <v>0</v>
      </c>
      <c r="BK181" s="16">
        <v>0</v>
      </c>
      <c r="BL181" s="16">
        <f t="shared" si="11"/>
        <v>0</v>
      </c>
      <c r="BM181" s="16">
        <v>0</v>
      </c>
      <c r="BN181" s="16">
        <v>8814</v>
      </c>
      <c r="BO181" s="16">
        <v>2504</v>
      </c>
      <c r="BP181" s="16">
        <v>0</v>
      </c>
      <c r="BQ181" s="16">
        <v>-9</v>
      </c>
      <c r="BR181" s="16">
        <v>-18</v>
      </c>
      <c r="BS181" s="16">
        <v>-260</v>
      </c>
      <c r="BT181" s="16">
        <v>-229</v>
      </c>
      <c r="BU181" s="16">
        <v>-929</v>
      </c>
      <c r="BV181" s="16">
        <v>2</v>
      </c>
      <c r="BW181" s="16">
        <v>-2</v>
      </c>
      <c r="BX181" s="16">
        <v>16</v>
      </c>
      <c r="BY181" s="16">
        <v>-978</v>
      </c>
      <c r="BZ181" s="16">
        <v>-13</v>
      </c>
      <c r="CA181" s="16">
        <v>8898</v>
      </c>
      <c r="CB181" s="16">
        <v>6</v>
      </c>
      <c r="CC181" s="16">
        <v>194</v>
      </c>
      <c r="CD181" s="16">
        <v>87</v>
      </c>
      <c r="CE181" s="16">
        <v>633</v>
      </c>
      <c r="CF181" s="16">
        <v>64</v>
      </c>
      <c r="CG181" s="16">
        <v>0</v>
      </c>
    </row>
    <row r="182" spans="1:85" ht="15.6" x14ac:dyDescent="0.3">
      <c r="A182" s="10">
        <v>21</v>
      </c>
      <c r="B182" s="10" t="s">
        <v>582</v>
      </c>
      <c r="C182" s="10" t="s">
        <v>66</v>
      </c>
      <c r="D182" s="10" t="s">
        <v>550</v>
      </c>
      <c r="E182" s="10" t="s">
        <v>370</v>
      </c>
      <c r="F182" s="10" t="s">
        <v>549</v>
      </c>
      <c r="G182" s="66">
        <v>59591592.159999996</v>
      </c>
      <c r="H182" s="66">
        <v>59591592.159999996</v>
      </c>
      <c r="I182" s="66">
        <v>59260982.5</v>
      </c>
      <c r="J182" s="66">
        <v>16471561.82</v>
      </c>
      <c r="K182" s="66">
        <v>2202602.5</v>
      </c>
      <c r="L182" s="66">
        <v>10033574.68</v>
      </c>
      <c r="M182" s="66">
        <v>0</v>
      </c>
      <c r="N182" s="66">
        <v>0</v>
      </c>
      <c r="O182" s="66">
        <v>48202.559999999998</v>
      </c>
      <c r="P182" s="66">
        <v>2043332.65</v>
      </c>
      <c r="Q182" s="66">
        <v>0</v>
      </c>
      <c r="R182" s="66">
        <v>0</v>
      </c>
      <c r="S182" s="66">
        <v>13248072.869999999</v>
      </c>
      <c r="T182" s="66">
        <v>0</v>
      </c>
      <c r="U182" s="66">
        <v>5954140.1399999997</v>
      </c>
      <c r="V182" s="66">
        <v>578291.77</v>
      </c>
      <c r="W182" s="66">
        <v>0</v>
      </c>
      <c r="X182" s="66">
        <v>0</v>
      </c>
      <c r="Y182" s="66">
        <v>52410346.780000001</v>
      </c>
      <c r="Z182" s="66">
        <v>578291.77</v>
      </c>
      <c r="AA182" s="66">
        <v>52988638.549999997</v>
      </c>
      <c r="AB182" s="18">
        <v>0.39793139999999999</v>
      </c>
      <c r="AC182" s="18">
        <v>4.5900000000000003E-2</v>
      </c>
      <c r="AD182" s="16">
        <v>2407901.56</v>
      </c>
      <c r="AE182" s="16">
        <v>0</v>
      </c>
      <c r="AF182" s="16">
        <v>0</v>
      </c>
      <c r="AG182" s="16">
        <v>0</v>
      </c>
      <c r="AH182" s="16">
        <v>544.11</v>
      </c>
      <c r="AI182" s="16">
        <f t="shared" si="9"/>
        <v>544.11</v>
      </c>
      <c r="AJ182" s="16">
        <v>1149261.83</v>
      </c>
      <c r="AK182" s="16">
        <v>95887.64</v>
      </c>
      <c r="AL182" s="16">
        <v>293703.28000000003</v>
      </c>
      <c r="AM182" s="16">
        <v>7557.46</v>
      </c>
      <c r="AN182" s="16">
        <v>225141.01</v>
      </c>
      <c r="AO182" s="16">
        <v>5145.6899999999996</v>
      </c>
      <c r="AP182" s="16">
        <v>50082.38</v>
      </c>
      <c r="AQ182" s="16">
        <v>9835</v>
      </c>
      <c r="AR182" s="16">
        <v>3870</v>
      </c>
      <c r="AS182" s="16">
        <v>0</v>
      </c>
      <c r="AT182" s="16">
        <v>111777.53</v>
      </c>
      <c r="AU182" s="16">
        <v>24873.88</v>
      </c>
      <c r="AV182" s="16">
        <v>0</v>
      </c>
      <c r="AW182" s="16">
        <v>1405.75</v>
      </c>
      <c r="AX182" s="16">
        <v>24969.33</v>
      </c>
      <c r="AY182" s="16">
        <v>5817.35</v>
      </c>
      <c r="AZ182" s="16">
        <v>0</v>
      </c>
      <c r="BA182" s="16">
        <v>2161410</v>
      </c>
      <c r="BB182" s="18">
        <f t="shared" si="10"/>
        <v>0</v>
      </c>
      <c r="BC182" s="16">
        <v>6683479.6200000001</v>
      </c>
      <c r="BD182" s="16">
        <v>17029885.489999998</v>
      </c>
      <c r="BE182" s="16">
        <v>0</v>
      </c>
      <c r="BF182" s="16">
        <v>196853</v>
      </c>
      <c r="BG182" s="16">
        <v>0</v>
      </c>
      <c r="BH182" s="16">
        <v>407061.81</v>
      </c>
      <c r="BI182" s="16">
        <v>0</v>
      </c>
      <c r="BJ182" s="16">
        <v>0</v>
      </c>
      <c r="BK182" s="16">
        <v>0</v>
      </c>
      <c r="BL182" s="16">
        <f t="shared" si="11"/>
        <v>0</v>
      </c>
      <c r="BM182" s="16">
        <v>0</v>
      </c>
      <c r="BN182" s="16">
        <v>7473</v>
      </c>
      <c r="BO182" s="16">
        <v>5019</v>
      </c>
      <c r="BP182" s="16">
        <v>60</v>
      </c>
      <c r="BQ182" s="16">
        <v>-3</v>
      </c>
      <c r="BR182" s="16">
        <v>-180</v>
      </c>
      <c r="BS182" s="16">
        <v>-81</v>
      </c>
      <c r="BT182" s="16">
        <v>-2001</v>
      </c>
      <c r="BU182" s="16">
        <v>-386</v>
      </c>
      <c r="BV182" s="16">
        <v>1</v>
      </c>
      <c r="BW182" s="16">
        <v>0</v>
      </c>
      <c r="BX182" s="16">
        <v>0</v>
      </c>
      <c r="BY182" s="16">
        <v>-411</v>
      </c>
      <c r="BZ182" s="16">
        <v>-3</v>
      </c>
      <c r="CA182" s="16">
        <v>9488</v>
      </c>
      <c r="CB182" s="16">
        <v>44</v>
      </c>
      <c r="CC182" s="16">
        <v>103</v>
      </c>
      <c r="CD182" s="16">
        <v>14</v>
      </c>
      <c r="CE182" s="16">
        <v>266</v>
      </c>
      <c r="CF182" s="16">
        <v>0</v>
      </c>
      <c r="CG182" s="16">
        <v>28</v>
      </c>
    </row>
    <row r="183" spans="1:85" s="64" customFormat="1" ht="15.6" x14ac:dyDescent="0.3">
      <c r="A183" s="38">
        <v>21</v>
      </c>
      <c r="B183" s="38" t="s">
        <v>163</v>
      </c>
      <c r="C183" s="38" t="s">
        <v>113</v>
      </c>
      <c r="D183" s="38" t="s">
        <v>555</v>
      </c>
      <c r="E183" s="38" t="s">
        <v>379</v>
      </c>
      <c r="F183" s="38" t="s">
        <v>549</v>
      </c>
      <c r="G183" s="66">
        <v>61711780.009999998</v>
      </c>
      <c r="H183" s="66">
        <v>61711780.009999998</v>
      </c>
      <c r="I183" s="66">
        <v>60145597.450000003</v>
      </c>
      <c r="J183" s="66">
        <v>17321576.719999999</v>
      </c>
      <c r="K183" s="66">
        <v>2330894.86</v>
      </c>
      <c r="L183" s="66">
        <v>12370669.5</v>
      </c>
      <c r="M183" s="66">
        <v>0</v>
      </c>
      <c r="N183" s="66">
        <v>0</v>
      </c>
      <c r="O183" s="66">
        <v>0</v>
      </c>
      <c r="P183" s="66">
        <v>3913255.94</v>
      </c>
      <c r="Q183" s="66">
        <v>0</v>
      </c>
      <c r="R183" s="66">
        <v>0</v>
      </c>
      <c r="S183" s="66">
        <v>17404724.82</v>
      </c>
      <c r="T183" s="66">
        <v>570304.44999999995</v>
      </c>
      <c r="U183" s="66">
        <v>1416270.66</v>
      </c>
      <c r="V183" s="66">
        <v>0</v>
      </c>
      <c r="W183" s="66">
        <v>0</v>
      </c>
      <c r="X183" s="66">
        <v>0</v>
      </c>
      <c r="Y183" s="66">
        <v>57933847.600000001</v>
      </c>
      <c r="Z183" s="66">
        <v>0</v>
      </c>
      <c r="AA183" s="66">
        <v>57933847.600000001</v>
      </c>
      <c r="AB183" s="18">
        <v>0.21057210000000001</v>
      </c>
      <c r="AC183" s="18">
        <v>4.4999999999999998E-2</v>
      </c>
      <c r="AD183" s="16">
        <v>2606150.65</v>
      </c>
      <c r="AE183" s="16">
        <v>0</v>
      </c>
      <c r="AF183" s="16">
        <v>0</v>
      </c>
      <c r="AG183" s="16">
        <v>0</v>
      </c>
      <c r="AH183" s="16">
        <v>675.22</v>
      </c>
      <c r="AI183" s="16">
        <f t="shared" si="9"/>
        <v>675.22</v>
      </c>
      <c r="AJ183" s="16">
        <v>1401056.69</v>
      </c>
      <c r="AK183" s="16">
        <v>114314.82</v>
      </c>
      <c r="AL183" s="16">
        <v>306582.48</v>
      </c>
      <c r="AM183" s="16">
        <v>0</v>
      </c>
      <c r="AN183" s="16">
        <v>256179.06</v>
      </c>
      <c r="AO183" s="16">
        <v>5499.13</v>
      </c>
      <c r="AP183" s="16">
        <v>75085.42</v>
      </c>
      <c r="AQ183" s="16">
        <v>10927</v>
      </c>
      <c r="AR183" s="16">
        <v>9999.5400000000009</v>
      </c>
      <c r="AS183" s="16">
        <v>78423.06</v>
      </c>
      <c r="AT183" s="16">
        <v>86866.06</v>
      </c>
      <c r="AU183" s="16">
        <v>23487.83</v>
      </c>
      <c r="AV183" s="16">
        <v>585</v>
      </c>
      <c r="AW183" s="16">
        <v>15982.72</v>
      </c>
      <c r="AX183" s="16">
        <v>31779.78</v>
      </c>
      <c r="AY183" s="16">
        <v>36000</v>
      </c>
      <c r="AZ183" s="16">
        <v>0</v>
      </c>
      <c r="BA183" s="16">
        <v>2536791.98</v>
      </c>
      <c r="BB183" s="18">
        <f t="shared" si="10"/>
        <v>0</v>
      </c>
      <c r="BC183" s="16">
        <v>3574607.36</v>
      </c>
      <c r="BD183" s="16">
        <v>9420170.4900000002</v>
      </c>
      <c r="BE183" s="16">
        <v>416.2</v>
      </c>
      <c r="BF183" s="16">
        <v>196853</v>
      </c>
      <c r="BG183" s="16">
        <v>0</v>
      </c>
      <c r="BH183" s="16">
        <v>410521.08</v>
      </c>
      <c r="BI183" s="16">
        <v>0</v>
      </c>
      <c r="BJ183" s="16">
        <v>0</v>
      </c>
      <c r="BK183" s="16">
        <v>0</v>
      </c>
      <c r="BL183" s="16">
        <f t="shared" si="11"/>
        <v>0</v>
      </c>
      <c r="BM183" s="16">
        <v>0</v>
      </c>
      <c r="BN183" s="16">
        <v>5168</v>
      </c>
      <c r="BO183" s="16">
        <v>2084</v>
      </c>
      <c r="BP183" s="16">
        <v>224</v>
      </c>
      <c r="BQ183" s="16">
        <v>-168</v>
      </c>
      <c r="BR183" s="16">
        <v>-110</v>
      </c>
      <c r="BS183" s="16">
        <v>-128</v>
      </c>
      <c r="BT183" s="16">
        <v>-488</v>
      </c>
      <c r="BU183" s="16">
        <v>-490</v>
      </c>
      <c r="BV183" s="16">
        <v>2</v>
      </c>
      <c r="BW183" s="16">
        <v>-6</v>
      </c>
      <c r="BX183" s="16">
        <v>-139</v>
      </c>
      <c r="BY183" s="16">
        <v>-684</v>
      </c>
      <c r="BZ183" s="16">
        <v>-3</v>
      </c>
      <c r="CA183" s="16">
        <v>5262</v>
      </c>
      <c r="CB183" s="16">
        <v>8</v>
      </c>
      <c r="CC183" s="16">
        <v>258</v>
      </c>
      <c r="CD183" s="16">
        <v>46</v>
      </c>
      <c r="CE183" s="16">
        <v>326</v>
      </c>
      <c r="CF183" s="16">
        <v>37</v>
      </c>
      <c r="CG183" s="16">
        <v>17</v>
      </c>
    </row>
    <row r="184" spans="1:85" s="64" customFormat="1" ht="15.6" x14ac:dyDescent="0.3">
      <c r="A184" s="38">
        <v>21</v>
      </c>
      <c r="B184" s="38" t="s">
        <v>168</v>
      </c>
      <c r="C184" s="38" t="s">
        <v>169</v>
      </c>
      <c r="D184" s="38" t="s">
        <v>544</v>
      </c>
      <c r="E184" s="41" t="s">
        <v>580</v>
      </c>
      <c r="F184" s="38" t="s">
        <v>556</v>
      </c>
      <c r="G184" s="66">
        <v>46059887.039999999</v>
      </c>
      <c r="H184" s="66">
        <v>46059887.039999999</v>
      </c>
      <c r="I184" s="66">
        <v>45700840.600000001</v>
      </c>
      <c r="J184" s="66">
        <v>3490.38</v>
      </c>
      <c r="K184" s="66">
        <v>1919293.62</v>
      </c>
      <c r="L184" s="66">
        <v>12795463.390000001</v>
      </c>
      <c r="M184" s="66">
        <v>0</v>
      </c>
      <c r="N184" s="66">
        <v>0</v>
      </c>
      <c r="O184" s="66">
        <v>0</v>
      </c>
      <c r="P184" s="66">
        <v>2745570.97</v>
      </c>
      <c r="Q184" s="66">
        <v>0</v>
      </c>
      <c r="R184" s="66">
        <v>0</v>
      </c>
      <c r="S184" s="66">
        <v>16778412.59</v>
      </c>
      <c r="T184" s="66">
        <v>438347.62</v>
      </c>
      <c r="U184" s="66">
        <v>6920442.8399999999</v>
      </c>
      <c r="V184" s="66">
        <v>99662.56</v>
      </c>
      <c r="W184" s="66">
        <v>0</v>
      </c>
      <c r="X184" s="66">
        <v>7128</v>
      </c>
      <c r="Y184" s="66">
        <v>44638436.770000003</v>
      </c>
      <c r="Z184" s="66">
        <v>106790.56</v>
      </c>
      <c r="AA184" s="66">
        <v>44745227.329999998</v>
      </c>
      <c r="AB184" s="18">
        <v>0.1507454</v>
      </c>
      <c r="AC184" s="18">
        <v>6.8000000000000005E-2</v>
      </c>
      <c r="AD184" s="16">
        <v>3035980.97</v>
      </c>
      <c r="AE184" s="16">
        <v>0</v>
      </c>
      <c r="AF184" s="16">
        <v>0</v>
      </c>
      <c r="AG184" s="16">
        <v>0</v>
      </c>
      <c r="AH184" s="16">
        <v>0</v>
      </c>
      <c r="AI184" s="16">
        <f t="shared" si="9"/>
        <v>0</v>
      </c>
      <c r="AJ184" s="16">
        <v>1499864.97</v>
      </c>
      <c r="AK184" s="16">
        <v>125045.11</v>
      </c>
      <c r="AL184" s="16">
        <v>313414.87</v>
      </c>
      <c r="AM184" s="16">
        <v>0</v>
      </c>
      <c r="AN184" s="16">
        <v>235289.79</v>
      </c>
      <c r="AO184" s="16">
        <v>26213.05</v>
      </c>
      <c r="AP184" s="16">
        <v>49903.6</v>
      </c>
      <c r="AQ184" s="16">
        <v>10927</v>
      </c>
      <c r="AR184" s="16">
        <v>4154</v>
      </c>
      <c r="AS184" s="16">
        <v>90347</v>
      </c>
      <c r="AT184" s="16">
        <v>63119.42</v>
      </c>
      <c r="AU184" s="16">
        <v>27178.49</v>
      </c>
      <c r="AV184" s="16">
        <v>0</v>
      </c>
      <c r="AW184" s="16">
        <v>0</v>
      </c>
      <c r="AX184" s="16">
        <v>51394.91</v>
      </c>
      <c r="AY184" s="16">
        <v>80732.08</v>
      </c>
      <c r="AZ184" s="16">
        <v>0</v>
      </c>
      <c r="BA184" s="16">
        <v>2801977.21</v>
      </c>
      <c r="BB184" s="18">
        <f t="shared" si="10"/>
        <v>0</v>
      </c>
      <c r="BC184" s="16">
        <v>1420048.6</v>
      </c>
      <c r="BD184" s="16">
        <v>5523267.6399999997</v>
      </c>
      <c r="BE184" s="16">
        <v>0</v>
      </c>
      <c r="BF184" s="16">
        <v>196853</v>
      </c>
      <c r="BG184" s="16">
        <v>0</v>
      </c>
      <c r="BH184" s="16">
        <v>555504.62</v>
      </c>
      <c r="BI184" s="16">
        <v>0</v>
      </c>
      <c r="BJ184" s="16">
        <v>0</v>
      </c>
      <c r="BK184" s="16">
        <v>0</v>
      </c>
      <c r="BL184" s="16">
        <f t="shared" si="11"/>
        <v>0</v>
      </c>
      <c r="BM184" s="16">
        <v>0</v>
      </c>
      <c r="BN184" s="16">
        <v>11593</v>
      </c>
      <c r="BO184" s="16">
        <v>2975</v>
      </c>
      <c r="BP184" s="16">
        <v>0</v>
      </c>
      <c r="BQ184" s="70">
        <v>-2</v>
      </c>
      <c r="BR184" s="16">
        <v>-115</v>
      </c>
      <c r="BS184" s="16">
        <v>-250</v>
      </c>
      <c r="BT184" s="16">
        <v>-434</v>
      </c>
      <c r="BU184" s="16">
        <v>-905</v>
      </c>
      <c r="BV184" s="16">
        <v>0</v>
      </c>
      <c r="BW184" s="16">
        <v>0</v>
      </c>
      <c r="BX184" s="16">
        <v>439</v>
      </c>
      <c r="BY184" s="16">
        <v>-1424</v>
      </c>
      <c r="BZ184" s="16">
        <v>-127</v>
      </c>
      <c r="CA184" s="16">
        <v>11750</v>
      </c>
      <c r="CB184" s="16">
        <v>21</v>
      </c>
      <c r="CC184" s="16">
        <v>161</v>
      </c>
      <c r="CD184" s="16">
        <v>183</v>
      </c>
      <c r="CE184" s="16">
        <v>1146</v>
      </c>
      <c r="CF184" s="16">
        <v>27</v>
      </c>
      <c r="CG184" s="16">
        <v>12</v>
      </c>
    </row>
    <row r="185" spans="1:85" s="20" customFormat="1" ht="15.6" x14ac:dyDescent="0.3">
      <c r="A185" s="10">
        <v>21</v>
      </c>
      <c r="B185" s="10" t="s">
        <v>203</v>
      </c>
      <c r="C185" s="10" t="s">
        <v>204</v>
      </c>
      <c r="D185" s="10" t="s">
        <v>191</v>
      </c>
      <c r="E185" s="10" t="s">
        <v>379</v>
      </c>
      <c r="F185" s="10" t="s">
        <v>549</v>
      </c>
      <c r="G185" s="66">
        <v>83548047.590000004</v>
      </c>
      <c r="H185" s="66">
        <v>83549623.709999993</v>
      </c>
      <c r="I185" s="66">
        <v>82865135.549999997</v>
      </c>
      <c r="J185" s="66">
        <v>20369867.109999999</v>
      </c>
      <c r="K185" s="66">
        <v>2935573.75</v>
      </c>
      <c r="L185" s="66">
        <v>8971492.4199999999</v>
      </c>
      <c r="M185" s="66">
        <v>0</v>
      </c>
      <c r="N185" s="66">
        <v>0</v>
      </c>
      <c r="O185" s="66">
        <v>0</v>
      </c>
      <c r="P185" s="66">
        <v>4569434.67</v>
      </c>
      <c r="Q185" s="66">
        <v>0</v>
      </c>
      <c r="R185" s="66">
        <v>0</v>
      </c>
      <c r="S185" s="66">
        <v>35351033.460000001</v>
      </c>
      <c r="T185" s="66">
        <v>645209.93999999994</v>
      </c>
      <c r="U185" s="66">
        <v>5527579</v>
      </c>
      <c r="V185" s="66">
        <v>65250.58</v>
      </c>
      <c r="W185" s="66">
        <v>0</v>
      </c>
      <c r="X185" s="66">
        <v>0</v>
      </c>
      <c r="Y185" s="66">
        <v>81999022.989999995</v>
      </c>
      <c r="Z185" s="66">
        <v>67441.48</v>
      </c>
      <c r="AA185" s="66">
        <v>82066464.469999999</v>
      </c>
      <c r="AB185" s="18">
        <v>0.1088991</v>
      </c>
      <c r="AC185" s="18">
        <v>4.4299999999999999E-2</v>
      </c>
      <c r="AD185" s="16">
        <v>3631023.54</v>
      </c>
      <c r="AE185" s="16">
        <v>1576.12</v>
      </c>
      <c r="AF185" s="16">
        <v>33448.75</v>
      </c>
      <c r="AG185" s="16">
        <v>0</v>
      </c>
      <c r="AH185" s="16">
        <v>625.45000000000005</v>
      </c>
      <c r="AI185" s="16">
        <f t="shared" si="9"/>
        <v>625.45000000000005</v>
      </c>
      <c r="AJ185" s="16">
        <v>1900175.33</v>
      </c>
      <c r="AK185" s="16">
        <v>149586.59</v>
      </c>
      <c r="AL185" s="16">
        <v>485979.35</v>
      </c>
      <c r="AM185" s="16">
        <v>0</v>
      </c>
      <c r="AN185" s="16">
        <v>141977.26999999999</v>
      </c>
      <c r="AO185" s="16">
        <v>0</v>
      </c>
      <c r="AP185" s="16">
        <v>107607.22</v>
      </c>
      <c r="AQ185" s="16">
        <v>10927</v>
      </c>
      <c r="AR185" s="16">
        <v>13543.31</v>
      </c>
      <c r="AS185" s="16">
        <v>76825.399999999994</v>
      </c>
      <c r="AT185" s="16">
        <v>150907.26999999999</v>
      </c>
      <c r="AU185" s="16">
        <v>30583.16</v>
      </c>
      <c r="AV185" s="16">
        <v>0</v>
      </c>
      <c r="AW185" s="16">
        <v>0</v>
      </c>
      <c r="AX185" s="16">
        <v>9131.8799999999992</v>
      </c>
      <c r="AY185" s="16">
        <v>44764.32</v>
      </c>
      <c r="AZ185" s="16">
        <v>0</v>
      </c>
      <c r="BA185" s="16">
        <v>3240592.77</v>
      </c>
      <c r="BB185" s="18">
        <f t="shared" si="10"/>
        <v>0</v>
      </c>
      <c r="BC185" s="16">
        <v>3953799.51</v>
      </c>
      <c r="BD185" s="16">
        <v>5144509.5999999996</v>
      </c>
      <c r="BE185" s="16">
        <v>0</v>
      </c>
      <c r="BF185" s="16">
        <v>196853.02</v>
      </c>
      <c r="BG185" s="16">
        <v>0.02</v>
      </c>
      <c r="BH185" s="16">
        <v>767336.89</v>
      </c>
      <c r="BI185" s="16">
        <v>0</v>
      </c>
      <c r="BJ185" s="16">
        <v>0</v>
      </c>
      <c r="BK185" s="16">
        <v>0</v>
      </c>
      <c r="BL185" s="16">
        <f t="shared" si="11"/>
        <v>0</v>
      </c>
      <c r="BM185" s="16">
        <v>0</v>
      </c>
      <c r="BN185" s="16">
        <v>13439</v>
      </c>
      <c r="BO185" s="16">
        <v>3403</v>
      </c>
      <c r="BP185" s="16">
        <v>16</v>
      </c>
      <c r="BQ185" s="16">
        <v>-45</v>
      </c>
      <c r="BR185" s="16">
        <v>-199</v>
      </c>
      <c r="BS185" s="16">
        <v>-190</v>
      </c>
      <c r="BT185" s="16">
        <v>-1076</v>
      </c>
      <c r="BU185" s="16">
        <v>-646</v>
      </c>
      <c r="BV185" s="16">
        <v>0</v>
      </c>
      <c r="BW185" s="16">
        <v>-13</v>
      </c>
      <c r="BX185" s="16">
        <v>0</v>
      </c>
      <c r="BY185" s="16">
        <v>-1538</v>
      </c>
      <c r="BZ185" s="16">
        <v>-4</v>
      </c>
      <c r="CA185" s="16">
        <v>13147</v>
      </c>
      <c r="CB185" s="16">
        <v>61</v>
      </c>
      <c r="CC185" s="16">
        <v>267</v>
      </c>
      <c r="CD185" s="16">
        <v>112</v>
      </c>
      <c r="CE185" s="16">
        <v>711</v>
      </c>
      <c r="CF185" s="16">
        <v>308</v>
      </c>
      <c r="CG185" s="16">
        <v>140</v>
      </c>
    </row>
    <row r="186" spans="1:85" s="20" customFormat="1" ht="15.6" x14ac:dyDescent="0.3">
      <c r="A186" s="10">
        <v>21</v>
      </c>
      <c r="B186" s="10" t="s">
        <v>210</v>
      </c>
      <c r="C186" s="10" t="s">
        <v>211</v>
      </c>
      <c r="D186" s="10" t="s">
        <v>546</v>
      </c>
      <c r="E186" s="10" t="s">
        <v>361</v>
      </c>
      <c r="F186" s="10" t="s">
        <v>547</v>
      </c>
      <c r="G186" s="66">
        <v>100505881.06</v>
      </c>
      <c r="H186" s="66">
        <v>100514053.56999999</v>
      </c>
      <c r="I186" s="66">
        <v>96615319.299999997</v>
      </c>
      <c r="J186" s="66">
        <v>22202.79</v>
      </c>
      <c r="K186" s="66">
        <v>10165984.17</v>
      </c>
      <c r="L186" s="66">
        <v>35798802.18</v>
      </c>
      <c r="M186" s="66">
        <v>0</v>
      </c>
      <c r="N186" s="66">
        <v>0</v>
      </c>
      <c r="O186" s="66">
        <v>0</v>
      </c>
      <c r="P186" s="66">
        <v>5529379.75</v>
      </c>
      <c r="Q186" s="66">
        <v>0</v>
      </c>
      <c r="R186" s="66">
        <v>0</v>
      </c>
      <c r="S186" s="66">
        <v>25497725.969999999</v>
      </c>
      <c r="T186" s="66">
        <v>211855.61</v>
      </c>
      <c r="U186" s="66">
        <v>15153982.08</v>
      </c>
      <c r="V186" s="66">
        <v>197121.84</v>
      </c>
      <c r="W186" s="66">
        <v>0</v>
      </c>
      <c r="X186" s="66">
        <v>0</v>
      </c>
      <c r="Y186" s="66">
        <v>96879213.590000004</v>
      </c>
      <c r="Z186" s="66">
        <v>205294.35</v>
      </c>
      <c r="AA186" s="66">
        <v>97084507.939999998</v>
      </c>
      <c r="AB186" s="18">
        <v>0.1361185</v>
      </c>
      <c r="AC186" s="18">
        <v>4.6199999999999998E-2</v>
      </c>
      <c r="AD186" s="16">
        <v>4475903.72</v>
      </c>
      <c r="AE186" s="16">
        <v>0</v>
      </c>
      <c r="AF186" s="16">
        <v>0</v>
      </c>
      <c r="AG186" s="16">
        <v>8172.51</v>
      </c>
      <c r="AH186" s="16">
        <v>384.08</v>
      </c>
      <c r="AI186" s="16">
        <f t="shared" si="9"/>
        <v>8556.59</v>
      </c>
      <c r="AJ186" s="16">
        <v>2586871.35</v>
      </c>
      <c r="AK186" s="16">
        <v>204987.38</v>
      </c>
      <c r="AL186" s="16">
        <v>617822.24</v>
      </c>
      <c r="AM186" s="16">
        <v>0</v>
      </c>
      <c r="AN186" s="16">
        <v>419360.58</v>
      </c>
      <c r="AO186" s="16">
        <v>9111.5300000000007</v>
      </c>
      <c r="AP186" s="16">
        <v>59631.27</v>
      </c>
      <c r="AQ186" s="16">
        <v>12020</v>
      </c>
      <c r="AR186" s="16">
        <v>19991.48</v>
      </c>
      <c r="AS186" s="16">
        <v>0</v>
      </c>
      <c r="AT186" s="16">
        <v>166496.97</v>
      </c>
      <c r="AU186" s="16">
        <v>55865.53</v>
      </c>
      <c r="AV186" s="16">
        <v>0</v>
      </c>
      <c r="AW186" s="16">
        <v>0</v>
      </c>
      <c r="AX186" s="16">
        <v>101423.41</v>
      </c>
      <c r="AY186" s="16">
        <v>22104.080000000002</v>
      </c>
      <c r="AZ186" s="16">
        <v>0</v>
      </c>
      <c r="BA186" s="16">
        <v>4427808.92</v>
      </c>
      <c r="BB186" s="18">
        <f t="shared" si="10"/>
        <v>0</v>
      </c>
      <c r="BC186" s="16">
        <v>1402976.51</v>
      </c>
      <c r="BD186" s="16">
        <v>12277737.359999999</v>
      </c>
      <c r="BE186" s="16">
        <v>0</v>
      </c>
      <c r="BF186" s="16">
        <v>196853</v>
      </c>
      <c r="BG186" s="16">
        <v>0</v>
      </c>
      <c r="BH186" s="16">
        <v>1043173.52</v>
      </c>
      <c r="BI186" s="16">
        <v>0</v>
      </c>
      <c r="BJ186" s="16">
        <v>0</v>
      </c>
      <c r="BK186" s="16">
        <v>0</v>
      </c>
      <c r="BL186" s="16">
        <f t="shared" si="11"/>
        <v>0</v>
      </c>
      <c r="BM186" s="16">
        <v>0</v>
      </c>
      <c r="BN186" s="16">
        <v>16326</v>
      </c>
      <c r="BO186" s="16">
        <v>6622</v>
      </c>
      <c r="BP186" s="16">
        <v>30</v>
      </c>
      <c r="BQ186" s="16">
        <v>0</v>
      </c>
      <c r="BR186" s="16">
        <v>-264</v>
      </c>
      <c r="BS186" s="16">
        <v>-730</v>
      </c>
      <c r="BT186" s="16">
        <v>-2353</v>
      </c>
      <c r="BU186" s="16">
        <v>-2147</v>
      </c>
      <c r="BV186" s="16">
        <v>2</v>
      </c>
      <c r="BW186" s="16">
        <v>-6</v>
      </c>
      <c r="BX186" s="16">
        <v>0</v>
      </c>
      <c r="BY186" s="16">
        <v>-1806</v>
      </c>
      <c r="BZ186" s="16">
        <v>-20</v>
      </c>
      <c r="CA186" s="16">
        <v>15654</v>
      </c>
      <c r="CB186" s="16">
        <v>81</v>
      </c>
      <c r="CC186" s="16">
        <v>376</v>
      </c>
      <c r="CD186" s="16">
        <v>158</v>
      </c>
      <c r="CE186" s="16">
        <v>1059</v>
      </c>
      <c r="CF186" s="16">
        <v>199</v>
      </c>
      <c r="CG186" s="16">
        <v>14</v>
      </c>
    </row>
    <row r="187" spans="1:85" s="20" customFormat="1" ht="15.6" x14ac:dyDescent="0.3">
      <c r="A187" s="10">
        <v>21</v>
      </c>
      <c r="B187" s="10" t="s">
        <v>220</v>
      </c>
      <c r="C187" s="10" t="s">
        <v>209</v>
      </c>
      <c r="D187" s="10" t="s">
        <v>557</v>
      </c>
      <c r="E187" s="10" t="s">
        <v>379</v>
      </c>
      <c r="F187" s="10" t="s">
        <v>549</v>
      </c>
      <c r="G187" s="66">
        <v>59788463.859999999</v>
      </c>
      <c r="H187" s="66">
        <v>59788463.859999999</v>
      </c>
      <c r="I187" s="66">
        <v>59177209.409999996</v>
      </c>
      <c r="J187" s="66">
        <v>9322194.8399999999</v>
      </c>
      <c r="K187" s="66">
        <v>1266547.6399999999</v>
      </c>
      <c r="L187" s="66">
        <v>4224019.7300000004</v>
      </c>
      <c r="M187" s="66">
        <v>0</v>
      </c>
      <c r="N187" s="66">
        <v>0</v>
      </c>
      <c r="O187" s="66">
        <v>0</v>
      </c>
      <c r="P187" s="66">
        <v>3576951.59</v>
      </c>
      <c r="Q187" s="66">
        <v>0</v>
      </c>
      <c r="R187" s="66">
        <v>0</v>
      </c>
      <c r="S187" s="66">
        <v>31360742</v>
      </c>
      <c r="T187" s="66">
        <v>512809.48</v>
      </c>
      <c r="U187" s="66">
        <v>4497146.2699999996</v>
      </c>
      <c r="V187" s="66">
        <v>257938.78</v>
      </c>
      <c r="W187" s="66">
        <v>11572.75</v>
      </c>
      <c r="X187" s="66">
        <v>0</v>
      </c>
      <c r="Y187" s="66">
        <v>57954192.969999999</v>
      </c>
      <c r="Z187" s="66">
        <v>269511.53000000003</v>
      </c>
      <c r="AA187" s="66">
        <v>58223704.5</v>
      </c>
      <c r="AB187" s="18">
        <v>0.16257250000000001</v>
      </c>
      <c r="AC187" s="18">
        <v>5.5100000000000003E-2</v>
      </c>
      <c r="AD187" s="16">
        <v>3193781.42</v>
      </c>
      <c r="AE187" s="16">
        <v>0</v>
      </c>
      <c r="AF187" s="16">
        <v>0</v>
      </c>
      <c r="AG187" s="16">
        <v>0</v>
      </c>
      <c r="AH187" s="16">
        <v>612.64</v>
      </c>
      <c r="AI187" s="16">
        <f t="shared" si="9"/>
        <v>612.64</v>
      </c>
      <c r="AJ187" s="16">
        <v>1620018.59</v>
      </c>
      <c r="AK187" s="16">
        <v>129464.3</v>
      </c>
      <c r="AL187" s="16">
        <v>415343.53</v>
      </c>
      <c r="AM187" s="16">
        <v>0</v>
      </c>
      <c r="AN187" s="16">
        <v>235112.61</v>
      </c>
      <c r="AO187" s="16">
        <v>0</v>
      </c>
      <c r="AP187" s="16">
        <v>71837.63</v>
      </c>
      <c r="AQ187" s="16">
        <v>10927</v>
      </c>
      <c r="AR187" s="16">
        <v>22622.17</v>
      </c>
      <c r="AS187" s="16">
        <v>65095.71</v>
      </c>
      <c r="AT187" s="16">
        <v>124632.74</v>
      </c>
      <c r="AU187" s="16">
        <v>34944.57</v>
      </c>
      <c r="AV187" s="16">
        <v>0</v>
      </c>
      <c r="AW187" s="16">
        <v>0</v>
      </c>
      <c r="AX187" s="16">
        <v>33157.879999999997</v>
      </c>
      <c r="AY187" s="16">
        <v>69411.509999999995</v>
      </c>
      <c r="AZ187" s="16">
        <v>0</v>
      </c>
      <c r="BA187" s="16">
        <v>2969118.48</v>
      </c>
      <c r="BB187" s="18">
        <f t="shared" si="10"/>
        <v>0</v>
      </c>
      <c r="BC187" s="16">
        <v>3791989.14</v>
      </c>
      <c r="BD187" s="16">
        <v>5927970.2400000002</v>
      </c>
      <c r="BE187" s="16">
        <v>0</v>
      </c>
      <c r="BF187" s="16">
        <v>196852.76</v>
      </c>
      <c r="BG187" s="16">
        <v>0</v>
      </c>
      <c r="BH187" s="16">
        <v>600902.53</v>
      </c>
      <c r="BI187" s="16">
        <v>0</v>
      </c>
      <c r="BJ187" s="16">
        <v>0</v>
      </c>
      <c r="BK187" s="16">
        <v>0</v>
      </c>
      <c r="BL187" s="16">
        <f t="shared" si="11"/>
        <v>0</v>
      </c>
      <c r="BM187" s="16">
        <v>0</v>
      </c>
      <c r="BN187" s="16">
        <v>12570</v>
      </c>
      <c r="BO187" s="16">
        <v>2461</v>
      </c>
      <c r="BP187" s="16">
        <v>49</v>
      </c>
      <c r="BQ187" s="16">
        <v>0</v>
      </c>
      <c r="BR187" s="16">
        <v>-166</v>
      </c>
      <c r="BS187" s="16">
        <v>-92</v>
      </c>
      <c r="BT187" s="16">
        <v>-1021</v>
      </c>
      <c r="BU187" s="16">
        <v>-387</v>
      </c>
      <c r="BV187" s="16">
        <v>77</v>
      </c>
      <c r="BW187" s="16">
        <v>0</v>
      </c>
      <c r="BX187" s="16">
        <v>0</v>
      </c>
      <c r="BY187" s="16">
        <v>-2264</v>
      </c>
      <c r="BZ187" s="16">
        <v>-27</v>
      </c>
      <c r="CA187" s="16">
        <v>11200</v>
      </c>
      <c r="CB187" s="16">
        <v>25</v>
      </c>
      <c r="CC187" s="16">
        <v>423</v>
      </c>
      <c r="CD187" s="16">
        <v>128</v>
      </c>
      <c r="CE187" s="16">
        <v>1136</v>
      </c>
      <c r="CF187" s="16">
        <v>561</v>
      </c>
      <c r="CG187" s="16">
        <v>16</v>
      </c>
    </row>
    <row r="188" spans="1:85" s="20" customFormat="1" ht="15.6" x14ac:dyDescent="0.3">
      <c r="A188" s="10">
        <v>21</v>
      </c>
      <c r="B188" s="10" t="s">
        <v>222</v>
      </c>
      <c r="C188" s="10" t="s">
        <v>223</v>
      </c>
      <c r="D188" s="10" t="s">
        <v>558</v>
      </c>
      <c r="E188" s="10" t="s">
        <v>379</v>
      </c>
      <c r="F188" s="10" t="s">
        <v>549</v>
      </c>
      <c r="G188" s="66">
        <v>114990062.54000001</v>
      </c>
      <c r="H188" s="66">
        <v>115027458.66</v>
      </c>
      <c r="I188" s="66">
        <v>113118100</v>
      </c>
      <c r="J188" s="66">
        <v>53749005.909999996</v>
      </c>
      <c r="K188" s="66">
        <v>2215199.67</v>
      </c>
      <c r="L188" s="66">
        <v>14969725.6</v>
      </c>
      <c r="M188" s="66">
        <v>0</v>
      </c>
      <c r="N188" s="66">
        <v>0</v>
      </c>
      <c r="O188" s="66">
        <v>4610.76</v>
      </c>
      <c r="P188" s="66">
        <v>3163708.71</v>
      </c>
      <c r="Q188" s="66">
        <v>0</v>
      </c>
      <c r="R188" s="66">
        <v>0</v>
      </c>
      <c r="S188" s="66">
        <v>20499891.710000001</v>
      </c>
      <c r="T188" s="66">
        <v>648559.85</v>
      </c>
      <c r="U188" s="66">
        <v>6127952.3899999997</v>
      </c>
      <c r="V188" s="66">
        <v>366667.29</v>
      </c>
      <c r="W188" s="66">
        <v>0</v>
      </c>
      <c r="X188" s="66">
        <v>0</v>
      </c>
      <c r="Y188" s="66">
        <v>104463773.44</v>
      </c>
      <c r="Z188" s="66">
        <v>402827.21</v>
      </c>
      <c r="AA188" s="66">
        <v>104866600.65000001</v>
      </c>
      <c r="AB188" s="18">
        <v>0.2443417</v>
      </c>
      <c r="AC188" s="18">
        <v>2.9499999999999998E-2</v>
      </c>
      <c r="AD188" s="16">
        <v>3085118.84</v>
      </c>
      <c r="AE188" s="16">
        <v>0</v>
      </c>
      <c r="AF188" s="16">
        <v>0</v>
      </c>
      <c r="AG188" s="16">
        <v>36159.919999999998</v>
      </c>
      <c r="AH188" s="16">
        <v>1118.49</v>
      </c>
      <c r="AI188" s="16">
        <f t="shared" si="9"/>
        <v>37278.409999999996</v>
      </c>
      <c r="AJ188" s="16">
        <v>1333455.7</v>
      </c>
      <c r="AK188" s="16">
        <v>104513.68</v>
      </c>
      <c r="AL188" s="16">
        <v>341592.24</v>
      </c>
      <c r="AM188" s="16">
        <v>0</v>
      </c>
      <c r="AN188" s="16">
        <v>254025.05</v>
      </c>
      <c r="AO188" s="16">
        <v>9184.23</v>
      </c>
      <c r="AP188" s="16">
        <v>81145.509999999995</v>
      </c>
      <c r="AQ188" s="16">
        <v>9835</v>
      </c>
      <c r="AR188" s="16">
        <v>9213.2999999999993</v>
      </c>
      <c r="AS188" s="16">
        <v>247628.17</v>
      </c>
      <c r="AT188" s="16">
        <v>193727.5</v>
      </c>
      <c r="AU188" s="16">
        <v>20291.73</v>
      </c>
      <c r="AV188" s="16">
        <v>3400</v>
      </c>
      <c r="AW188" s="16">
        <v>22805.9</v>
      </c>
      <c r="AX188" s="16">
        <v>44684.639999999999</v>
      </c>
      <c r="AY188" s="16">
        <v>0</v>
      </c>
      <c r="AZ188" s="16">
        <v>0</v>
      </c>
      <c r="BA188" s="16">
        <v>2779670.02</v>
      </c>
      <c r="BB188" s="18">
        <f t="shared" si="10"/>
        <v>0</v>
      </c>
      <c r="BC188" s="16">
        <v>6141586.4699999997</v>
      </c>
      <c r="BD188" s="16">
        <v>21955281.829999998</v>
      </c>
      <c r="BE188" s="16">
        <v>0</v>
      </c>
      <c r="BF188" s="16">
        <v>196853</v>
      </c>
      <c r="BG188" s="16">
        <v>0</v>
      </c>
      <c r="BH188" s="16">
        <v>637959.81999999995</v>
      </c>
      <c r="BI188" s="16">
        <v>0</v>
      </c>
      <c r="BJ188" s="16">
        <v>0</v>
      </c>
      <c r="BK188" s="16">
        <v>0</v>
      </c>
      <c r="BL188" s="16">
        <f t="shared" si="11"/>
        <v>0</v>
      </c>
      <c r="BM188" s="16">
        <v>0</v>
      </c>
      <c r="BN188" s="16">
        <v>7272</v>
      </c>
      <c r="BO188" s="16">
        <v>3447</v>
      </c>
      <c r="BP188" s="16">
        <v>3</v>
      </c>
      <c r="BQ188" s="16">
        <v>0</v>
      </c>
      <c r="BR188" s="16">
        <v>-278</v>
      </c>
      <c r="BS188" s="16">
        <v>-361</v>
      </c>
      <c r="BT188" s="16">
        <v>-1298</v>
      </c>
      <c r="BU188" s="16">
        <v>-304</v>
      </c>
      <c r="BV188" s="16">
        <v>3</v>
      </c>
      <c r="BW188" s="16">
        <v>10</v>
      </c>
      <c r="BX188" s="16">
        <v>84</v>
      </c>
      <c r="BY188" s="16">
        <v>-449</v>
      </c>
      <c r="BZ188" s="16">
        <v>-3</v>
      </c>
      <c r="CA188" s="16">
        <v>8126</v>
      </c>
      <c r="CB188" s="16">
        <v>67</v>
      </c>
      <c r="CC188" s="16">
        <v>160</v>
      </c>
      <c r="CD188" s="16">
        <v>30</v>
      </c>
      <c r="CE188" s="16">
        <v>214</v>
      </c>
      <c r="CF188" s="16">
        <v>30</v>
      </c>
      <c r="CG188" s="16">
        <v>15</v>
      </c>
    </row>
    <row r="189" spans="1:85" s="20" customFormat="1" ht="15.6" x14ac:dyDescent="0.3">
      <c r="A189" s="10">
        <v>21</v>
      </c>
      <c r="B189" s="10" t="s">
        <v>226</v>
      </c>
      <c r="C189" s="10" t="s">
        <v>227</v>
      </c>
      <c r="D189" s="10" t="s">
        <v>559</v>
      </c>
      <c r="E189" s="10" t="s">
        <v>370</v>
      </c>
      <c r="F189" s="10" t="s">
        <v>549</v>
      </c>
      <c r="G189" s="66">
        <v>97546849.290000007</v>
      </c>
      <c r="H189" s="66">
        <v>97546849.290000007</v>
      </c>
      <c r="I189" s="66">
        <v>96863168.189999998</v>
      </c>
      <c r="J189" s="66">
        <v>18969017</v>
      </c>
      <c r="K189" s="66">
        <v>3343023.14</v>
      </c>
      <c r="L189" s="66">
        <v>19474232.98</v>
      </c>
      <c r="M189" s="66">
        <v>0</v>
      </c>
      <c r="N189" s="66">
        <v>0</v>
      </c>
      <c r="O189" s="66">
        <v>171750.96</v>
      </c>
      <c r="P189" s="66">
        <v>4333410.5</v>
      </c>
      <c r="Q189" s="66">
        <v>0</v>
      </c>
      <c r="R189" s="66">
        <v>0</v>
      </c>
      <c r="S189" s="66">
        <v>34012459.460000001</v>
      </c>
      <c r="T189" s="66">
        <v>296155.69</v>
      </c>
      <c r="U189" s="66">
        <v>8814605</v>
      </c>
      <c r="V189" s="66">
        <v>184054.23</v>
      </c>
      <c r="W189" s="66">
        <v>0</v>
      </c>
      <c r="X189" s="66">
        <v>0</v>
      </c>
      <c r="Y189" s="66">
        <v>92662186.180000007</v>
      </c>
      <c r="Z189" s="66">
        <v>184054.23</v>
      </c>
      <c r="AA189" s="66">
        <v>92846240.409999996</v>
      </c>
      <c r="AB189" s="18">
        <v>0.18497459999999999</v>
      </c>
      <c r="AC189" s="18">
        <v>3.5000000000000003E-2</v>
      </c>
      <c r="AD189" s="16">
        <v>3247531.45</v>
      </c>
      <c r="AE189" s="16">
        <v>0</v>
      </c>
      <c r="AF189" s="16">
        <v>0</v>
      </c>
      <c r="AG189" s="16">
        <v>0</v>
      </c>
      <c r="AH189" s="16">
        <v>0</v>
      </c>
      <c r="AI189" s="16">
        <f t="shared" si="9"/>
        <v>0</v>
      </c>
      <c r="AJ189" s="16">
        <v>1670655.8</v>
      </c>
      <c r="AK189" s="16">
        <v>146368.92000000001</v>
      </c>
      <c r="AL189" s="16">
        <v>410615.03999999998</v>
      </c>
      <c r="AM189" s="16">
        <v>0</v>
      </c>
      <c r="AN189" s="16">
        <v>264430.82</v>
      </c>
      <c r="AO189" s="16">
        <v>7207.65</v>
      </c>
      <c r="AP189" s="16">
        <v>52988.35</v>
      </c>
      <c r="AQ189" s="16">
        <v>10927</v>
      </c>
      <c r="AR189" s="16">
        <v>14307.27</v>
      </c>
      <c r="AS189" s="16">
        <v>0</v>
      </c>
      <c r="AT189" s="16">
        <v>168024.67</v>
      </c>
      <c r="AU189" s="16">
        <v>25960.1</v>
      </c>
      <c r="AV189" s="16">
        <v>0</v>
      </c>
      <c r="AW189" s="16">
        <v>905.05</v>
      </c>
      <c r="AX189" s="16">
        <v>74222.09</v>
      </c>
      <c r="AY189" s="16">
        <v>28918.07</v>
      </c>
      <c r="AZ189" s="16">
        <v>0</v>
      </c>
      <c r="BA189" s="16">
        <v>3032707.72</v>
      </c>
      <c r="BB189" s="18">
        <f t="shared" si="10"/>
        <v>0</v>
      </c>
      <c r="BC189" s="16">
        <v>6757178.54</v>
      </c>
      <c r="BD189" s="16">
        <v>11286505.550000001</v>
      </c>
      <c r="BE189" s="16">
        <v>0</v>
      </c>
      <c r="BF189" s="16">
        <v>196852.99</v>
      </c>
      <c r="BG189" s="16">
        <v>0</v>
      </c>
      <c r="BH189" s="16">
        <v>566468.9</v>
      </c>
      <c r="BI189" s="16">
        <v>0</v>
      </c>
      <c r="BJ189" s="16">
        <v>0</v>
      </c>
      <c r="BK189" s="16">
        <v>0</v>
      </c>
      <c r="BL189" s="16">
        <f t="shared" si="11"/>
        <v>0</v>
      </c>
      <c r="BM189" s="16">
        <v>0</v>
      </c>
      <c r="BN189" s="16">
        <v>13981</v>
      </c>
      <c r="BO189" s="16">
        <v>5100</v>
      </c>
      <c r="BP189" s="16">
        <v>35</v>
      </c>
      <c r="BQ189" s="16">
        <v>0</v>
      </c>
      <c r="BR189" s="16">
        <v>-192</v>
      </c>
      <c r="BS189" s="16">
        <v>-128</v>
      </c>
      <c r="BT189" s="16">
        <v>-1369</v>
      </c>
      <c r="BU189" s="16">
        <v>-462</v>
      </c>
      <c r="BV189" s="16">
        <v>91</v>
      </c>
      <c r="BW189" s="16">
        <v>0</v>
      </c>
      <c r="BX189" s="16">
        <v>0</v>
      </c>
      <c r="BY189" s="16">
        <v>-1642</v>
      </c>
      <c r="BZ189" s="16">
        <v>-11</v>
      </c>
      <c r="CA189" s="16">
        <v>15403</v>
      </c>
      <c r="CB189" s="16">
        <v>10</v>
      </c>
      <c r="CC189" s="16">
        <v>254</v>
      </c>
      <c r="CD189" s="16">
        <v>69</v>
      </c>
      <c r="CE189" s="16">
        <v>1283</v>
      </c>
      <c r="CF189" s="16">
        <v>0</v>
      </c>
      <c r="CG189" s="16">
        <v>36</v>
      </c>
    </row>
    <row r="190" spans="1:85" s="20" customFormat="1" ht="15.6" x14ac:dyDescent="0.3">
      <c r="A190" s="10">
        <v>21</v>
      </c>
      <c r="B190" s="10" t="s">
        <v>228</v>
      </c>
      <c r="C190" s="10" t="s">
        <v>66</v>
      </c>
      <c r="D190" s="10" t="s">
        <v>546</v>
      </c>
      <c r="E190" s="10" t="s">
        <v>361</v>
      </c>
      <c r="F190" s="10" t="s">
        <v>547</v>
      </c>
      <c r="G190" s="66">
        <v>84173383.260000005</v>
      </c>
      <c r="H190" s="66">
        <v>84180874.879999995</v>
      </c>
      <c r="I190" s="66">
        <v>82497615.849999994</v>
      </c>
      <c r="J190" s="66">
        <v>12154.9</v>
      </c>
      <c r="K190" s="66">
        <v>8191397.1799999997</v>
      </c>
      <c r="L190" s="66">
        <v>27779178.149999999</v>
      </c>
      <c r="M190" s="66">
        <v>0</v>
      </c>
      <c r="N190" s="66">
        <v>0</v>
      </c>
      <c r="O190" s="66">
        <v>9792</v>
      </c>
      <c r="P190" s="66">
        <v>4779202.43</v>
      </c>
      <c r="Q190" s="66">
        <v>0</v>
      </c>
      <c r="R190" s="66">
        <v>0</v>
      </c>
      <c r="S190" s="66">
        <v>26382957.879999999</v>
      </c>
      <c r="T190" s="66">
        <v>440263.98</v>
      </c>
      <c r="U190" s="66">
        <v>11248926.960000001</v>
      </c>
      <c r="V190" s="66">
        <v>95049.75</v>
      </c>
      <c r="W190" s="66">
        <v>0</v>
      </c>
      <c r="X190" s="66">
        <v>0</v>
      </c>
      <c r="Y190" s="66">
        <v>82813142</v>
      </c>
      <c r="Z190" s="66">
        <v>102721.37</v>
      </c>
      <c r="AA190" s="66">
        <v>82915863.370000005</v>
      </c>
      <c r="AB190" s="18">
        <v>0.13174630000000001</v>
      </c>
      <c r="AC190" s="18">
        <v>4.7300000000000002E-2</v>
      </c>
      <c r="AD190" s="16">
        <v>3917417.62</v>
      </c>
      <c r="AE190" s="16">
        <v>0</v>
      </c>
      <c r="AF190" s="16">
        <v>0</v>
      </c>
      <c r="AG190" s="16">
        <v>7071.62</v>
      </c>
      <c r="AH190" s="16">
        <v>809.64</v>
      </c>
      <c r="AI190" s="16">
        <f t="shared" si="9"/>
        <v>7881.26</v>
      </c>
      <c r="AJ190" s="16">
        <v>2146781.5</v>
      </c>
      <c r="AK190" s="16">
        <v>175551.46</v>
      </c>
      <c r="AL190" s="16">
        <v>512199.08</v>
      </c>
      <c r="AM190" s="16">
        <v>60840.33</v>
      </c>
      <c r="AN190" s="16">
        <v>306803.5</v>
      </c>
      <c r="AO190" s="16">
        <v>10096.799999999999</v>
      </c>
      <c r="AP190" s="16">
        <v>73945.86</v>
      </c>
      <c r="AQ190" s="16">
        <v>11474</v>
      </c>
      <c r="AR190" s="16">
        <v>38423.61</v>
      </c>
      <c r="AS190" s="16">
        <v>0</v>
      </c>
      <c r="AT190" s="16">
        <v>146021.42000000001</v>
      </c>
      <c r="AU190" s="16">
        <v>52156.38</v>
      </c>
      <c r="AV190" s="16">
        <v>6246.89</v>
      </c>
      <c r="AW190" s="16">
        <v>1146.3699999999999</v>
      </c>
      <c r="AX190" s="16">
        <v>55830.05</v>
      </c>
      <c r="AY190" s="16">
        <v>0</v>
      </c>
      <c r="AZ190" s="16">
        <v>0</v>
      </c>
      <c r="BA190" s="16">
        <v>3709446.51</v>
      </c>
      <c r="BB190" s="18">
        <f t="shared" si="10"/>
        <v>0</v>
      </c>
      <c r="BC190" s="16">
        <v>1739358.35</v>
      </c>
      <c r="BD190" s="16">
        <v>9350174.4700000007</v>
      </c>
      <c r="BE190" s="16">
        <v>0</v>
      </c>
      <c r="BF190" s="16">
        <v>196853</v>
      </c>
      <c r="BG190" s="16">
        <v>0</v>
      </c>
      <c r="BH190" s="16">
        <v>791611.96</v>
      </c>
      <c r="BI190" s="16">
        <v>0</v>
      </c>
      <c r="BJ190" s="16">
        <v>0</v>
      </c>
      <c r="BK190" s="16">
        <v>0</v>
      </c>
      <c r="BL190" s="16">
        <f t="shared" si="11"/>
        <v>0</v>
      </c>
      <c r="BM190" s="16">
        <v>0</v>
      </c>
      <c r="BN190" s="16">
        <v>11917</v>
      </c>
      <c r="BO190" s="16">
        <v>5119</v>
      </c>
      <c r="BP190" s="16">
        <v>65</v>
      </c>
      <c r="BQ190" s="16">
        <v>-52</v>
      </c>
      <c r="BR190" s="16">
        <v>-182</v>
      </c>
      <c r="BS190" s="16">
        <v>-402</v>
      </c>
      <c r="BT190" s="16">
        <v>-2228</v>
      </c>
      <c r="BU190" s="16">
        <v>-1265</v>
      </c>
      <c r="BV190" s="16">
        <v>41</v>
      </c>
      <c r="BW190" s="16">
        <v>-7</v>
      </c>
      <c r="BX190" s="16">
        <v>-1</v>
      </c>
      <c r="BY190" s="16">
        <v>-1570</v>
      </c>
      <c r="BZ190" s="16">
        <v>-1</v>
      </c>
      <c r="CA190" s="16">
        <v>11434</v>
      </c>
      <c r="CB190" s="16">
        <v>7</v>
      </c>
      <c r="CC190" s="16">
        <v>584</v>
      </c>
      <c r="CD190" s="16">
        <v>163</v>
      </c>
      <c r="CE190" s="16">
        <v>533</v>
      </c>
      <c r="CF190" s="16">
        <v>263</v>
      </c>
      <c r="CG190" s="16">
        <v>0</v>
      </c>
    </row>
    <row r="192" spans="1:85" ht="15.6" x14ac:dyDescent="0.25">
      <c r="A192" s="43" t="s">
        <v>598</v>
      </c>
      <c r="BJ192" s="63" t="s">
        <v>580</v>
      </c>
    </row>
  </sheetData>
  <mergeCells count="5">
    <mergeCell ref="CC4:CG4"/>
    <mergeCell ref="J4:L4"/>
    <mergeCell ref="M4:N4"/>
    <mergeCell ref="O4:P4"/>
    <mergeCell ref="Q4:R4"/>
  </mergeCells>
  <phoneticPr fontId="1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ar10ch13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13 STANDING TRUSTEE FY13 AUDITED ANNUAL REPORTS </dc:title>
  <dc:creator>Finan, Debra  (USTP)</dc:creator>
  <cp:lastModifiedBy>Chery, Rose</cp:lastModifiedBy>
  <dcterms:created xsi:type="dcterms:W3CDTF">2010-12-09T13:46:49Z</dcterms:created>
  <dcterms:modified xsi:type="dcterms:W3CDTF">2017-11-09T19:23:43Z</dcterms:modified>
</cp:coreProperties>
</file>