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epository\internet\"/>
    </mc:Choice>
  </mc:AlternateContent>
  <bookViews>
    <workbookView xWindow="0" yWindow="192" windowWidth="22980" windowHeight="9408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T7" i="1" l="1"/>
  <c r="T6" i="1"/>
  <c r="R7" i="1"/>
  <c r="R6" i="1"/>
  <c r="L7" i="1" l="1"/>
  <c r="G7" i="1"/>
  <c r="BA109" i="1" l="1"/>
  <c r="BY106" i="1" l="1"/>
  <c r="BA106" i="1"/>
  <c r="AV106" i="1"/>
  <c r="AQ106" i="1"/>
  <c r="Z106" i="1"/>
  <c r="X106" i="1"/>
  <c r="BY95" i="1"/>
  <c r="BA95" i="1"/>
  <c r="AV95" i="1"/>
  <c r="AQ95" i="1"/>
  <c r="Z95" i="1"/>
  <c r="X95" i="1"/>
  <c r="BY42" i="1" l="1"/>
  <c r="BA42" i="1"/>
  <c r="AV42" i="1"/>
  <c r="AQ42" i="1"/>
  <c r="Z42" i="1"/>
  <c r="X42" i="1"/>
  <c r="BJ186" i="1" l="1"/>
  <c r="AY186" i="1"/>
  <c r="AF186" i="1"/>
  <c r="BJ185" i="1"/>
  <c r="AY185" i="1"/>
  <c r="AF185" i="1"/>
  <c r="BJ184" i="1"/>
  <c r="AY184" i="1"/>
  <c r="AF184" i="1"/>
  <c r="BJ183" i="1"/>
  <c r="AY183" i="1"/>
  <c r="AF183" i="1"/>
  <c r="BJ182" i="1"/>
  <c r="AY182" i="1"/>
  <c r="AF182" i="1"/>
  <c r="BJ181" i="1"/>
  <c r="AY181" i="1"/>
  <c r="AF181" i="1"/>
  <c r="BJ180" i="1"/>
  <c r="AY180" i="1"/>
  <c r="AF180" i="1"/>
  <c r="BJ179" i="1"/>
  <c r="AY179" i="1"/>
  <c r="AF179" i="1"/>
  <c r="BJ178" i="1"/>
  <c r="AY178" i="1"/>
  <c r="AF178" i="1"/>
  <c r="BJ177" i="1"/>
  <c r="AY177" i="1"/>
  <c r="AF177" i="1"/>
  <c r="BJ176" i="1"/>
  <c r="AY176" i="1"/>
  <c r="AF176" i="1"/>
  <c r="BJ175" i="1"/>
  <c r="AY175" i="1"/>
  <c r="AF175" i="1"/>
  <c r="BJ174" i="1"/>
  <c r="AY174" i="1"/>
  <c r="AF174" i="1"/>
  <c r="BJ173" i="1"/>
  <c r="AY173" i="1"/>
  <c r="AF173" i="1"/>
  <c r="BJ172" i="1"/>
  <c r="AY172" i="1"/>
  <c r="AF172" i="1"/>
  <c r="BJ171" i="1"/>
  <c r="AY171" i="1"/>
  <c r="AF171" i="1"/>
  <c r="BJ170" i="1"/>
  <c r="AY170" i="1"/>
  <c r="AF170" i="1"/>
  <c r="BJ169" i="1"/>
  <c r="AY169" i="1"/>
  <c r="AF169" i="1"/>
  <c r="BJ168" i="1"/>
  <c r="AY168" i="1"/>
  <c r="AF168" i="1"/>
  <c r="BJ167" i="1"/>
  <c r="AY167" i="1"/>
  <c r="AF167" i="1"/>
  <c r="BJ166" i="1"/>
  <c r="AY166" i="1"/>
  <c r="AF166" i="1"/>
  <c r="BJ165" i="1"/>
  <c r="AY165" i="1"/>
  <c r="AF165" i="1"/>
  <c r="BJ164" i="1"/>
  <c r="AY164" i="1"/>
  <c r="AF164" i="1"/>
  <c r="BJ163" i="1"/>
  <c r="AY163" i="1"/>
  <c r="AF163" i="1"/>
  <c r="BJ162" i="1"/>
  <c r="AY162" i="1"/>
  <c r="AF162" i="1"/>
  <c r="BJ161" i="1"/>
  <c r="AY161" i="1"/>
  <c r="AF161" i="1"/>
  <c r="BJ160" i="1"/>
  <c r="AY160" i="1"/>
  <c r="AF160" i="1"/>
  <c r="BJ159" i="1"/>
  <c r="AY159" i="1"/>
  <c r="AF159" i="1"/>
  <c r="BJ158" i="1"/>
  <c r="AY158" i="1"/>
  <c r="AF158" i="1"/>
  <c r="BJ157" i="1"/>
  <c r="AY157" i="1"/>
  <c r="AF157" i="1"/>
  <c r="BJ156" i="1"/>
  <c r="AY156" i="1"/>
  <c r="AF156" i="1"/>
  <c r="BJ155" i="1"/>
  <c r="AY155" i="1"/>
  <c r="AF155" i="1"/>
  <c r="BJ154" i="1"/>
  <c r="AY154" i="1"/>
  <c r="AF154" i="1"/>
  <c r="BJ153" i="1"/>
  <c r="AY153" i="1"/>
  <c r="AF153" i="1"/>
  <c r="BJ152" i="1"/>
  <c r="AY152" i="1"/>
  <c r="AF152" i="1"/>
  <c r="BJ151" i="1"/>
  <c r="AY151" i="1"/>
  <c r="AF151" i="1"/>
  <c r="BJ150" i="1"/>
  <c r="AY150" i="1"/>
  <c r="AF150" i="1"/>
  <c r="BJ149" i="1"/>
  <c r="AY149" i="1"/>
  <c r="AF149" i="1"/>
  <c r="BJ148" i="1"/>
  <c r="AY148" i="1"/>
  <c r="AF148" i="1"/>
  <c r="BJ147" i="1"/>
  <c r="AY147" i="1"/>
  <c r="AF147" i="1"/>
  <c r="BJ146" i="1"/>
  <c r="AY146" i="1"/>
  <c r="AF146" i="1"/>
  <c r="BJ145" i="1"/>
  <c r="AY145" i="1"/>
  <c r="AF145" i="1"/>
  <c r="BJ144" i="1"/>
  <c r="AY144" i="1"/>
  <c r="AF144" i="1"/>
  <c r="BJ143" i="1"/>
  <c r="AY143" i="1"/>
  <c r="AF143" i="1"/>
  <c r="BJ142" i="1"/>
  <c r="AY142" i="1"/>
  <c r="AF142" i="1"/>
  <c r="BJ141" i="1"/>
  <c r="AY141" i="1"/>
  <c r="AF141" i="1"/>
  <c r="BJ140" i="1"/>
  <c r="AY140" i="1"/>
  <c r="AF140" i="1"/>
  <c r="BJ139" i="1"/>
  <c r="AY139" i="1"/>
  <c r="AF139" i="1"/>
  <c r="BJ138" i="1"/>
  <c r="AY138" i="1"/>
  <c r="AF138" i="1"/>
  <c r="BJ137" i="1"/>
  <c r="AY137" i="1"/>
  <c r="AF137" i="1"/>
  <c r="BJ136" i="1"/>
  <c r="AY136" i="1"/>
  <c r="AF136" i="1"/>
  <c r="BJ135" i="1"/>
  <c r="AY135" i="1"/>
  <c r="AF135" i="1"/>
  <c r="BJ134" i="1"/>
  <c r="AY134" i="1"/>
  <c r="AF134" i="1"/>
  <c r="BJ133" i="1"/>
  <c r="AY133" i="1"/>
  <c r="AF133" i="1"/>
  <c r="BJ132" i="1"/>
  <c r="AY132" i="1"/>
  <c r="AF132" i="1"/>
  <c r="BJ131" i="1"/>
  <c r="AY131" i="1"/>
  <c r="AF131" i="1"/>
  <c r="BJ130" i="1"/>
  <c r="AY130" i="1"/>
  <c r="AF130" i="1"/>
  <c r="BJ129" i="1"/>
  <c r="AY129" i="1"/>
  <c r="AF129" i="1"/>
  <c r="BJ128" i="1"/>
  <c r="AY128" i="1"/>
  <c r="AF128" i="1"/>
  <c r="BJ127" i="1"/>
  <c r="AY127" i="1"/>
  <c r="AF127" i="1"/>
  <c r="BJ126" i="1"/>
  <c r="AY126" i="1"/>
  <c r="AF126" i="1"/>
  <c r="BJ125" i="1"/>
  <c r="AY125" i="1"/>
  <c r="AF125" i="1"/>
  <c r="BJ124" i="1"/>
  <c r="AY124" i="1"/>
  <c r="AF124" i="1"/>
  <c r="BJ123" i="1"/>
  <c r="AY123" i="1"/>
  <c r="AF123" i="1"/>
  <c r="BJ122" i="1"/>
  <c r="AY122" i="1"/>
  <c r="AF122" i="1"/>
  <c r="BJ120" i="1"/>
  <c r="AY120" i="1"/>
  <c r="AF120" i="1"/>
  <c r="BJ119" i="1"/>
  <c r="AY119" i="1"/>
  <c r="AF119" i="1"/>
  <c r="BJ118" i="1"/>
  <c r="AY118" i="1"/>
  <c r="AF118" i="1"/>
  <c r="BJ117" i="1"/>
  <c r="AY117" i="1"/>
  <c r="AF117" i="1"/>
  <c r="BJ116" i="1"/>
  <c r="AY116" i="1"/>
  <c r="AF116" i="1"/>
  <c r="BJ115" i="1"/>
  <c r="AY115" i="1"/>
  <c r="AF115" i="1"/>
  <c r="BJ114" i="1"/>
  <c r="AY114" i="1"/>
  <c r="AF114" i="1"/>
  <c r="BJ113" i="1"/>
  <c r="AY113" i="1"/>
  <c r="AF113" i="1"/>
  <c r="BJ112" i="1"/>
  <c r="AY112" i="1"/>
  <c r="AF112" i="1"/>
  <c r="BJ111" i="1"/>
  <c r="AY111" i="1"/>
  <c r="AF111" i="1"/>
  <c r="BJ110" i="1"/>
  <c r="AY110" i="1"/>
  <c r="AF110" i="1"/>
  <c r="BJ109" i="1"/>
  <c r="AY109" i="1"/>
  <c r="AF109" i="1"/>
  <c r="BJ108" i="1"/>
  <c r="AY108" i="1"/>
  <c r="AF108" i="1"/>
  <c r="BJ107" i="1"/>
  <c r="AY107" i="1"/>
  <c r="AF107" i="1"/>
  <c r="BJ105" i="1"/>
  <c r="AY105" i="1"/>
  <c r="AF105" i="1"/>
  <c r="BJ104" i="1"/>
  <c r="AY104" i="1"/>
  <c r="AF104" i="1"/>
  <c r="BJ103" i="1"/>
  <c r="AY103" i="1"/>
  <c r="AF103" i="1"/>
  <c r="BJ102" i="1"/>
  <c r="AY102" i="1"/>
  <c r="AF102" i="1"/>
  <c r="BJ101" i="1"/>
  <c r="AY101" i="1"/>
  <c r="AF101" i="1"/>
  <c r="BJ100" i="1"/>
  <c r="AY100" i="1"/>
  <c r="AF100" i="1"/>
  <c r="BJ99" i="1"/>
  <c r="AY99" i="1"/>
  <c r="AF99" i="1"/>
  <c r="BJ98" i="1"/>
  <c r="AY98" i="1"/>
  <c r="AF98" i="1"/>
  <c r="BJ97" i="1"/>
  <c r="AY97" i="1"/>
  <c r="AF97" i="1"/>
  <c r="BJ96" i="1"/>
  <c r="AY96" i="1"/>
  <c r="AF96" i="1"/>
  <c r="BJ94" i="1"/>
  <c r="AY94" i="1"/>
  <c r="AF94" i="1"/>
  <c r="BJ93" i="1"/>
  <c r="AY93" i="1"/>
  <c r="AF93" i="1"/>
  <c r="BJ92" i="1"/>
  <c r="AY92" i="1"/>
  <c r="AF92" i="1"/>
  <c r="BJ91" i="1"/>
  <c r="AY91" i="1"/>
  <c r="AF91" i="1"/>
  <c r="BJ90" i="1"/>
  <c r="AY90" i="1"/>
  <c r="AF90" i="1"/>
  <c r="BJ89" i="1"/>
  <c r="AY89" i="1"/>
  <c r="AF89" i="1"/>
  <c r="BJ88" i="1"/>
  <c r="AY88" i="1"/>
  <c r="AF88" i="1"/>
  <c r="BJ87" i="1"/>
  <c r="AY87" i="1"/>
  <c r="AF87" i="1"/>
  <c r="BJ86" i="1"/>
  <c r="AY86" i="1"/>
  <c r="AF86" i="1"/>
  <c r="BJ85" i="1"/>
  <c r="AY85" i="1"/>
  <c r="AF85" i="1"/>
  <c r="BJ84" i="1"/>
  <c r="AY84" i="1"/>
  <c r="AF84" i="1"/>
  <c r="BJ83" i="1"/>
  <c r="AY83" i="1"/>
  <c r="AF83" i="1"/>
  <c r="BJ82" i="1"/>
  <c r="AY82" i="1"/>
  <c r="AF82" i="1"/>
  <c r="BJ81" i="1"/>
  <c r="AY81" i="1"/>
  <c r="AF81" i="1"/>
  <c r="BJ80" i="1"/>
  <c r="AY80" i="1"/>
  <c r="AF80" i="1"/>
  <c r="BJ79" i="1"/>
  <c r="AY79" i="1"/>
  <c r="AF79" i="1"/>
  <c r="BJ78" i="1"/>
  <c r="AY78" i="1"/>
  <c r="AF78" i="1"/>
  <c r="BJ77" i="1"/>
  <c r="AY77" i="1"/>
  <c r="AF77" i="1"/>
  <c r="BJ76" i="1"/>
  <c r="AY76" i="1"/>
  <c r="AF76" i="1"/>
  <c r="BJ75" i="1"/>
  <c r="AY75" i="1"/>
  <c r="AF75" i="1"/>
  <c r="BJ74" i="1"/>
  <c r="AY74" i="1"/>
  <c r="AF74" i="1"/>
  <c r="BJ73" i="1"/>
  <c r="AY73" i="1"/>
  <c r="AF73" i="1"/>
  <c r="BJ72" i="1"/>
  <c r="AY72" i="1"/>
  <c r="AF72" i="1"/>
  <c r="BJ71" i="1"/>
  <c r="AY71" i="1"/>
  <c r="AF71" i="1"/>
  <c r="BJ70" i="1"/>
  <c r="AY70" i="1"/>
  <c r="AF70" i="1"/>
  <c r="BJ69" i="1"/>
  <c r="AY69" i="1"/>
  <c r="AF69" i="1"/>
  <c r="BJ67" i="1"/>
  <c r="AY67" i="1"/>
  <c r="AF67" i="1"/>
  <c r="BJ66" i="1"/>
  <c r="AY66" i="1"/>
  <c r="AF66" i="1"/>
  <c r="BJ65" i="1"/>
  <c r="AY65" i="1"/>
  <c r="AF65" i="1"/>
  <c r="BJ64" i="1"/>
  <c r="AY64" i="1"/>
  <c r="AF64" i="1"/>
  <c r="BJ63" i="1"/>
  <c r="AY63" i="1"/>
  <c r="AF63" i="1"/>
  <c r="BJ62" i="1"/>
  <c r="AY62" i="1"/>
  <c r="AF62" i="1"/>
  <c r="BJ61" i="1"/>
  <c r="AY61" i="1"/>
  <c r="AF61" i="1"/>
  <c r="BJ59" i="1"/>
  <c r="AY59" i="1"/>
  <c r="AF59" i="1"/>
  <c r="BJ58" i="1"/>
  <c r="AY58" i="1"/>
  <c r="AF58" i="1"/>
  <c r="BJ57" i="1"/>
  <c r="AY57" i="1"/>
  <c r="AF57" i="1"/>
  <c r="BJ56" i="1"/>
  <c r="AY56" i="1"/>
  <c r="AF56" i="1"/>
  <c r="BJ55" i="1"/>
  <c r="AY55" i="1"/>
  <c r="AF55" i="1"/>
  <c r="BJ54" i="1"/>
  <c r="AY54" i="1"/>
  <c r="AF54" i="1"/>
  <c r="BJ53" i="1"/>
  <c r="AY53" i="1"/>
  <c r="AF53" i="1"/>
  <c r="BJ52" i="1"/>
  <c r="AY52" i="1"/>
  <c r="AF52" i="1"/>
  <c r="BJ51" i="1"/>
  <c r="AY51" i="1"/>
  <c r="AF51" i="1"/>
  <c r="BJ50" i="1"/>
  <c r="AY50" i="1"/>
  <c r="AF50" i="1"/>
  <c r="BJ49" i="1"/>
  <c r="AY49" i="1"/>
  <c r="AF49" i="1"/>
  <c r="BJ48" i="1"/>
  <c r="AY48" i="1"/>
  <c r="AF48" i="1"/>
  <c r="BJ47" i="1"/>
  <c r="AY47" i="1"/>
  <c r="AF47" i="1"/>
  <c r="BJ46" i="1"/>
  <c r="AY46" i="1"/>
  <c r="AF46" i="1"/>
  <c r="BJ45" i="1"/>
  <c r="AY45" i="1"/>
  <c r="AF45" i="1"/>
  <c r="BJ44" i="1"/>
  <c r="AY44" i="1"/>
  <c r="AF44" i="1"/>
  <c r="BJ43" i="1"/>
  <c r="AY43" i="1"/>
  <c r="AF43" i="1"/>
  <c r="BJ41" i="1"/>
  <c r="AY41" i="1"/>
  <c r="AF41" i="1"/>
  <c r="BJ40" i="1"/>
  <c r="AY40" i="1"/>
  <c r="AF40" i="1"/>
  <c r="BJ39" i="1"/>
  <c r="AY39" i="1"/>
  <c r="AF39" i="1"/>
  <c r="BJ38" i="1"/>
  <c r="AY38" i="1"/>
  <c r="AF38" i="1"/>
  <c r="BJ37" i="1"/>
  <c r="AY37" i="1"/>
  <c r="AF37" i="1"/>
  <c r="BJ35" i="1"/>
  <c r="AY35" i="1"/>
  <c r="AF35" i="1"/>
  <c r="AU6" i="1" l="1"/>
  <c r="BJ106" i="1" l="1"/>
  <c r="BJ95" i="1"/>
  <c r="BJ42" i="1"/>
  <c r="BJ33" i="1"/>
  <c r="BJ32" i="1"/>
  <c r="BJ31" i="1"/>
  <c r="BJ30" i="1"/>
  <c r="BJ29" i="1"/>
  <c r="BJ28" i="1"/>
  <c r="BJ27" i="1"/>
  <c r="BJ26" i="1"/>
  <c r="BJ25" i="1"/>
  <c r="BJ24" i="1"/>
  <c r="BJ23" i="1"/>
  <c r="BJ22" i="1"/>
  <c r="BJ21" i="1"/>
  <c r="BJ20" i="1"/>
  <c r="BJ19" i="1"/>
  <c r="BJ18" i="1"/>
  <c r="BJ17" i="1"/>
  <c r="BJ16" i="1"/>
  <c r="BJ15" i="1"/>
  <c r="BJ14" i="1"/>
  <c r="BJ13" i="1"/>
  <c r="BJ12" i="1"/>
  <c r="BJ11" i="1"/>
  <c r="BJ10" i="1"/>
  <c r="BJ9" i="1"/>
  <c r="AY106" i="1"/>
  <c r="AY95" i="1"/>
  <c r="AY42" i="1"/>
  <c r="AY33" i="1"/>
  <c r="AY32" i="1"/>
  <c r="AY31" i="1"/>
  <c r="AY30" i="1"/>
  <c r="AY29" i="1"/>
  <c r="AY28" i="1"/>
  <c r="AY27" i="1"/>
  <c r="AY26" i="1"/>
  <c r="AY25" i="1"/>
  <c r="AY24" i="1"/>
  <c r="AY23" i="1"/>
  <c r="AY22" i="1"/>
  <c r="AY21" i="1"/>
  <c r="AY20" i="1"/>
  <c r="AY19" i="1"/>
  <c r="AY18" i="1"/>
  <c r="AY17" i="1"/>
  <c r="AY16" i="1"/>
  <c r="AY15" i="1"/>
  <c r="AY14" i="1"/>
  <c r="AY13" i="1"/>
  <c r="AY12" i="1"/>
  <c r="AY11" i="1"/>
  <c r="AY10" i="1"/>
  <c r="AY9" i="1"/>
  <c r="AF106" i="1"/>
  <c r="AF95" i="1"/>
  <c r="AF42" i="1"/>
  <c r="AF33" i="1"/>
  <c r="AF32" i="1"/>
  <c r="AF31" i="1"/>
  <c r="AF30" i="1"/>
  <c r="AF29" i="1"/>
  <c r="AF28" i="1"/>
  <c r="AF27" i="1"/>
  <c r="AF26" i="1"/>
  <c r="AF25" i="1"/>
  <c r="AF24" i="1"/>
  <c r="AF23" i="1"/>
  <c r="AF22" i="1"/>
  <c r="AF21" i="1"/>
  <c r="AF20" i="1"/>
  <c r="AF19" i="1"/>
  <c r="AF18" i="1"/>
  <c r="AF17" i="1"/>
  <c r="AF16" i="1"/>
  <c r="AF15" i="1"/>
  <c r="AF14" i="1"/>
  <c r="AF13" i="1"/>
  <c r="AF12" i="1"/>
  <c r="AF11" i="1"/>
  <c r="AF10" i="1"/>
  <c r="AF9" i="1"/>
  <c r="CE7" i="1" l="1"/>
  <c r="CD7" i="1"/>
  <c r="CC7" i="1"/>
  <c r="CB7" i="1"/>
  <c r="CA7" i="1"/>
  <c r="BZ7" i="1"/>
  <c r="BY7" i="1"/>
  <c r="BX7" i="1"/>
  <c r="BW7" i="1"/>
  <c r="BV7" i="1"/>
  <c r="BU7" i="1"/>
  <c r="BT7" i="1"/>
  <c r="BS7" i="1"/>
  <c r="BR7" i="1"/>
  <c r="BQ7" i="1"/>
  <c r="BP7" i="1"/>
  <c r="BO7" i="1"/>
  <c r="BN7" i="1"/>
  <c r="BM7" i="1"/>
  <c r="BL7" i="1"/>
  <c r="BK7" i="1"/>
  <c r="BJ7" i="1"/>
  <c r="BI7" i="1"/>
  <c r="BH7" i="1"/>
  <c r="BG7" i="1"/>
  <c r="BF7" i="1"/>
  <c r="BE7" i="1"/>
  <c r="BD7" i="1"/>
  <c r="BC7" i="1"/>
  <c r="BB7" i="1"/>
  <c r="BA7" i="1"/>
  <c r="AZ7" i="1"/>
  <c r="AX7" i="1"/>
  <c r="AW7" i="1"/>
  <c r="AV7" i="1"/>
  <c r="AU7" i="1"/>
  <c r="AT7" i="1"/>
  <c r="AS7" i="1"/>
  <c r="AR7" i="1"/>
  <c r="AQ7" i="1"/>
  <c r="AP7" i="1"/>
  <c r="AO7" i="1"/>
  <c r="AN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S7" i="1"/>
  <c r="Q7" i="1"/>
  <c r="P7" i="1"/>
  <c r="O7" i="1"/>
  <c r="N7" i="1"/>
  <c r="M7" i="1"/>
  <c r="K7" i="1"/>
  <c r="J7" i="1"/>
  <c r="I7" i="1"/>
  <c r="H7" i="1"/>
  <c r="CE6" i="1"/>
  <c r="CD6" i="1"/>
  <c r="CC6" i="1"/>
  <c r="CB6" i="1"/>
  <c r="CA6" i="1"/>
  <c r="BZ6" i="1"/>
  <c r="BY6" i="1"/>
  <c r="BX6" i="1"/>
  <c r="BW6" i="1"/>
  <c r="BV6" i="1"/>
  <c r="BU6" i="1"/>
  <c r="BT6" i="1"/>
  <c r="BS6" i="1"/>
  <c r="BR6" i="1"/>
  <c r="BQ6" i="1"/>
  <c r="BP6" i="1"/>
  <c r="BO6" i="1"/>
  <c r="BN6" i="1"/>
  <c r="BM6" i="1"/>
  <c r="BL6" i="1"/>
  <c r="BK6" i="1"/>
  <c r="BJ6" i="1"/>
  <c r="BI6" i="1"/>
  <c r="BH6" i="1"/>
  <c r="BG6" i="1"/>
  <c r="BF6" i="1"/>
  <c r="BE6" i="1"/>
  <c r="BD6" i="1"/>
  <c r="BC6" i="1"/>
  <c r="BB6" i="1"/>
  <c r="AZ6" i="1"/>
  <c r="AX6" i="1"/>
  <c r="AW6" i="1"/>
  <c r="AV6" i="1"/>
  <c r="AT6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Y6" i="1"/>
  <c r="X6" i="1"/>
  <c r="W6" i="1"/>
  <c r="V6" i="1"/>
  <c r="U6" i="1"/>
  <c r="S6" i="1"/>
  <c r="Q6" i="1"/>
  <c r="P6" i="1"/>
  <c r="O6" i="1"/>
  <c r="N6" i="1"/>
  <c r="M6" i="1"/>
  <c r="L6" i="1"/>
  <c r="K6" i="1"/>
  <c r="J6" i="1"/>
  <c r="I6" i="1"/>
  <c r="H6" i="1"/>
  <c r="G6" i="1"/>
  <c r="AY7" i="1" l="1"/>
</calcChain>
</file>

<file path=xl/sharedStrings.xml><?xml version="1.0" encoding="utf-8"?>
<sst xmlns="http://schemas.openxmlformats.org/spreadsheetml/2006/main" count="976" uniqueCount="594">
  <si>
    <t>PAYOUT TO NONPRIORITY UNSECUREDS-COMPLETE</t>
  </si>
  <si>
    <t>REG</t>
  </si>
  <si>
    <t>TRUSTEE LAST NAME</t>
  </si>
  <si>
    <t>TRUSTEE FIRST NAME</t>
  </si>
  <si>
    <t>CITY</t>
  </si>
  <si>
    <t>DISTRICT APPT.</t>
  </si>
  <si>
    <t>STATE</t>
  </si>
  <si>
    <t>PLAN RECEIPTS- FEE TAKEN</t>
  </si>
  <si>
    <t>PLAN RECEIPTS- NO FEE TAKEN</t>
  </si>
  <si>
    <t>NON-PLAN RECEIPTS</t>
  </si>
  <si>
    <t>FEES ON DIRECT PYMTS TO TRUST</t>
  </si>
  <si>
    <t>ADDL RECEIPTS REC’D</t>
  </si>
  <si>
    <t>TOTAL TRUST FUND RECEIPTS</t>
  </si>
  <si>
    <t>AMOUNT OF DIRECT PYMTS- FEE TO TRUST</t>
  </si>
  <si>
    <t xml:space="preserve">ONGOING MORTGAGE PYMTS </t>
  </si>
  <si>
    <t xml:space="preserve">MORTGAGE ARREARAGES </t>
  </si>
  <si>
    <t xml:space="preserve">ALL OTHER SECURED DEBT </t>
  </si>
  <si>
    <t xml:space="preserve">ONGOING DOMESTIC SUPPORT PYMTS. </t>
  </si>
  <si>
    <t xml:space="preserve">ALL OTHER PRIORITY DEBT </t>
  </si>
  <si>
    <t>UNSECURED CREDITORS</t>
  </si>
  <si>
    <t>DEBTOR ATTY'S</t>
  </si>
  <si>
    <t>503(b) AWARDS</t>
  </si>
  <si>
    <t>OTHER ADMIN TO EXPENSE FUND</t>
  </si>
  <si>
    <t>DEBTOR REFUNDS</t>
  </si>
  <si>
    <t>ADDL TRUST DISBURSEMENTS</t>
  </si>
  <si>
    <t>TOTAL TRUST FUND DISBURS.</t>
  </si>
  <si>
    <t>CASH TO RECEIPTS RATIO</t>
  </si>
  <si>
    <t>$FEES TRANSFERRED</t>
  </si>
  <si>
    <t>FEES ON DIRECT PMTS TO EXPENSE ACCT</t>
  </si>
  <si>
    <t>AMOUNT OF DIRECT PYMTS-FEE TO EXP ACCT</t>
  </si>
  <si>
    <t>INTEREST REC. FROM TRUST FUNDS</t>
  </si>
  <si>
    <t>INTEREST REC. ON EXPENSE FUNDS</t>
  </si>
  <si>
    <t>TOTAL INTEREST</t>
  </si>
  <si>
    <t>EMPLOYEE SALARIES</t>
  </si>
  <si>
    <t>PAYROLL TAXES</t>
  </si>
  <si>
    <t>EMPLOYEE BENEFITS</t>
  </si>
  <si>
    <t>TEMP LABOR</t>
  </si>
  <si>
    <t>OFFICE RENT &amp; UTILS</t>
  </si>
  <si>
    <t>BOOKKEEP/ACCTG SVCS</t>
  </si>
  <si>
    <t>COMPUTER SVCS.</t>
  </si>
  <si>
    <t>AUDIT SVCS.</t>
  </si>
  <si>
    <t>CONSULTING SVCS.</t>
  </si>
  <si>
    <t>NOTICING EXPENSE</t>
  </si>
  <si>
    <t>TELEPH/POST/SUPPLIES</t>
  </si>
  <si>
    <t>TRAINING (NON-UST)</t>
  </si>
  <si>
    <t>DEBTOR EDUCATION</t>
  </si>
  <si>
    <t>EQUIP/FURN PURCHASES</t>
  </si>
  <si>
    <t>BANK CHARGES</t>
  </si>
  <si>
    <t>ADDL OPER. EXPENSES</t>
  </si>
  <si>
    <t>TOTAL OPERATING EXPENSES</t>
  </si>
  <si>
    <t>TOTAL ALLOC /RELATED</t>
  </si>
  <si>
    <t>RELATE/% EXP</t>
  </si>
  <si>
    <t>MISDISB PD FROM EXP FUND</t>
  </si>
  <si>
    <t>AVG. % FEE</t>
  </si>
  <si>
    <t>BALANCE PER BOOKS - PRE-CONFIRM ACCT.</t>
  </si>
  <si>
    <t>BALANCE PER BOOKS - CONFIRM ACCT.</t>
  </si>
  <si>
    <t>ACTUAL COMP'N</t>
  </si>
  <si>
    <t>EXCESS COMP'N</t>
  </si>
  <si>
    <t>ENDING EXP. FUND BALANCE</t>
  </si>
  <si>
    <t>EXP. FUND IN EXCESS OF 25%</t>
  </si>
  <si>
    <t>EXCESS 25% TO USTSF</t>
  </si>
  <si>
    <t>EXCESS COMP TO USTSF</t>
  </si>
  <si>
    <t>EXCESS PAYABLE TO USTSF</t>
  </si>
  <si>
    <t>ACCUM. OPER. DEFICIT</t>
  </si>
  <si>
    <t>NEW CASES FILED</t>
  </si>
  <si>
    <t>CASES REOPEN</t>
  </si>
  <si>
    <t>TRANS/CONV/DIS/CLOSURE OF REOPEN. CASES</t>
  </si>
  <si>
    <t>CONVERTED PRE-CONFIRM</t>
  </si>
  <si>
    <t>CONVERTED POST-CONFIRM</t>
  </si>
  <si>
    <t>DISMISS PRE-CONFIRM</t>
  </si>
  <si>
    <t>DISMISS POST-CONFIRM</t>
  </si>
  <si>
    <t>CASES TRANSFER IN</t>
  </si>
  <si>
    <t>CASES TRANSFER OUT</t>
  </si>
  <si>
    <t>OTHER ADJUSTS</t>
  </si>
  <si>
    <t>CLOSED COMPLETE PLAN</t>
  </si>
  <si>
    <t>CLOSED HARDSHIP DISCHARGE</t>
  </si>
  <si>
    <t>CASES &gt; 65 MOS.</t>
  </si>
  <si>
    <t>70% or MORE</t>
  </si>
  <si>
    <t>40%-69%</t>
  </si>
  <si>
    <t>1-39%</t>
  </si>
  <si>
    <t>NO USEC'D CLAIMS</t>
  </si>
  <si>
    <t>NATIONAL TOTALS</t>
  </si>
  <si>
    <t>N.A.</t>
  </si>
  <si>
    <t>NATIONAL AVG. PER OPERATION</t>
  </si>
  <si>
    <t>Bankowski</t>
  </si>
  <si>
    <t>Carolyn</t>
  </si>
  <si>
    <t>Boston</t>
  </si>
  <si>
    <t xml:space="preserve"> </t>
  </si>
  <si>
    <t>Massachusetts</t>
  </si>
  <si>
    <t>Boyajian</t>
  </si>
  <si>
    <t>John</t>
  </si>
  <si>
    <t>Providence</t>
  </si>
  <si>
    <t>Rhode Island</t>
  </si>
  <si>
    <t>Fessenden</t>
  </si>
  <si>
    <t>Peter</t>
  </si>
  <si>
    <t>Brunswick</t>
  </si>
  <si>
    <t>Maine</t>
  </si>
  <si>
    <t>Pappalardo</t>
  </si>
  <si>
    <t>Denise</t>
  </si>
  <si>
    <t>Worcester</t>
  </si>
  <si>
    <t>Sumski</t>
  </si>
  <si>
    <t>Lawrence</t>
  </si>
  <si>
    <t>Manchester</t>
  </si>
  <si>
    <t>New Hampshire</t>
  </si>
  <si>
    <t>Celli</t>
  </si>
  <si>
    <t>Andrea</t>
  </si>
  <si>
    <t>Albany</t>
  </si>
  <si>
    <t>Northern</t>
  </si>
  <si>
    <t>New York</t>
  </si>
  <si>
    <t>DeRosa</t>
  </si>
  <si>
    <t>Marianne</t>
  </si>
  <si>
    <t>Jericho</t>
  </si>
  <si>
    <t>Eastern</t>
  </si>
  <si>
    <t>Macco</t>
  </si>
  <si>
    <t>Michael</t>
  </si>
  <si>
    <t>Melville</t>
  </si>
  <si>
    <t>Mogavero</t>
  </si>
  <si>
    <t>Albert</t>
  </si>
  <si>
    <t>Buffalo</t>
  </si>
  <si>
    <t>Western</t>
  </si>
  <si>
    <t>Reiber</t>
  </si>
  <si>
    <t>George</t>
  </si>
  <si>
    <t>Rochester</t>
  </si>
  <si>
    <t>Sapir</t>
  </si>
  <si>
    <t>Jeffrey</t>
  </si>
  <si>
    <t>White Plains</t>
  </si>
  <si>
    <t>Southern</t>
  </si>
  <si>
    <t>Sensenich</t>
  </si>
  <si>
    <t>Jan</t>
  </si>
  <si>
    <t>Norwich</t>
  </si>
  <si>
    <t>Vermont</t>
  </si>
  <si>
    <t>Swimelar</t>
  </si>
  <si>
    <t>Mark</t>
  </si>
  <si>
    <t>Syracuse</t>
  </si>
  <si>
    <t>Whiton</t>
  </si>
  <si>
    <t>Molly</t>
  </si>
  <si>
    <t>Hartford</t>
  </si>
  <si>
    <t>Connecticut</t>
  </si>
  <si>
    <t>Balboa</t>
  </si>
  <si>
    <t>Isabel</t>
  </si>
  <si>
    <t>Cherry Hill</t>
  </si>
  <si>
    <t>New Jersey</t>
  </si>
  <si>
    <t>DeHart, III</t>
  </si>
  <si>
    <t>Charles</t>
  </si>
  <si>
    <t>Hummelstown</t>
  </si>
  <si>
    <t>Middle</t>
  </si>
  <si>
    <t>Pennsylvania</t>
  </si>
  <si>
    <t>Greenberg</t>
  </si>
  <si>
    <t>Marie-Ann</t>
  </si>
  <si>
    <t>Fairfield</t>
  </si>
  <si>
    <t>Joseph</t>
  </si>
  <si>
    <t>Wilmington</t>
  </si>
  <si>
    <t>Delaware</t>
  </si>
  <si>
    <t>Miller</t>
  </si>
  <si>
    <t>William</t>
  </si>
  <si>
    <t>Philadelphia</t>
  </si>
  <si>
    <t>Reigle</t>
  </si>
  <si>
    <t>Frederick</t>
  </si>
  <si>
    <t>Reading</t>
  </si>
  <si>
    <t>Russo</t>
  </si>
  <si>
    <t>Robbinsville</t>
  </si>
  <si>
    <t>Winnecour</t>
  </si>
  <si>
    <t>Ronda</t>
  </si>
  <si>
    <t>Pittsburgh</t>
  </si>
  <si>
    <t>Bates</t>
  </si>
  <si>
    <t>Carl</t>
  </si>
  <si>
    <t>Richmond</t>
  </si>
  <si>
    <t>Virginia</t>
  </si>
  <si>
    <t>Beskin</t>
  </si>
  <si>
    <t>Herbert</t>
  </si>
  <si>
    <t>Charlottesville</t>
  </si>
  <si>
    <t>Branigan</t>
  </si>
  <si>
    <t>Timothy</t>
  </si>
  <si>
    <t>Laurel</t>
  </si>
  <si>
    <t>Maryland</t>
  </si>
  <si>
    <t>Baltimore</t>
  </si>
  <si>
    <t>Cotter</t>
  </si>
  <si>
    <t>Chesapeake</t>
  </si>
  <si>
    <t>Columbia</t>
  </si>
  <si>
    <t>South Carolina</t>
  </si>
  <si>
    <t>Gorman</t>
  </si>
  <si>
    <t>Thomas</t>
  </si>
  <si>
    <t>Alexandria</t>
  </si>
  <si>
    <t>Grigsby</t>
  </si>
  <si>
    <t>Nancy</t>
  </si>
  <si>
    <t>Bowie</t>
  </si>
  <si>
    <t>Holland</t>
  </si>
  <si>
    <t>Gretchen</t>
  </si>
  <si>
    <t>Greenville</t>
  </si>
  <si>
    <t>Micale</t>
  </si>
  <si>
    <t>Christopher</t>
  </si>
  <si>
    <t>Roanoke</t>
  </si>
  <si>
    <t>Morris</t>
  </si>
  <si>
    <t>Helen</t>
  </si>
  <si>
    <t>South Charleston</t>
  </si>
  <si>
    <t>Northern and Southern</t>
  </si>
  <si>
    <t>West Virginia</t>
  </si>
  <si>
    <t>Cynthia</t>
  </si>
  <si>
    <t>Washington</t>
  </si>
  <si>
    <t>District of Columbia</t>
  </si>
  <si>
    <t>Stackhouse</t>
  </si>
  <si>
    <t>R. Clinton</t>
  </si>
  <si>
    <t>Stephenson, Jr.</t>
  </si>
  <si>
    <t>Wyman</t>
  </si>
  <si>
    <t>James</t>
  </si>
  <si>
    <t>Mt. Pleasant</t>
  </si>
  <si>
    <t>Barkley</t>
  </si>
  <si>
    <t>Locke</t>
  </si>
  <si>
    <t>Jackson</t>
  </si>
  <si>
    <t>Mississippi</t>
  </si>
  <si>
    <t>Barkley, Jr.</t>
  </si>
  <si>
    <t>Harold</t>
  </si>
  <si>
    <t>Beaulieu</t>
  </si>
  <si>
    <t>Sterling</t>
  </si>
  <si>
    <t>Metairie</t>
  </si>
  <si>
    <t>Louisiana</t>
  </si>
  <si>
    <t>Bell</t>
  </si>
  <si>
    <t>J.C.</t>
  </si>
  <si>
    <t>Hattiesburg</t>
  </si>
  <si>
    <t>Crawford</t>
  </si>
  <si>
    <t>Annette</t>
  </si>
  <si>
    <t>Baton Rouge</t>
  </si>
  <si>
    <t>Cuntz</t>
  </si>
  <si>
    <t>Warren</t>
  </si>
  <si>
    <t>Gulfport</t>
  </si>
  <si>
    <t>Hastings</t>
  </si>
  <si>
    <t>E. Eugene</t>
  </si>
  <si>
    <t>Monroe</t>
  </si>
  <si>
    <t>Henley, Jr.</t>
  </si>
  <si>
    <t>Rodriguez</t>
  </si>
  <si>
    <t>Keith</t>
  </si>
  <si>
    <t>Lafayette</t>
  </si>
  <si>
    <t>Sikes</t>
  </si>
  <si>
    <t>Lucy</t>
  </si>
  <si>
    <t>Shreveport</t>
  </si>
  <si>
    <t>Thornburg</t>
  </si>
  <si>
    <t>Jon</t>
  </si>
  <si>
    <t>Vardaman</t>
  </si>
  <si>
    <t>M. Terre</t>
  </si>
  <si>
    <t>Brandon</t>
  </si>
  <si>
    <t>Bassel</t>
  </si>
  <si>
    <t>Pamela</t>
  </si>
  <si>
    <t>Fort Worth</t>
  </si>
  <si>
    <t>Texas</t>
  </si>
  <si>
    <t>Powers</t>
  </si>
  <si>
    <t>Irving</t>
  </si>
  <si>
    <t>Talton</t>
  </si>
  <si>
    <t>Tyler</t>
  </si>
  <si>
    <t>Truman</t>
  </si>
  <si>
    <t>Tim</t>
  </si>
  <si>
    <t>N. Richland Hills</t>
  </si>
  <si>
    <t>Wilson</t>
  </si>
  <si>
    <t>Robert</t>
  </si>
  <si>
    <t>Lubbock</t>
  </si>
  <si>
    <t>Boudloche</t>
  </si>
  <si>
    <t>Cindy</t>
  </si>
  <si>
    <t>Corpus Christi</t>
  </si>
  <si>
    <t>Cox</t>
  </si>
  <si>
    <t>Stuart</t>
  </si>
  <si>
    <t>El Paso</t>
  </si>
  <si>
    <t>Heitkamp</t>
  </si>
  <si>
    <t>Houston</t>
  </si>
  <si>
    <t>Hendren, Jr.</t>
  </si>
  <si>
    <t>Ray</t>
  </si>
  <si>
    <t>Austin</t>
  </si>
  <si>
    <t>Langehennig</t>
  </si>
  <si>
    <t>Deborah</t>
  </si>
  <si>
    <t>Norwood</t>
  </si>
  <si>
    <t>Gary</t>
  </si>
  <si>
    <t>Midland</t>
  </si>
  <si>
    <t>Peake</t>
  </si>
  <si>
    <t>David</t>
  </si>
  <si>
    <t>Viegelahn</t>
  </si>
  <si>
    <t>Mary</t>
  </si>
  <si>
    <t>San Antonio</t>
  </si>
  <si>
    <t>Brown</t>
  </si>
  <si>
    <t>Sylvia</t>
  </si>
  <si>
    <t>Memphis</t>
  </si>
  <si>
    <t>Tennessee</t>
  </si>
  <si>
    <t>Burden</t>
  </si>
  <si>
    <t>Beverly</t>
  </si>
  <si>
    <t>Lexington</t>
  </si>
  <si>
    <t>Kentucky</t>
  </si>
  <si>
    <t>Hildebrand, III</t>
  </si>
  <si>
    <t>Henry</t>
  </si>
  <si>
    <t>Nashville</t>
  </si>
  <si>
    <t>Ivy</t>
  </si>
  <si>
    <t>Kerney</t>
  </si>
  <si>
    <t>Gwendolyn</t>
  </si>
  <si>
    <t>Knoxville</t>
  </si>
  <si>
    <t>Louisville</t>
  </si>
  <si>
    <t>Stevenson</t>
  </si>
  <si>
    <t>Bekofske</t>
  </si>
  <si>
    <t>Flint</t>
  </si>
  <si>
    <t>Michigan</t>
  </si>
  <si>
    <t>Burks</t>
  </si>
  <si>
    <t>Margaret</t>
  </si>
  <si>
    <t>Cincinnati</t>
  </si>
  <si>
    <t>Ohio</t>
  </si>
  <si>
    <t>Carroll</t>
  </si>
  <si>
    <t>Krispen</t>
  </si>
  <si>
    <t>Detroit</t>
  </si>
  <si>
    <t>English</t>
  </si>
  <si>
    <t>Faye</t>
  </si>
  <si>
    <t>Columbus</t>
  </si>
  <si>
    <t>Foley</t>
  </si>
  <si>
    <t>Barbara</t>
  </si>
  <si>
    <t>Kalamazoo</t>
  </si>
  <si>
    <t>Gallo</t>
  </si>
  <si>
    <t>Youngstown</t>
  </si>
  <si>
    <t>Kellner</t>
  </si>
  <si>
    <t>Dayton</t>
  </si>
  <si>
    <t>McDonald, Jr.</t>
  </si>
  <si>
    <t>Saginaw</t>
  </si>
  <si>
    <t>Pees</t>
  </si>
  <si>
    <t>Frank</t>
  </si>
  <si>
    <t>Worthington</t>
  </si>
  <si>
    <t>Rodgers</t>
  </si>
  <si>
    <t>Brett</t>
  </si>
  <si>
    <t>Grand Rapids</t>
  </si>
  <si>
    <t>Rosen</t>
  </si>
  <si>
    <t>Toby</t>
  </si>
  <si>
    <t>Canton</t>
  </si>
  <si>
    <t>Rucinski</t>
  </si>
  <si>
    <t>Akron</t>
  </si>
  <si>
    <t>Ruskin</t>
  </si>
  <si>
    <t>Southfield</t>
  </si>
  <si>
    <t>Shopneck</t>
  </si>
  <si>
    <t>Craig</t>
  </si>
  <si>
    <t>Cleveland</t>
  </si>
  <si>
    <t>Terry</t>
  </si>
  <si>
    <t>Tammy</t>
  </si>
  <si>
    <t>Vaughan</t>
  </si>
  <si>
    <t>Elizabeth</t>
  </si>
  <si>
    <t>Toledo</t>
  </si>
  <si>
    <t>Black, Jr.</t>
  </si>
  <si>
    <t>Seymour</t>
  </si>
  <si>
    <t>Indiana</t>
  </si>
  <si>
    <t>Indianapolis</t>
  </si>
  <si>
    <t>Chael</t>
  </si>
  <si>
    <t>Paul</t>
  </si>
  <si>
    <t>Merrillville</t>
  </si>
  <si>
    <t>Clark</t>
  </si>
  <si>
    <t>Peoria</t>
  </si>
  <si>
    <t>Central</t>
  </si>
  <si>
    <t>Illinois</t>
  </si>
  <si>
    <t>Combs-Skinner</t>
  </si>
  <si>
    <t>Marsha</t>
  </si>
  <si>
    <t>Newman</t>
  </si>
  <si>
    <t>Decker</t>
  </si>
  <si>
    <t>Donald</t>
  </si>
  <si>
    <t>Terre Haute</t>
  </si>
  <si>
    <t>DeLaney</t>
  </si>
  <si>
    <t>Ann</t>
  </si>
  <si>
    <t>Germeraad</t>
  </si>
  <si>
    <t>Springfield</t>
  </si>
  <si>
    <t>Benton</t>
  </si>
  <si>
    <t>Debra</t>
  </si>
  <si>
    <t>South Bend</t>
  </si>
  <si>
    <t>Musgrave, II</t>
  </si>
  <si>
    <t>Evansville</t>
  </si>
  <si>
    <t>Rosenthal</t>
  </si>
  <si>
    <t>Simon</t>
  </si>
  <si>
    <t>Russell</t>
  </si>
  <si>
    <t>Swansea</t>
  </si>
  <si>
    <t>Wisconsin</t>
  </si>
  <si>
    <t>Grossman</t>
  </si>
  <si>
    <t>Milwaukee</t>
  </si>
  <si>
    <t>Harring</t>
  </si>
  <si>
    <t>Madison</t>
  </si>
  <si>
    <t>Marshall</t>
  </si>
  <si>
    <t>Marilyn</t>
  </si>
  <si>
    <t>Chicago</t>
  </si>
  <si>
    <t>Meyer</t>
  </si>
  <si>
    <t>Lydia</t>
  </si>
  <si>
    <t>Rockford</t>
  </si>
  <si>
    <t>Stearns</t>
  </si>
  <si>
    <t>Glenn</t>
  </si>
  <si>
    <t>Lisle</t>
  </si>
  <si>
    <t>Vaughn</t>
  </si>
  <si>
    <t>Burrell</t>
  </si>
  <si>
    <t>Gregory</t>
  </si>
  <si>
    <t>Minneapolis</t>
  </si>
  <si>
    <t>Minnesota</t>
  </si>
  <si>
    <t>Carlson</t>
  </si>
  <si>
    <t>Kyle</t>
  </si>
  <si>
    <t>Barnesville</t>
  </si>
  <si>
    <t>Minnesota &amp; North Dakota</t>
  </si>
  <si>
    <t>Dunbar</t>
  </si>
  <si>
    <t>Carol</t>
  </si>
  <si>
    <t>Waterloo</t>
  </si>
  <si>
    <t>Iowa</t>
  </si>
  <si>
    <t>Des Moines</t>
  </si>
  <si>
    <t>Wein</t>
  </si>
  <si>
    <t>Dale</t>
  </si>
  <si>
    <t>Aberdeen</t>
  </si>
  <si>
    <t>South Dakota</t>
  </si>
  <si>
    <t>Babin</t>
  </si>
  <si>
    <t>Joyce</t>
  </si>
  <si>
    <t>Little Rock</t>
  </si>
  <si>
    <t>Eastern and Western</t>
  </si>
  <si>
    <t>Arkansas</t>
  </si>
  <si>
    <t>Fink</t>
  </si>
  <si>
    <t>Richard</t>
  </si>
  <si>
    <t>Kansas City</t>
  </si>
  <si>
    <t>Missouri</t>
  </si>
  <si>
    <t>Gooding</t>
  </si>
  <si>
    <t>Jack</t>
  </si>
  <si>
    <t>LaBarge, Jr.</t>
  </si>
  <si>
    <t>St. Louis</t>
  </si>
  <si>
    <t>Laughlin</t>
  </si>
  <si>
    <t>Kathleen</t>
  </si>
  <si>
    <t>Omaha</t>
  </si>
  <si>
    <t>Nebraska</t>
  </si>
  <si>
    <t>McCarty</t>
  </si>
  <si>
    <t>Phoenix</t>
  </si>
  <si>
    <t>Arizona</t>
  </si>
  <si>
    <t>Kerns</t>
  </si>
  <si>
    <t>Dianne</t>
  </si>
  <si>
    <t>Tucson</t>
  </si>
  <si>
    <t>Maney</t>
  </si>
  <si>
    <t>Edward</t>
  </si>
  <si>
    <t>Billingslea, Jr.</t>
  </si>
  <si>
    <t>San Diego</t>
  </si>
  <si>
    <t>California</t>
  </si>
  <si>
    <t>Hu</t>
  </si>
  <si>
    <t>Howard</t>
  </si>
  <si>
    <t>Honolulu</t>
  </si>
  <si>
    <t>Hawaii, Guam &amp; North. Mariana Isl</t>
  </si>
  <si>
    <t>Skelton</t>
  </si>
  <si>
    <t>Cohen</t>
  </si>
  <si>
    <t>Amrane</t>
  </si>
  <si>
    <t>Orange</t>
  </si>
  <si>
    <t>Curry</t>
  </si>
  <si>
    <t>Los Angeles</t>
  </si>
  <si>
    <t>Danielson</t>
  </si>
  <si>
    <t>Rodney</t>
  </si>
  <si>
    <t>Riverside</t>
  </si>
  <si>
    <t>Dockery</t>
  </si>
  <si>
    <t>Kathy</t>
  </si>
  <si>
    <t>Rojas</t>
  </si>
  <si>
    <t>Sherman Oaks</t>
  </si>
  <si>
    <t>Bronitsky</t>
  </si>
  <si>
    <t>Martha</t>
  </si>
  <si>
    <t>Hayward</t>
  </si>
  <si>
    <t>Burchard, Jr.</t>
  </si>
  <si>
    <t>Foster City</t>
  </si>
  <si>
    <t>Cusick</t>
  </si>
  <si>
    <t>Sacramento</t>
  </si>
  <si>
    <t>Derham-Burk</t>
  </si>
  <si>
    <t>Devin</t>
  </si>
  <si>
    <t>San Jose</t>
  </si>
  <si>
    <t>Greer</t>
  </si>
  <si>
    <t>Modesto</t>
  </si>
  <si>
    <t>Johnson</t>
  </si>
  <si>
    <t>Leavitt</t>
  </si>
  <si>
    <t>Las Vegas</t>
  </si>
  <si>
    <t>Nevada</t>
  </si>
  <si>
    <t>Fresno</t>
  </si>
  <si>
    <t>Van Meter</t>
  </si>
  <si>
    <t>Reno</t>
  </si>
  <si>
    <t>Yarnall</t>
  </si>
  <si>
    <t>Rick</t>
  </si>
  <si>
    <t>Brunner</t>
  </si>
  <si>
    <t>Daniel</t>
  </si>
  <si>
    <t>Spokane</t>
  </si>
  <si>
    <t>Anchorage</t>
  </si>
  <si>
    <t>Alaska</t>
  </si>
  <si>
    <t>Drummond</t>
  </si>
  <si>
    <t>Great Falls</t>
  </si>
  <si>
    <t>Montana</t>
  </si>
  <si>
    <t>Fitzgerald</t>
  </si>
  <si>
    <t>K. Michael</t>
  </si>
  <si>
    <t>Seattle</t>
  </si>
  <si>
    <t>Godare</t>
  </si>
  <si>
    <t>Wayne</t>
  </si>
  <si>
    <t>Portland</t>
  </si>
  <si>
    <t>Oregon</t>
  </si>
  <si>
    <t>McCallister</t>
  </si>
  <si>
    <t>Boise</t>
  </si>
  <si>
    <t>Idaho</t>
  </si>
  <si>
    <t>Zimmerman</t>
  </si>
  <si>
    <t>C. Barry</t>
  </si>
  <si>
    <t>Coeur d'Alene</t>
  </si>
  <si>
    <t>Salt Lake City</t>
  </si>
  <si>
    <t>Utah</t>
  </si>
  <si>
    <t>Kiel</t>
  </si>
  <si>
    <t>Douglas</t>
  </si>
  <si>
    <t>Denver</t>
  </si>
  <si>
    <t>Colorado</t>
  </si>
  <si>
    <t>Stewart</t>
  </si>
  <si>
    <t>Cheyenne</t>
  </si>
  <si>
    <t>Wyoming</t>
  </si>
  <si>
    <t>Zeman</t>
  </si>
  <si>
    <t>Sally</t>
  </si>
  <si>
    <t>Bonney</t>
  </si>
  <si>
    <t>Muskogee</t>
  </si>
  <si>
    <t>Oklahoma</t>
  </si>
  <si>
    <t>Eck</t>
  </si>
  <si>
    <t>Lonnie</t>
  </si>
  <si>
    <t>Tulsa</t>
  </si>
  <si>
    <t>Griffin</t>
  </si>
  <si>
    <t>Roeland Park</t>
  </si>
  <si>
    <t>Kansas</t>
  </si>
  <si>
    <t>Hamilton</t>
  </si>
  <si>
    <t>Topeka</t>
  </si>
  <si>
    <t>Hardeman</t>
  </si>
  <si>
    <t>Oklahoma City</t>
  </si>
  <si>
    <t>Skehen</t>
  </si>
  <si>
    <t>Kelley</t>
  </si>
  <si>
    <t>Albuquerque</t>
  </si>
  <si>
    <t>New Mexico</t>
  </si>
  <si>
    <t>Williams</t>
  </si>
  <si>
    <t>Laurie</t>
  </si>
  <si>
    <t>Wichita</t>
  </si>
  <si>
    <t>Carrion</t>
  </si>
  <si>
    <t>Jose</t>
  </si>
  <si>
    <t>San Juan</t>
  </si>
  <si>
    <t>Puerto Rico &amp; Virgin Islands</t>
  </si>
  <si>
    <t>Goodman</t>
  </si>
  <si>
    <t>Adam</t>
  </si>
  <si>
    <t>Atlanta</t>
  </si>
  <si>
    <t>Georgia</t>
  </si>
  <si>
    <t>Hart</t>
  </si>
  <si>
    <t>Leigh</t>
  </si>
  <si>
    <t>Tallahassee</t>
  </si>
  <si>
    <t>Florida</t>
  </si>
  <si>
    <t>Hope</t>
  </si>
  <si>
    <t>Camille</t>
  </si>
  <si>
    <t>Macon</t>
  </si>
  <si>
    <t>Hurst</t>
  </si>
  <si>
    <t>Kristin</t>
  </si>
  <si>
    <t>Le</t>
  </si>
  <si>
    <t>Huon</t>
  </si>
  <si>
    <t>Augusta</t>
  </si>
  <si>
    <t>Massey</t>
  </si>
  <si>
    <t>Elaina</t>
  </si>
  <si>
    <t>Meredith</t>
  </si>
  <si>
    <t>O. Byron</t>
  </si>
  <si>
    <t>Savannah</t>
  </si>
  <si>
    <t xml:space="preserve">Neidich </t>
  </si>
  <si>
    <t>Miramar</t>
  </si>
  <si>
    <t>Neway</t>
  </si>
  <si>
    <t>Jacksonville</t>
  </si>
  <si>
    <t>Oliveras Rivera</t>
  </si>
  <si>
    <t>Alejandro</t>
  </si>
  <si>
    <t xml:space="preserve">Puerto Rico </t>
  </si>
  <si>
    <t>Remick</t>
  </si>
  <si>
    <t>Kelly</t>
  </si>
  <si>
    <t>Townson</t>
  </si>
  <si>
    <t>Mary Ida</t>
  </si>
  <si>
    <t>Waage</t>
  </si>
  <si>
    <t>Bradenton</t>
  </si>
  <si>
    <t>Weatherford</t>
  </si>
  <si>
    <t>Winter Park</t>
  </si>
  <si>
    <t>Weiner</t>
  </si>
  <si>
    <t>Robin</t>
  </si>
  <si>
    <t>Ft. Lauderdale</t>
  </si>
  <si>
    <t>Whaley</t>
  </si>
  <si>
    <t>Plano</t>
  </si>
  <si>
    <t>Chattanooga</t>
  </si>
  <si>
    <t>Oshkosh</t>
  </si>
  <si>
    <t>Tacoma</t>
  </si>
  <si>
    <t>Eugene</t>
  </si>
  <si>
    <t>Suffolk</t>
  </si>
  <si>
    <t>Cosby/Vetter (AUST)</t>
  </si>
  <si>
    <t>Goodwin/Simmons-Beasley</t>
  </si>
  <si>
    <t>Wade</t>
  </si>
  <si>
    <t>West</t>
  </si>
  <si>
    <t>Hauber</t>
  </si>
  <si>
    <t>Garcia</t>
  </si>
  <si>
    <t>Warford/Dunbar</t>
  </si>
  <si>
    <t>Jipping</t>
  </si>
  <si>
    <t>Malaier</t>
  </si>
  <si>
    <t>Markel</t>
  </si>
  <si>
    <t>Jenkins</t>
  </si>
  <si>
    <t>Talton/Ebert</t>
  </si>
  <si>
    <t>Nacole</t>
  </si>
  <si>
    <t>Naliko</t>
  </si>
  <si>
    <t>Kara</t>
  </si>
  <si>
    <t>Suzanne</t>
  </si>
  <si>
    <t>Carey</t>
  </si>
  <si>
    <t>Rebecca</t>
  </si>
  <si>
    <t>Lon</t>
  </si>
  <si>
    <t>CASES ACTIVE START '16</t>
  </si>
  <si>
    <t># CASES END FY16</t>
  </si>
  <si>
    <t>Niklas (11 mos)</t>
  </si>
  <si>
    <t>(1)  trustees who run ongoing mortgage payments through the plans on a regular basis-defined as disbursing ongoing mortgage payments totaling 10% or more of total disbursements OR</t>
  </si>
  <si>
    <t>disbursing ongoing mortgage payments totaling between 1%-10% of total disbursements where the region advises they routinely run them through the plans.</t>
  </si>
  <si>
    <t>Simmons-Beasley and Wyman will start running ongoing mortgage payments on a regular basis beginning in FY 2017.</t>
  </si>
  <si>
    <r>
      <t xml:space="preserve">CHAPTER 13 STANDING TRUSTEE FY16 </t>
    </r>
    <r>
      <rPr>
        <sz val="12"/>
        <rFont val="Times New Roman"/>
        <family val="1"/>
      </rPr>
      <t xml:space="preserve">AUDITED ANNUAL REPORTS </t>
    </r>
  </si>
  <si>
    <t>Kearney (1 month)</t>
  </si>
  <si>
    <t>Note: The amounts for Heitkamp's "All Other Priority Debt - Fee" and "Debtor Atty's" have been corrected to account for a misclassification within these two categories (see columns R and T).</t>
  </si>
  <si>
    <t>REVISED 11/9/2017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</si>
</sst>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Times New Roman"/>
      <family val="1"/>
    </font>
    <font>
      <sz val="10"/>
      <color indexed="10"/>
      <name val="MS Sans Serif"/>
      <family val="2"/>
    </font>
    <font>
      <sz val="11"/>
      <color rgb="FF1F497D"/>
      <name val="Calibri"/>
      <family val="2"/>
      <scheme val="minor"/>
    </font>
    <font>
      <b/>
      <sz val="10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8"/>
      <name val="Times New Roman"/>
      <family val="1"/>
    </font>
    <font>
      <sz val="10"/>
      <name val="MS Sans Serif"/>
      <family val="2"/>
    </font>
    <font>
      <b/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name val="Arial"/>
      <family val="2"/>
    </font>
    <font>
      <sz val="12"/>
      <color theme="1"/>
      <name val="Times New Roman"/>
      <family val="1"/>
    </font>
    <font>
      <sz val="10"/>
      <color rgb="FFFF0000"/>
      <name val="MS Sans Serif"/>
      <family val="2"/>
    </font>
    <font>
      <sz val="12"/>
      <color rgb="FFFF0000"/>
      <name val="Times New Roman"/>
      <family val="1"/>
    </font>
    <font>
      <strike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4659260841701"/>
        <bgColor rgb="FFC0C0C0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15">
    <xf numFmtId="0" fontId="0" fillId="0" borderId="0" xfId="0"/>
    <xf numFmtId="0" fontId="3" fillId="0" borderId="0" xfId="0" applyFont="1"/>
    <xf numFmtId="164" fontId="4" fillId="0" borderId="0" xfId="0" applyNumberFormat="1" applyFont="1"/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horizontal="center"/>
    </xf>
    <xf numFmtId="164" fontId="2" fillId="0" borderId="0" xfId="0" applyNumberFormat="1" applyFont="1"/>
    <xf numFmtId="0" fontId="6" fillId="0" borderId="0" xfId="0" applyFont="1" applyBorder="1" applyAlignment="1">
      <alignment horizontal="center"/>
    </xf>
    <xf numFmtId="3" fontId="12" fillId="0" borderId="0" xfId="0" applyNumberFormat="1" applyFont="1" applyFill="1" applyAlignment="1">
      <alignment horizontal="left"/>
    </xf>
    <xf numFmtId="0" fontId="11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4" xfId="0" applyNumberFormat="1" applyFont="1" applyBorder="1"/>
    <xf numFmtId="0" fontId="11" fillId="0" borderId="4" xfId="0" applyNumberFormat="1" applyFont="1" applyBorder="1" applyAlignment="1">
      <alignment wrapText="1"/>
    </xf>
    <xf numFmtId="0" fontId="11" fillId="0" borderId="4" xfId="0" applyNumberFormat="1" applyFont="1" applyFill="1" applyBorder="1" applyAlignment="1">
      <alignment wrapText="1"/>
    </xf>
    <xf numFmtId="0" fontId="11" fillId="0" borderId="0" xfId="0" applyFont="1" applyAlignment="1">
      <alignment wrapText="1"/>
    </xf>
    <xf numFmtId="0" fontId="11" fillId="2" borderId="4" xfId="0" applyNumberFormat="1" applyFont="1" applyFill="1" applyBorder="1" applyAlignment="1">
      <alignment wrapText="1"/>
    </xf>
    <xf numFmtId="164" fontId="11" fillId="0" borderId="4" xfId="0" applyNumberFormat="1" applyFont="1" applyBorder="1" applyAlignment="1">
      <alignment wrapText="1"/>
    </xf>
    <xf numFmtId="0" fontId="11" fillId="0" borderId="4" xfId="0" quotePrefix="1" applyNumberFormat="1" applyFont="1" applyBorder="1" applyAlignment="1">
      <alignment wrapText="1"/>
    </xf>
    <xf numFmtId="0" fontId="11" fillId="2" borderId="5" xfId="2" quotePrefix="1" applyNumberFormat="1" applyFont="1" applyFill="1" applyBorder="1" applyAlignment="1">
      <alignment wrapText="1"/>
    </xf>
    <xf numFmtId="0" fontId="11" fillId="2" borderId="5" xfId="3" applyNumberFormat="1" applyFont="1" applyFill="1" applyBorder="1" applyAlignment="1">
      <alignment wrapText="1"/>
    </xf>
    <xf numFmtId="0" fontId="11" fillId="2" borderId="5" xfId="1" applyNumberFormat="1" applyFont="1" applyFill="1" applyBorder="1" applyAlignment="1">
      <alignment wrapText="1"/>
    </xf>
    <xf numFmtId="9" fontId="11" fillId="0" borderId="4" xfId="0" quotePrefix="1" applyNumberFormat="1" applyFont="1" applyBorder="1"/>
    <xf numFmtId="0" fontId="16" fillId="3" borderId="2" xfId="0" applyFont="1" applyFill="1" applyBorder="1" applyAlignment="1" applyProtection="1">
      <alignment horizontal="center" vertical="center"/>
    </xf>
    <xf numFmtId="0" fontId="3" fillId="4" borderId="1" xfId="0" applyNumberFormat="1" applyFont="1" applyFill="1" applyBorder="1" applyAlignment="1"/>
    <xf numFmtId="0" fontId="16" fillId="3" borderId="1" xfId="0" applyFont="1" applyFill="1" applyBorder="1" applyAlignment="1" applyProtection="1">
      <alignment horizontal="center" vertical="center"/>
    </xf>
    <xf numFmtId="0" fontId="16" fillId="3" borderId="6" xfId="0" applyFont="1" applyFill="1" applyBorder="1" applyAlignment="1" applyProtection="1">
      <alignment horizontal="center" vertical="center"/>
    </xf>
    <xf numFmtId="3" fontId="17" fillId="3" borderId="4" xfId="0" applyNumberFormat="1" applyFont="1" applyFill="1" applyBorder="1" applyAlignment="1" applyProtection="1">
      <alignment horizontal="right"/>
    </xf>
    <xf numFmtId="164" fontId="3" fillId="4" borderId="5" xfId="0" applyNumberFormat="1" applyFont="1" applyFill="1" applyBorder="1" applyAlignment="1">
      <alignment horizontal="right" wrapText="1"/>
    </xf>
    <xf numFmtId="37" fontId="17" fillId="3" borderId="4" xfId="0" applyNumberFormat="1" applyFont="1" applyFill="1" applyBorder="1" applyAlignment="1" applyProtection="1">
      <alignment horizontal="right"/>
    </xf>
    <xf numFmtId="0" fontId="3" fillId="4" borderId="3" xfId="0" applyNumberFormat="1" applyFont="1" applyFill="1" applyBorder="1" applyAlignment="1">
      <alignment wrapText="1"/>
    </xf>
    <xf numFmtId="0" fontId="16" fillId="3" borderId="3" xfId="0" applyFont="1" applyFill="1" applyBorder="1" applyAlignment="1" applyProtection="1">
      <alignment horizontal="center" vertical="center"/>
    </xf>
    <xf numFmtId="164" fontId="17" fillId="3" borderId="4" xfId="0" applyNumberFormat="1" applyFont="1" applyFill="1" applyBorder="1" applyAlignment="1" applyProtection="1">
      <alignment horizontal="right"/>
    </xf>
    <xf numFmtId="37" fontId="17" fillId="0" borderId="4" xfId="0" applyNumberFormat="1" applyFont="1" applyFill="1" applyBorder="1" applyAlignment="1" applyProtection="1">
      <alignment horizontal="right" vertical="center" wrapText="1"/>
    </xf>
    <xf numFmtId="37" fontId="17" fillId="0" borderId="4" xfId="0" applyNumberFormat="1" applyFont="1" applyFill="1" applyBorder="1" applyAlignment="1" applyProtection="1">
      <alignment vertical="center" wrapText="1"/>
    </xf>
    <xf numFmtId="0" fontId="3" fillId="0" borderId="4" xfId="0" quotePrefix="1" applyNumberFormat="1" applyFont="1" applyFill="1" applyBorder="1"/>
    <xf numFmtId="0" fontId="3" fillId="0" borderId="4" xfId="0" applyFont="1" applyFill="1" applyBorder="1"/>
    <xf numFmtId="37" fontId="17" fillId="5" borderId="4" xfId="0" applyNumberFormat="1" applyFont="1" applyFill="1" applyBorder="1" applyAlignment="1" applyProtection="1">
      <alignment horizontal="right" vertical="center" wrapText="1"/>
    </xf>
    <xf numFmtId="37" fontId="17" fillId="5" borderId="4" xfId="0" applyNumberFormat="1" applyFont="1" applyFill="1" applyBorder="1" applyAlignment="1" applyProtection="1">
      <alignment vertical="center" wrapText="1"/>
    </xf>
    <xf numFmtId="37" fontId="3" fillId="5" borderId="4" xfId="0" applyNumberFormat="1" applyFont="1" applyFill="1" applyBorder="1" applyAlignment="1" applyProtection="1">
      <alignment horizontal="right" vertical="center" wrapText="1"/>
    </xf>
    <xf numFmtId="37" fontId="3" fillId="5" borderId="4" xfId="0" applyNumberFormat="1" applyFont="1" applyFill="1" applyBorder="1" applyAlignment="1" applyProtection="1">
      <alignment vertical="center" wrapText="1"/>
    </xf>
    <xf numFmtId="0" fontId="3" fillId="2" borderId="4" xfId="0" quotePrefix="1" applyNumberFormat="1" applyFont="1" applyFill="1" applyBorder="1"/>
    <xf numFmtId="0" fontId="3" fillId="2" borderId="4" xfId="0" applyFont="1" applyFill="1" applyBorder="1"/>
    <xf numFmtId="0" fontId="3" fillId="2" borderId="4" xfId="0" applyNumberFormat="1" applyFont="1" applyFill="1" applyBorder="1"/>
    <xf numFmtId="37" fontId="17" fillId="2" borderId="4" xfId="0" applyNumberFormat="1" applyFont="1" applyFill="1" applyBorder="1" applyAlignment="1" applyProtection="1">
      <alignment horizontal="right" vertical="center" wrapText="1"/>
    </xf>
    <xf numFmtId="3" fontId="3" fillId="2" borderId="4" xfId="0" applyNumberFormat="1" applyFont="1" applyFill="1" applyBorder="1"/>
    <xf numFmtId="0" fontId="17" fillId="5" borderId="4" xfId="0" applyFont="1" applyFill="1" applyBorder="1" applyAlignment="1" applyProtection="1">
      <alignment horizontal="right" vertical="center" wrapText="1"/>
    </xf>
    <xf numFmtId="0" fontId="17" fillId="5" borderId="4" xfId="0" applyFont="1" applyFill="1" applyBorder="1" applyAlignment="1" applyProtection="1">
      <alignment vertical="center" wrapText="1"/>
    </xf>
    <xf numFmtId="0" fontId="17" fillId="0" borderId="4" xfId="0" applyFont="1" applyFill="1" applyBorder="1" applyAlignment="1" applyProtection="1">
      <alignment horizontal="right" vertical="center" wrapText="1"/>
    </xf>
    <xf numFmtId="0" fontId="17" fillId="0" borderId="4" xfId="0" applyFont="1" applyFill="1" applyBorder="1" applyAlignment="1" applyProtection="1">
      <alignment vertical="center" wrapText="1"/>
    </xf>
    <xf numFmtId="0" fontId="3" fillId="5" borderId="4" xfId="0" applyNumberFormat="1" applyFont="1" applyFill="1" applyBorder="1"/>
    <xf numFmtId="37" fontId="19" fillId="0" borderId="4" xfId="4" applyNumberFormat="1" applyFont="1" applyFill="1" applyBorder="1" applyAlignment="1"/>
    <xf numFmtId="37" fontId="19" fillId="2" borderId="4" xfId="4" applyNumberFormat="1" applyFont="1" applyFill="1" applyBorder="1" applyAlignment="1"/>
    <xf numFmtId="37" fontId="19" fillId="0" borderId="4" xfId="4" applyNumberFormat="1" applyFont="1" applyBorder="1" applyAlignment="1"/>
    <xf numFmtId="0" fontId="0" fillId="0" borderId="4" xfId="0" applyBorder="1"/>
    <xf numFmtId="164" fontId="19" fillId="2" borderId="4" xfId="4" applyNumberFormat="1" applyFont="1" applyFill="1" applyBorder="1" applyAlignment="1"/>
    <xf numFmtId="164" fontId="19" fillId="0" borderId="4" xfId="4" applyNumberFormat="1" applyFont="1" applyBorder="1" applyAlignment="1"/>
    <xf numFmtId="0" fontId="3" fillId="2" borderId="4" xfId="0" quotePrefix="1" applyNumberFormat="1" applyFont="1" applyFill="1" applyBorder="1"/>
    <xf numFmtId="37" fontId="17" fillId="5" borderId="4" xfId="0" applyNumberFormat="1" applyFont="1" applyFill="1" applyBorder="1" applyAlignment="1" applyProtection="1">
      <alignment horizontal="right" vertical="center" wrapText="1"/>
    </xf>
    <xf numFmtId="37" fontId="17" fillId="5" borderId="4" xfId="0" applyNumberFormat="1" applyFont="1" applyFill="1" applyBorder="1" applyAlignment="1" applyProtection="1">
      <alignment vertical="center" wrapText="1"/>
    </xf>
    <xf numFmtId="0" fontId="3" fillId="5" borderId="4" xfId="0" quotePrefix="1" applyNumberFormat="1" applyFont="1" applyFill="1" applyBorder="1"/>
    <xf numFmtId="0" fontId="3" fillId="5" borderId="4" xfId="0" applyFont="1" applyFill="1" applyBorder="1"/>
    <xf numFmtId="37" fontId="3" fillId="2" borderId="4" xfId="0" applyNumberFormat="1" applyFont="1" applyFill="1" applyBorder="1" applyAlignment="1" applyProtection="1">
      <alignment vertical="center" wrapText="1"/>
    </xf>
    <xf numFmtId="37" fontId="17" fillId="6" borderId="4" xfId="0" applyNumberFormat="1" applyFont="1" applyFill="1" applyBorder="1" applyAlignment="1" applyProtection="1">
      <alignment horizontal="right"/>
    </xf>
    <xf numFmtId="3" fontId="17" fillId="6" borderId="4" xfId="0" applyNumberFormat="1" applyFont="1" applyFill="1" applyBorder="1" applyAlignment="1" applyProtection="1">
      <alignment horizontal="right"/>
    </xf>
    <xf numFmtId="0" fontId="0" fillId="2" borderId="0" xfId="0" applyFill="1"/>
    <xf numFmtId="37" fontId="17" fillId="2" borderId="4" xfId="0" applyNumberFormat="1" applyFont="1" applyFill="1" applyBorder="1" applyAlignment="1" applyProtection="1">
      <alignment vertical="center" wrapText="1"/>
    </xf>
    <xf numFmtId="0" fontId="17" fillId="2" borderId="4" xfId="0" applyFont="1" applyFill="1" applyBorder="1" applyAlignment="1" applyProtection="1">
      <alignment horizontal="right" vertical="center" wrapText="1"/>
    </xf>
    <xf numFmtId="0" fontId="17" fillId="2" borderId="4" xfId="0" applyFont="1" applyFill="1" applyBorder="1" applyAlignment="1" applyProtection="1">
      <alignment vertical="center" wrapText="1"/>
    </xf>
    <xf numFmtId="37" fontId="3" fillId="2" borderId="4" xfId="0" applyNumberFormat="1" applyFont="1" applyFill="1" applyBorder="1" applyAlignment="1" applyProtection="1">
      <alignment horizontal="right" vertical="center" wrapText="1"/>
    </xf>
    <xf numFmtId="0" fontId="3" fillId="2" borderId="4" xfId="6" quotePrefix="1" applyNumberFormat="1" applyFont="1" applyFill="1" applyBorder="1"/>
    <xf numFmtId="0" fontId="3" fillId="2" borderId="4" xfId="6" quotePrefix="1" applyNumberFormat="1" applyFont="1" applyFill="1" applyBorder="1"/>
    <xf numFmtId="0" fontId="3" fillId="2" borderId="4" xfId="6" quotePrefix="1" applyNumberFormat="1" applyFont="1" applyFill="1" applyBorder="1"/>
    <xf numFmtId="0" fontId="3" fillId="0" borderId="4" xfId="6" quotePrefix="1" applyNumberFormat="1" applyFont="1" applyFill="1" applyBorder="1"/>
    <xf numFmtId="0" fontId="3" fillId="2" borderId="4" xfId="6" applyNumberFormat="1" applyFont="1" applyFill="1" applyBorder="1"/>
    <xf numFmtId="0" fontId="3" fillId="2" borderId="4" xfId="6" quotePrefix="1" applyNumberFormat="1" applyFont="1" applyFill="1" applyBorder="1"/>
    <xf numFmtId="3" fontId="3" fillId="2" borderId="4" xfId="6" quotePrefix="1" applyNumberFormat="1" applyFont="1" applyFill="1" applyBorder="1"/>
    <xf numFmtId="0" fontId="3" fillId="2" borderId="4" xfId="6" applyNumberFormat="1" applyFont="1" applyFill="1" applyBorder="1"/>
    <xf numFmtId="0" fontId="3" fillId="2" borderId="4" xfId="6" quotePrefix="1" applyNumberFormat="1" applyFont="1" applyFill="1" applyBorder="1"/>
    <xf numFmtId="0" fontId="3" fillId="0" borderId="4" xfId="6" quotePrefix="1" applyNumberFormat="1" applyFont="1" applyFill="1" applyBorder="1"/>
    <xf numFmtId="0" fontId="3" fillId="0" borderId="4" xfId="6" applyNumberFormat="1" applyFont="1" applyFill="1" applyBorder="1"/>
    <xf numFmtId="0" fontId="3" fillId="2" borderId="4" xfId="6" quotePrefix="1" applyNumberFormat="1" applyFont="1" applyFill="1" applyBorder="1"/>
    <xf numFmtId="3" fontId="3" fillId="2" borderId="4" xfId="6" applyNumberFormat="1" applyFont="1" applyFill="1" applyBorder="1"/>
    <xf numFmtId="0" fontId="19" fillId="2" borderId="4" xfId="6" quotePrefix="1" applyNumberFormat="1" applyFont="1" applyFill="1" applyBorder="1"/>
    <xf numFmtId="0" fontId="3" fillId="0" borderId="4" xfId="6" quotePrefix="1" applyNumberFormat="1" applyFont="1" applyFill="1" applyBorder="1"/>
    <xf numFmtId="0" fontId="3" fillId="2" borderId="4" xfId="6" quotePrefix="1" applyNumberFormat="1" applyFont="1" applyFill="1" applyBorder="1"/>
    <xf numFmtId="0" fontId="3" fillId="2" borderId="4" xfId="6" applyFont="1" applyFill="1" applyBorder="1"/>
    <xf numFmtId="0" fontId="3" fillId="2" borderId="4" xfId="6" quotePrefix="1" applyNumberFormat="1" applyFont="1" applyFill="1" applyBorder="1"/>
    <xf numFmtId="0" fontId="3" fillId="2" borderId="4" xfId="6" applyNumberFormat="1" applyFont="1" applyFill="1" applyBorder="1"/>
    <xf numFmtId="37" fontId="19" fillId="0" borderId="4" xfId="4" applyNumberFormat="1" applyFont="1" applyBorder="1"/>
    <xf numFmtId="37" fontId="19" fillId="2" borderId="4" xfId="4" applyNumberFormat="1" applyFont="1" applyFill="1" applyBorder="1"/>
    <xf numFmtId="37" fontId="19" fillId="0" borderId="4" xfId="4" applyNumberFormat="1" applyFont="1" applyFill="1" applyBorder="1"/>
    <xf numFmtId="164" fontId="19" fillId="2" borderId="4" xfId="4" applyNumberFormat="1" applyFont="1" applyFill="1" applyBorder="1"/>
    <xf numFmtId="164" fontId="19" fillId="0" borderId="4" xfId="4" applyNumberFormat="1" applyFont="1" applyFill="1" applyBorder="1"/>
    <xf numFmtId="164" fontId="19" fillId="0" borderId="4" xfId="4" applyNumberFormat="1" applyFont="1" applyFill="1" applyBorder="1" applyAlignment="1"/>
    <xf numFmtId="0" fontId="0" fillId="0" borderId="0" xfId="0" applyFill="1"/>
    <xf numFmtId="3" fontId="19" fillId="0" borderId="0" xfId="0" applyNumberFormat="1" applyFont="1" applyBorder="1" applyAlignment="1"/>
    <xf numFmtId="0" fontId="19" fillId="0" borderId="0" xfId="0" applyFont="1"/>
    <xf numFmtId="0" fontId="19" fillId="0" borderId="0" xfId="0" applyFont="1"/>
    <xf numFmtId="14" fontId="20" fillId="0" borderId="0" xfId="0" applyNumberFormat="1" applyFont="1"/>
    <xf numFmtId="3" fontId="20" fillId="0" borderId="4" xfId="0" quotePrefix="1" applyNumberFormat="1" applyFont="1" applyBorder="1"/>
    <xf numFmtId="37" fontId="21" fillId="2" borderId="4" xfId="4" applyNumberFormat="1" applyFont="1" applyFill="1" applyBorder="1"/>
    <xf numFmtId="37" fontId="22" fillId="2" borderId="4" xfId="4" applyNumberFormat="1" applyFont="1" applyFill="1" applyBorder="1"/>
    <xf numFmtId="0" fontId="6" fillId="0" borderId="0" xfId="0" applyFont="1" applyBorder="1"/>
    <xf numFmtId="164" fontId="11" fillId="0" borderId="1" xfId="0" applyNumberFormat="1" applyFont="1" applyBorder="1"/>
    <xf numFmtId="0" fontId="13" fillId="0" borderId="1" xfId="0" applyFont="1" applyBorder="1"/>
    <xf numFmtId="0" fontId="9" fillId="0" borderId="0" xfId="0" applyFont="1" applyBorder="1"/>
    <xf numFmtId="0" fontId="10" fillId="2" borderId="1" xfId="2" applyFont="1" applyFill="1" applyBorder="1"/>
    <xf numFmtId="0" fontId="10" fillId="2" borderId="1" xfId="3" applyFont="1" applyFill="1" applyBorder="1"/>
    <xf numFmtId="0" fontId="10" fillId="2" borderId="0" xfId="1" applyFont="1" applyFill="1" applyBorder="1"/>
    <xf numFmtId="0" fontId="14" fillId="2" borderId="1" xfId="1" applyFont="1" applyFill="1" applyBorder="1"/>
    <xf numFmtId="0" fontId="7" fillId="0" borderId="0" xfId="0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</cellXfs>
  <cellStyles count="33">
    <cellStyle name="Currency" xfId="4" builtinId="4"/>
    <cellStyle name="Currency 2" xfId="11"/>
    <cellStyle name="Currency 3" xfId="32"/>
    <cellStyle name="Normal" xfId="0" builtinId="0"/>
    <cellStyle name="Normal 10" xfId="15"/>
    <cellStyle name="Normal 11" xfId="16"/>
    <cellStyle name="Normal 12" xfId="17"/>
    <cellStyle name="Normal 13" xfId="18"/>
    <cellStyle name="Normal 14" xfId="19"/>
    <cellStyle name="Normal 15" xfId="20"/>
    <cellStyle name="Normal 16" xfId="21"/>
    <cellStyle name="Normal 17" xfId="22"/>
    <cellStyle name="Normal 18" xfId="14"/>
    <cellStyle name="Normal 19" xfId="23"/>
    <cellStyle name="Normal 2" xfId="6"/>
    <cellStyle name="Normal 20" xfId="24"/>
    <cellStyle name="Normal 21" xfId="25"/>
    <cellStyle name="Normal 22" xfId="26"/>
    <cellStyle name="Normal 23" xfId="27"/>
    <cellStyle name="Normal 24" xfId="2"/>
    <cellStyle name="Normal 25" xfId="3"/>
    <cellStyle name="Normal 26" xfId="1"/>
    <cellStyle name="Normal 27" xfId="28"/>
    <cellStyle name="Normal 28" xfId="29"/>
    <cellStyle name="Normal 3" xfId="7"/>
    <cellStyle name="Normal 4" xfId="8"/>
    <cellStyle name="Normal 5" xfId="9"/>
    <cellStyle name="Normal 5 2" xfId="30"/>
    <cellStyle name="Normal 6" xfId="10"/>
    <cellStyle name="Normal 6 2" xfId="31"/>
    <cellStyle name="Normal 7" xfId="5"/>
    <cellStyle name="Normal 8" xfId="12"/>
    <cellStyle name="Normal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90"/>
  <sheetViews>
    <sheetView tabSelected="1" workbookViewId="0">
      <pane xSplit="2" ySplit="8" topLeftCell="D9" activePane="bottomRight" state="frozen"/>
      <selection pane="topRight" activeCell="D1" sqref="D1"/>
      <selection pane="bottomLeft" activeCell="A9" sqref="A9"/>
      <selection pane="bottomRight"/>
    </sheetView>
  </sheetViews>
  <sheetFormatPr defaultRowHeight="14.4" x14ac:dyDescent="0.3"/>
  <cols>
    <col min="2" max="2" width="26.5546875" customWidth="1"/>
    <col min="3" max="3" width="19.5546875" hidden="1" customWidth="1"/>
    <col min="4" max="4" width="20.33203125" customWidth="1"/>
    <col min="5" max="5" width="19.44140625" bestFit="1" customWidth="1"/>
    <col min="6" max="6" width="32.6640625" bestFit="1" customWidth="1"/>
    <col min="7" max="7" width="14.109375" customWidth="1"/>
    <col min="8" max="9" width="16.6640625" customWidth="1"/>
    <col min="10" max="11" width="14.109375" customWidth="1"/>
    <col min="12" max="13" width="17.109375" customWidth="1"/>
    <col min="14" max="14" width="14.44140625" customWidth="1"/>
    <col min="15" max="15" width="15.109375" customWidth="1"/>
    <col min="16" max="16" width="13.88671875" bestFit="1" customWidth="1"/>
    <col min="17" max="17" width="14.5546875" customWidth="1"/>
    <col min="18" max="18" width="12.88671875" customWidth="1"/>
    <col min="19" max="19" width="14.6640625" customWidth="1"/>
    <col min="20" max="20" width="12.109375" bestFit="1" customWidth="1"/>
    <col min="21" max="21" width="10.88671875" customWidth="1"/>
    <col min="22" max="23" width="12.5546875" customWidth="1"/>
    <col min="24" max="24" width="21" customWidth="1"/>
    <col min="25" max="25" width="14.5546875" customWidth="1"/>
    <col min="26" max="26" width="18.6640625" customWidth="1"/>
    <col min="27" max="27" width="16.33203125" customWidth="1"/>
    <col min="28" max="28" width="14.33203125" customWidth="1"/>
    <col min="29" max="29" width="15.44140625" customWidth="1"/>
    <col min="30" max="30" width="14.109375" customWidth="1"/>
    <col min="31" max="32" width="15.88671875" customWidth="1"/>
    <col min="33" max="33" width="12.109375" customWidth="1"/>
    <col min="34" max="34" width="16.109375" customWidth="1"/>
    <col min="35" max="35" width="14.44140625" customWidth="1"/>
    <col min="36" max="36" width="9.88671875" customWidth="1"/>
    <col min="37" max="37" width="11" bestFit="1" customWidth="1"/>
    <col min="38" max="38" width="11.88671875" customWidth="1"/>
    <col min="39" max="39" width="12" customWidth="1"/>
    <col min="40" max="40" width="9.88671875" bestFit="1" customWidth="1"/>
    <col min="41" max="41" width="13.5546875" customWidth="1"/>
    <col min="42" max="42" width="12.33203125" customWidth="1"/>
    <col min="43" max="43" width="13.6640625" customWidth="1"/>
    <col min="44" max="44" width="11.6640625" customWidth="1"/>
    <col min="45" max="45" width="12.33203125" customWidth="1"/>
    <col min="46" max="47" width="13" customWidth="1"/>
    <col min="48" max="48" width="26.33203125" customWidth="1"/>
    <col min="49" max="52" width="13.109375" customWidth="1"/>
    <col min="53" max="53" width="20.88671875" customWidth="1"/>
    <col min="54" max="55" width="15.44140625" customWidth="1"/>
    <col min="56" max="56" width="11" bestFit="1" customWidth="1"/>
    <col min="57" max="57" width="10.6640625" customWidth="1"/>
    <col min="58" max="58" width="14.5546875" customWidth="1"/>
    <col min="59" max="59" width="13" customWidth="1"/>
    <col min="60" max="60" width="10.33203125" customWidth="1"/>
    <col min="61" max="61" width="9" bestFit="1" customWidth="1"/>
    <col min="62" max="62" width="11" customWidth="1"/>
    <col min="63" max="64" width="18.88671875" customWidth="1"/>
    <col min="65" max="66" width="9" bestFit="1" customWidth="1"/>
    <col min="67" max="67" width="17.109375" customWidth="1"/>
    <col min="68" max="68" width="12.5546875" customWidth="1"/>
    <col min="69" max="69" width="13" customWidth="1"/>
    <col min="70" max="70" width="11.88671875" customWidth="1"/>
    <col min="71" max="71" width="13.6640625" customWidth="1"/>
    <col min="72" max="72" width="13.109375" customWidth="1"/>
    <col min="73" max="73" width="14.109375" customWidth="1"/>
    <col min="74" max="74" width="12" customWidth="1"/>
    <col min="75" max="75" width="12.88671875" customWidth="1"/>
    <col min="76" max="76" width="14.109375" customWidth="1"/>
    <col min="77" max="77" width="11.109375" customWidth="1"/>
    <col min="78" max="78" width="9.33203125" customWidth="1"/>
    <col min="79" max="79" width="13.6640625" customWidth="1"/>
    <col min="80" max="80" width="11.88671875" customWidth="1"/>
    <col min="81" max="82" width="9" bestFit="1" customWidth="1"/>
    <col min="83" max="83" width="10.5546875" customWidth="1"/>
  </cols>
  <sheetData>
    <row r="1" spans="1:83" ht="15.6" x14ac:dyDescent="0.3">
      <c r="A1" s="1" t="s">
        <v>590</v>
      </c>
      <c r="Z1" s="2"/>
      <c r="AA1" s="3"/>
      <c r="BB1" s="4"/>
      <c r="BC1" s="4"/>
      <c r="BF1" s="4"/>
      <c r="BG1" s="4"/>
      <c r="BL1" s="4"/>
      <c r="BY1" s="4"/>
      <c r="BZ1" s="4"/>
      <c r="CA1" s="5"/>
      <c r="CB1" s="5"/>
      <c r="CC1" s="5"/>
      <c r="CD1" s="5"/>
      <c r="CE1" s="5"/>
    </row>
    <row r="2" spans="1:83" ht="15.6" x14ac:dyDescent="0.3">
      <c r="A2" s="1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  <c r="BM2" s="110"/>
      <c r="BN2" s="110"/>
      <c r="BO2" s="110"/>
      <c r="BP2" s="110"/>
      <c r="BQ2" s="110"/>
      <c r="BR2" s="110"/>
      <c r="BS2" s="110"/>
      <c r="BT2" s="110"/>
      <c r="BU2" s="110"/>
      <c r="BV2" s="110"/>
      <c r="BW2" s="110"/>
      <c r="BX2" s="110"/>
      <c r="BY2" s="110"/>
      <c r="BZ2" s="110"/>
      <c r="CA2" s="7"/>
      <c r="CB2" s="7"/>
      <c r="CC2" s="7"/>
      <c r="CD2" s="7"/>
      <c r="CE2" s="7"/>
    </row>
    <row r="3" spans="1:83" x14ac:dyDescent="0.3">
      <c r="A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102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105"/>
      <c r="AW3" s="7"/>
      <c r="AX3" s="7"/>
      <c r="AY3" s="7"/>
      <c r="AZ3" s="7"/>
      <c r="BA3" s="102"/>
      <c r="BB3" s="7"/>
      <c r="BC3" s="7"/>
      <c r="BD3" s="7"/>
      <c r="BE3" s="7"/>
      <c r="BF3" s="7"/>
      <c r="BG3" s="7"/>
      <c r="BH3" s="7"/>
      <c r="BI3" s="7"/>
      <c r="BJ3" s="108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9"/>
      <c r="CB3" s="9"/>
      <c r="CC3" s="9"/>
      <c r="CD3" s="9"/>
      <c r="CE3" s="9"/>
    </row>
    <row r="4" spans="1:83" x14ac:dyDescent="0.3">
      <c r="A4" s="98" t="s">
        <v>593</v>
      </c>
      <c r="B4" s="8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9"/>
      <c r="Z4" s="103"/>
      <c r="AA4" s="9"/>
      <c r="AB4" s="9"/>
      <c r="AC4" s="9"/>
      <c r="AD4" s="9"/>
      <c r="AE4" s="9"/>
      <c r="AF4" s="106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107"/>
      <c r="AZ4" s="9"/>
      <c r="BA4" s="104"/>
      <c r="BB4" s="9"/>
      <c r="BC4" s="9"/>
      <c r="BD4" s="9"/>
      <c r="BE4" s="9"/>
      <c r="BF4" s="9"/>
      <c r="BG4" s="9"/>
      <c r="BH4" s="9"/>
      <c r="BI4" s="9"/>
      <c r="BJ4" s="10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112" t="s">
        <v>0</v>
      </c>
      <c r="CB4" s="113"/>
      <c r="CC4" s="113"/>
      <c r="CD4" s="113"/>
      <c r="CE4" s="114"/>
    </row>
    <row r="5" spans="1:83" ht="53.4" x14ac:dyDescent="0.3">
      <c r="A5" s="11" t="s">
        <v>1</v>
      </c>
      <c r="B5" s="12" t="s">
        <v>2</v>
      </c>
      <c r="C5" s="12" t="s">
        <v>3</v>
      </c>
      <c r="D5" s="11" t="s">
        <v>4</v>
      </c>
      <c r="E5" s="12" t="s">
        <v>5</v>
      </c>
      <c r="F5" s="12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4" t="s">
        <v>11</v>
      </c>
      <c r="L5" s="12" t="s">
        <v>12</v>
      </c>
      <c r="M5" s="13" t="s">
        <v>13</v>
      </c>
      <c r="N5" s="12" t="s">
        <v>14</v>
      </c>
      <c r="O5" s="12" t="s">
        <v>15</v>
      </c>
      <c r="P5" s="12" t="s">
        <v>16</v>
      </c>
      <c r="Q5" s="12" t="s">
        <v>17</v>
      </c>
      <c r="R5" s="12" t="s">
        <v>18</v>
      </c>
      <c r="S5" s="12" t="s">
        <v>19</v>
      </c>
      <c r="T5" s="12" t="s">
        <v>20</v>
      </c>
      <c r="U5" s="12" t="s">
        <v>21</v>
      </c>
      <c r="V5" s="12" t="s">
        <v>22</v>
      </c>
      <c r="W5" s="12" t="s">
        <v>23</v>
      </c>
      <c r="X5" s="14" t="s">
        <v>24</v>
      </c>
      <c r="Y5" s="15" t="s">
        <v>25</v>
      </c>
      <c r="Z5" s="16" t="s">
        <v>26</v>
      </c>
      <c r="AA5" s="12" t="s">
        <v>27</v>
      </c>
      <c r="AB5" s="12" t="s">
        <v>28</v>
      </c>
      <c r="AC5" s="12" t="s">
        <v>29</v>
      </c>
      <c r="AD5" s="17" t="s">
        <v>30</v>
      </c>
      <c r="AE5" s="17" t="s">
        <v>31</v>
      </c>
      <c r="AF5" s="18" t="s">
        <v>32</v>
      </c>
      <c r="AG5" s="12" t="s">
        <v>33</v>
      </c>
      <c r="AH5" s="12" t="s">
        <v>34</v>
      </c>
      <c r="AI5" s="12" t="s">
        <v>35</v>
      </c>
      <c r="AJ5" s="12" t="s">
        <v>36</v>
      </c>
      <c r="AK5" s="12" t="s">
        <v>37</v>
      </c>
      <c r="AL5" s="12" t="s">
        <v>38</v>
      </c>
      <c r="AM5" s="12" t="s">
        <v>39</v>
      </c>
      <c r="AN5" s="12" t="s">
        <v>40</v>
      </c>
      <c r="AO5" s="12" t="s">
        <v>41</v>
      </c>
      <c r="AP5" s="12" t="s">
        <v>42</v>
      </c>
      <c r="AQ5" s="12" t="s">
        <v>43</v>
      </c>
      <c r="AR5" s="12" t="s">
        <v>44</v>
      </c>
      <c r="AS5" s="12" t="s">
        <v>45</v>
      </c>
      <c r="AT5" s="12" t="s">
        <v>46</v>
      </c>
      <c r="AU5" s="12" t="s">
        <v>47</v>
      </c>
      <c r="AV5" s="14" t="s">
        <v>48</v>
      </c>
      <c r="AW5" s="15" t="s">
        <v>49</v>
      </c>
      <c r="AX5" s="12" t="s">
        <v>50</v>
      </c>
      <c r="AY5" s="19" t="s">
        <v>51</v>
      </c>
      <c r="AZ5" s="12" t="s">
        <v>52</v>
      </c>
      <c r="BA5" s="16" t="s">
        <v>53</v>
      </c>
      <c r="BB5" s="15" t="s">
        <v>54</v>
      </c>
      <c r="BC5" s="15" t="s">
        <v>55</v>
      </c>
      <c r="BD5" s="15" t="s">
        <v>56</v>
      </c>
      <c r="BE5" s="12" t="s">
        <v>57</v>
      </c>
      <c r="BF5" s="12" t="s">
        <v>58</v>
      </c>
      <c r="BG5" s="12" t="s">
        <v>59</v>
      </c>
      <c r="BH5" s="12" t="s">
        <v>60</v>
      </c>
      <c r="BI5" s="17" t="s">
        <v>61</v>
      </c>
      <c r="BJ5" s="20" t="s">
        <v>62</v>
      </c>
      <c r="BK5" s="12" t="s">
        <v>63</v>
      </c>
      <c r="BL5" s="12" t="s">
        <v>584</v>
      </c>
      <c r="BM5" s="12" t="s">
        <v>64</v>
      </c>
      <c r="BN5" s="12" t="s">
        <v>65</v>
      </c>
      <c r="BO5" s="12" t="s">
        <v>66</v>
      </c>
      <c r="BP5" s="12" t="s">
        <v>67</v>
      </c>
      <c r="BQ5" s="12" t="s">
        <v>68</v>
      </c>
      <c r="BR5" s="12" t="s">
        <v>69</v>
      </c>
      <c r="BS5" s="12" t="s">
        <v>70</v>
      </c>
      <c r="BT5" s="12" t="s">
        <v>71</v>
      </c>
      <c r="BU5" s="12" t="s">
        <v>72</v>
      </c>
      <c r="BV5" s="12" t="s">
        <v>73</v>
      </c>
      <c r="BW5" s="12" t="s">
        <v>74</v>
      </c>
      <c r="BX5" s="12" t="s">
        <v>75</v>
      </c>
      <c r="BY5" s="12" t="s">
        <v>585</v>
      </c>
      <c r="BZ5" s="12" t="s">
        <v>76</v>
      </c>
      <c r="CA5" s="11" t="s">
        <v>77</v>
      </c>
      <c r="CB5" s="11" t="s">
        <v>78</v>
      </c>
      <c r="CC5" s="11" t="s">
        <v>79</v>
      </c>
      <c r="CD5" s="21">
        <v>0</v>
      </c>
      <c r="CE5" s="12" t="s">
        <v>80</v>
      </c>
    </row>
    <row r="6" spans="1:83" ht="15.6" x14ac:dyDescent="0.3">
      <c r="A6" s="22"/>
      <c r="B6" s="23" t="s">
        <v>81</v>
      </c>
      <c r="C6" s="24"/>
      <c r="D6" s="24"/>
      <c r="E6" s="24"/>
      <c r="F6" s="25"/>
      <c r="G6" s="26">
        <f t="shared" ref="G6:Q6" si="0">SUM(G9:G186)</f>
        <v>5781914250.1650372</v>
      </c>
      <c r="H6" s="63">
        <f t="shared" si="0"/>
        <v>120092845.27000001</v>
      </c>
      <c r="I6" s="63">
        <f t="shared" si="0"/>
        <v>154919670.04196075</v>
      </c>
      <c r="J6" s="26">
        <f t="shared" si="0"/>
        <v>295697.64999999997</v>
      </c>
      <c r="K6" s="26">
        <f t="shared" si="0"/>
        <v>1881499.6999999995</v>
      </c>
      <c r="L6" s="26">
        <f t="shared" si="0"/>
        <v>6059103944.4370003</v>
      </c>
      <c r="M6" s="26">
        <f t="shared" si="0"/>
        <v>4655210.7785714287</v>
      </c>
      <c r="N6" s="26">
        <f t="shared" si="0"/>
        <v>1070002305.4080003</v>
      </c>
      <c r="O6" s="26">
        <f t="shared" si="0"/>
        <v>540835394.95599997</v>
      </c>
      <c r="P6" s="26">
        <f t="shared" si="0"/>
        <v>1395426933.9899991</v>
      </c>
      <c r="Q6" s="26">
        <f t="shared" si="0"/>
        <v>6738255.2800000003</v>
      </c>
      <c r="R6" s="26">
        <f>SUM(R9:R66,R68:R186)</f>
        <v>364067369.15900004</v>
      </c>
      <c r="S6" s="26">
        <f>SUM(S9:S186)</f>
        <v>1569795483.8899992</v>
      </c>
      <c r="T6" s="26">
        <f>SUM(T9:T66,T68:T186)</f>
        <v>574282106.21000028</v>
      </c>
      <c r="U6" s="26">
        <f>SUM(U9:U186)</f>
        <v>62583.67</v>
      </c>
      <c r="V6" s="26">
        <f>SUM(V9:V186)</f>
        <v>1099022.95</v>
      </c>
      <c r="W6" s="26">
        <f>SUM(W9:W186)</f>
        <v>231428408.56</v>
      </c>
      <c r="X6" s="26">
        <f>SUM(X9:X186)</f>
        <v>368505921.44499993</v>
      </c>
      <c r="Y6" s="26">
        <f>SUM(Y9:Y186)</f>
        <v>6122246790.2079973</v>
      </c>
      <c r="Z6" s="27" t="s">
        <v>82</v>
      </c>
      <c r="AA6" s="26">
        <f t="shared" ref="AA6:AX6" si="1">SUM(AA9:AA186)</f>
        <v>350039973.33499998</v>
      </c>
      <c r="AB6" s="26">
        <f t="shared" si="1"/>
        <v>27666.76</v>
      </c>
      <c r="AC6" s="26">
        <f t="shared" si="1"/>
        <v>409795.37</v>
      </c>
      <c r="AD6" s="26">
        <f t="shared" si="1"/>
        <v>171532.00000000003</v>
      </c>
      <c r="AE6" s="26">
        <f t="shared" si="1"/>
        <v>17966.620000000003</v>
      </c>
      <c r="AF6" s="26">
        <f t="shared" si="1"/>
        <v>189498.62000000008</v>
      </c>
      <c r="AG6" s="26">
        <f t="shared" si="1"/>
        <v>174666027.49000001</v>
      </c>
      <c r="AH6" s="26">
        <f t="shared" si="1"/>
        <v>14048706.15</v>
      </c>
      <c r="AI6" s="26">
        <f t="shared" si="1"/>
        <v>41753721.909999974</v>
      </c>
      <c r="AJ6" s="26">
        <f t="shared" si="1"/>
        <v>843156.87000000023</v>
      </c>
      <c r="AK6" s="26">
        <f t="shared" si="1"/>
        <v>25356410.179999996</v>
      </c>
      <c r="AL6" s="26">
        <f t="shared" si="1"/>
        <v>2978176.5120000001</v>
      </c>
      <c r="AM6" s="26">
        <f t="shared" si="1"/>
        <v>12685747.680000003</v>
      </c>
      <c r="AN6" s="26">
        <f t="shared" si="1"/>
        <v>1817991</v>
      </c>
      <c r="AO6" s="26">
        <f t="shared" si="1"/>
        <v>1574761.1399999997</v>
      </c>
      <c r="AP6" s="26">
        <f t="shared" si="1"/>
        <v>3234515.8899999987</v>
      </c>
      <c r="AQ6" s="26">
        <f t="shared" si="1"/>
        <v>12156826.090000002</v>
      </c>
      <c r="AR6" s="26">
        <f t="shared" si="1"/>
        <v>3273274.0500000012</v>
      </c>
      <c r="AS6" s="26">
        <f t="shared" si="1"/>
        <v>551061.02</v>
      </c>
      <c r="AT6" s="26">
        <f t="shared" si="1"/>
        <v>3518465.8000000003</v>
      </c>
      <c r="AU6" s="26">
        <f t="shared" si="1"/>
        <v>6800982.7299999967</v>
      </c>
      <c r="AV6" s="26">
        <f t="shared" si="1"/>
        <v>14093558.331000006</v>
      </c>
      <c r="AW6" s="26">
        <f t="shared" si="1"/>
        <v>319353528.17299992</v>
      </c>
      <c r="AX6" s="26">
        <f t="shared" si="1"/>
        <v>1420816.5600000003</v>
      </c>
      <c r="AY6" s="26"/>
      <c r="AZ6" s="26">
        <f>SUM(AZ9:AZ186)</f>
        <v>37346.720000000001</v>
      </c>
      <c r="BA6" s="27" t="s">
        <v>82</v>
      </c>
      <c r="BB6" s="26">
        <f t="shared" ref="BB6:CE6" si="2">SUM(BB9:BB186)</f>
        <v>147824859.79999998</v>
      </c>
      <c r="BC6" s="26">
        <f t="shared" si="2"/>
        <v>437087502.34100026</v>
      </c>
      <c r="BD6" s="26">
        <f t="shared" si="2"/>
        <v>35967734.20000001</v>
      </c>
      <c r="BE6" s="26">
        <f t="shared" si="2"/>
        <v>14040.050000001967</v>
      </c>
      <c r="BF6" s="26">
        <f t="shared" si="2"/>
        <v>58162350.343000002</v>
      </c>
      <c r="BG6" s="26">
        <f t="shared" si="2"/>
        <v>459708.55124999874</v>
      </c>
      <c r="BH6" s="26">
        <f t="shared" si="2"/>
        <v>32201.762499999539</v>
      </c>
      <c r="BI6" s="26">
        <f t="shared" si="2"/>
        <v>5.8207660913467401E-11</v>
      </c>
      <c r="BJ6" s="26">
        <f t="shared" si="2"/>
        <v>32201.762499999597</v>
      </c>
      <c r="BK6" s="26">
        <f t="shared" si="2"/>
        <v>0</v>
      </c>
      <c r="BL6" s="28">
        <f t="shared" si="2"/>
        <v>814069</v>
      </c>
      <c r="BM6" s="28">
        <f t="shared" si="2"/>
        <v>267047</v>
      </c>
      <c r="BN6" s="28">
        <f t="shared" si="2"/>
        <v>5213</v>
      </c>
      <c r="BO6" s="28">
        <f t="shared" si="2"/>
        <v>-1824</v>
      </c>
      <c r="BP6" s="28">
        <f t="shared" si="2"/>
        <v>-8023</v>
      </c>
      <c r="BQ6" s="28">
        <f t="shared" si="2"/>
        <v>-17576</v>
      </c>
      <c r="BR6" s="28">
        <f t="shared" si="2"/>
        <v>-77908</v>
      </c>
      <c r="BS6" s="28">
        <f t="shared" si="2"/>
        <v>-78808</v>
      </c>
      <c r="BT6" s="28">
        <f t="shared" si="2"/>
        <v>1375</v>
      </c>
      <c r="BU6" s="28">
        <f t="shared" si="2"/>
        <v>-535</v>
      </c>
      <c r="BV6" s="28">
        <f t="shared" si="2"/>
        <v>7953</v>
      </c>
      <c r="BW6" s="28">
        <f t="shared" si="2"/>
        <v>-166372</v>
      </c>
      <c r="BX6" s="28">
        <f t="shared" si="2"/>
        <v>-594</v>
      </c>
      <c r="BY6" s="28">
        <f t="shared" si="2"/>
        <v>744019</v>
      </c>
      <c r="BZ6" s="62">
        <f t="shared" si="2"/>
        <v>3321</v>
      </c>
      <c r="CA6" s="62">
        <f t="shared" si="2"/>
        <v>40892</v>
      </c>
      <c r="CB6" s="62">
        <f t="shared" si="2"/>
        <v>16911</v>
      </c>
      <c r="CC6" s="28">
        <f t="shared" si="2"/>
        <v>92187</v>
      </c>
      <c r="CD6" s="28">
        <f t="shared" si="2"/>
        <v>12750</v>
      </c>
      <c r="CE6" s="28">
        <f t="shared" si="2"/>
        <v>1997</v>
      </c>
    </row>
    <row r="7" spans="1:83" ht="31.2" x14ac:dyDescent="0.3">
      <c r="A7" s="22"/>
      <c r="B7" s="29" t="s">
        <v>83</v>
      </c>
      <c r="C7" s="30"/>
      <c r="D7" s="30"/>
      <c r="E7" s="30"/>
      <c r="F7" s="25"/>
      <c r="G7" s="26">
        <f t="shared" ref="G7:Q7" si="3">AVERAGE(G9:G186)</f>
        <v>32666182.204322245</v>
      </c>
      <c r="H7" s="26">
        <f t="shared" si="3"/>
        <v>678490.65124293789</v>
      </c>
      <c r="I7" s="26">
        <f t="shared" si="3"/>
        <v>875252.37311842234</v>
      </c>
      <c r="J7" s="26">
        <f t="shared" si="3"/>
        <v>1670.6081920903953</v>
      </c>
      <c r="K7" s="26">
        <f t="shared" si="3"/>
        <v>10629.941807909601</v>
      </c>
      <c r="L7" s="26">
        <f t="shared" si="3"/>
        <v>34232225.674785316</v>
      </c>
      <c r="M7" s="26">
        <f t="shared" si="3"/>
        <v>26300.62586763519</v>
      </c>
      <c r="N7" s="26">
        <f t="shared" si="3"/>
        <v>6045210.7650169507</v>
      </c>
      <c r="O7" s="26">
        <f t="shared" si="3"/>
        <v>3055567.2031412427</v>
      </c>
      <c r="P7" s="26">
        <f t="shared" si="3"/>
        <v>7883767.9886440625</v>
      </c>
      <c r="Q7" s="26">
        <f t="shared" si="3"/>
        <v>38069.238870056499</v>
      </c>
      <c r="R7" s="26">
        <f>AVERAGE(R9:R66,R68:R186)</f>
        <v>2056877.7918587574</v>
      </c>
      <c r="S7" s="26">
        <f>AVERAGE(S9:S186)</f>
        <v>8868901.0389265493</v>
      </c>
      <c r="T7" s="26">
        <f>AVERAGE(T9:T66,T68:T186)</f>
        <v>3244531.6735028266</v>
      </c>
      <c r="U7" s="26">
        <f t="shared" ref="U7:AX7" si="4">AVERAGE(U9:U186)</f>
        <v>353.58005649717512</v>
      </c>
      <c r="V7" s="26">
        <f t="shared" si="4"/>
        <v>6209.1692090395482</v>
      </c>
      <c r="W7" s="26">
        <f t="shared" si="4"/>
        <v>1307505.1331073446</v>
      </c>
      <c r="X7" s="26">
        <f t="shared" si="4"/>
        <v>2081954.3584463273</v>
      </c>
      <c r="Y7" s="26">
        <f t="shared" si="4"/>
        <v>34588964.916429363</v>
      </c>
      <c r="Z7" s="31">
        <f t="shared" si="4"/>
        <v>9.8843586910793688E-2</v>
      </c>
      <c r="AA7" s="26">
        <f t="shared" si="4"/>
        <v>1977626.9679943502</v>
      </c>
      <c r="AB7" s="26">
        <f t="shared" si="4"/>
        <v>156.30937853107343</v>
      </c>
      <c r="AC7" s="26">
        <f t="shared" si="4"/>
        <v>2315.2280790960453</v>
      </c>
      <c r="AD7" s="26">
        <f t="shared" si="4"/>
        <v>969.10734463276856</v>
      </c>
      <c r="AE7" s="26">
        <f t="shared" si="4"/>
        <v>101.50632768361584</v>
      </c>
      <c r="AF7" s="26">
        <f t="shared" si="4"/>
        <v>1070.6136723163847</v>
      </c>
      <c r="AG7" s="26">
        <f t="shared" si="4"/>
        <v>986813.71463276842</v>
      </c>
      <c r="AH7" s="26">
        <f t="shared" si="4"/>
        <v>79371.221186440685</v>
      </c>
      <c r="AI7" s="26">
        <f t="shared" si="4"/>
        <v>235896.73395480213</v>
      </c>
      <c r="AJ7" s="26">
        <f t="shared" si="4"/>
        <v>4763.5981355932217</v>
      </c>
      <c r="AK7" s="26">
        <f t="shared" si="4"/>
        <v>143256.55468926553</v>
      </c>
      <c r="AL7" s="26">
        <f t="shared" si="4"/>
        <v>16825.856</v>
      </c>
      <c r="AM7" s="26">
        <f t="shared" si="4"/>
        <v>71670.890847457646</v>
      </c>
      <c r="AN7" s="26">
        <f t="shared" si="4"/>
        <v>10271.135593220339</v>
      </c>
      <c r="AO7" s="26">
        <f t="shared" si="4"/>
        <v>8896.9555932203366</v>
      </c>
      <c r="AP7" s="26">
        <f t="shared" si="4"/>
        <v>18274.10107344632</v>
      </c>
      <c r="AQ7" s="26">
        <f t="shared" si="4"/>
        <v>68682.633276836161</v>
      </c>
      <c r="AR7" s="26">
        <f t="shared" si="4"/>
        <v>18493.073728813568</v>
      </c>
      <c r="AS7" s="26">
        <f t="shared" si="4"/>
        <v>3113.3390960451979</v>
      </c>
      <c r="AT7" s="26">
        <f t="shared" si="4"/>
        <v>19878.337853107347</v>
      </c>
      <c r="AU7" s="26">
        <f t="shared" si="4"/>
        <v>38423.631242937838</v>
      </c>
      <c r="AV7" s="26">
        <f t="shared" si="4"/>
        <v>79624.623338983089</v>
      </c>
      <c r="AW7" s="26">
        <f t="shared" si="4"/>
        <v>1804257.2213163837</v>
      </c>
      <c r="AX7" s="26">
        <f t="shared" si="4"/>
        <v>8027.2122033898322</v>
      </c>
      <c r="AY7" s="31">
        <f>AX7/AW7</f>
        <v>4.4490398090429638E-3</v>
      </c>
      <c r="AZ7" s="26">
        <f t="shared" ref="AZ7:CE7" si="5">AVERAGE(AZ9:AZ186)</f>
        <v>210.99841807909604</v>
      </c>
      <c r="BA7" s="31">
        <f t="shared" si="5"/>
        <v>6.8274632727166537E-2</v>
      </c>
      <c r="BB7" s="26">
        <f t="shared" si="5"/>
        <v>835168.69943502813</v>
      </c>
      <c r="BC7" s="26">
        <f t="shared" si="5"/>
        <v>2469420.9171807924</v>
      </c>
      <c r="BD7" s="26">
        <f t="shared" si="5"/>
        <v>203207.53785310741</v>
      </c>
      <c r="BE7" s="26">
        <f t="shared" si="5"/>
        <v>79.322316384191907</v>
      </c>
      <c r="BF7" s="26">
        <f t="shared" si="5"/>
        <v>328600.84939548024</v>
      </c>
      <c r="BG7" s="26">
        <f t="shared" si="5"/>
        <v>2597.2234533898236</v>
      </c>
      <c r="BH7" s="26">
        <f t="shared" si="5"/>
        <v>181.93086158191829</v>
      </c>
      <c r="BI7" s="26">
        <f t="shared" si="5"/>
        <v>3.2885684131902485E-13</v>
      </c>
      <c r="BJ7" s="26">
        <f t="shared" si="5"/>
        <v>181.93086158191863</v>
      </c>
      <c r="BK7" s="26">
        <f t="shared" si="5"/>
        <v>0</v>
      </c>
      <c r="BL7" s="28">
        <f t="shared" si="5"/>
        <v>4599.2598870056499</v>
      </c>
      <c r="BM7" s="28">
        <f t="shared" si="5"/>
        <v>1508.7401129943503</v>
      </c>
      <c r="BN7" s="28">
        <f t="shared" si="5"/>
        <v>29.451977401129945</v>
      </c>
      <c r="BO7" s="28">
        <f t="shared" si="5"/>
        <v>-10.305084745762711</v>
      </c>
      <c r="BP7" s="28">
        <f t="shared" si="5"/>
        <v>-45.327683615819211</v>
      </c>
      <c r="BQ7" s="28">
        <f t="shared" si="5"/>
        <v>-99.299435028248581</v>
      </c>
      <c r="BR7" s="28">
        <f t="shared" si="5"/>
        <v>-440.15819209039546</v>
      </c>
      <c r="BS7" s="28">
        <f t="shared" si="5"/>
        <v>-445.24293785310732</v>
      </c>
      <c r="BT7" s="28">
        <f t="shared" si="5"/>
        <v>7.768361581920904</v>
      </c>
      <c r="BU7" s="28">
        <f t="shared" si="5"/>
        <v>-3.022598870056497</v>
      </c>
      <c r="BV7" s="28">
        <f t="shared" si="5"/>
        <v>44.932203389830505</v>
      </c>
      <c r="BW7" s="28">
        <f t="shared" si="5"/>
        <v>-939.95480225988706</v>
      </c>
      <c r="BX7" s="28">
        <f t="shared" si="5"/>
        <v>-3.3559322033898304</v>
      </c>
      <c r="BY7" s="28">
        <f t="shared" si="5"/>
        <v>4203.4971751412431</v>
      </c>
      <c r="BZ7" s="28">
        <f t="shared" si="5"/>
        <v>18.762711864406779</v>
      </c>
      <c r="CA7" s="28">
        <f t="shared" si="5"/>
        <v>231.02824858757063</v>
      </c>
      <c r="CB7" s="28">
        <f t="shared" si="5"/>
        <v>95.542372881355931</v>
      </c>
      <c r="CC7" s="28">
        <f t="shared" si="5"/>
        <v>520.83050847457628</v>
      </c>
      <c r="CD7" s="28">
        <f t="shared" si="5"/>
        <v>72.033898305084747</v>
      </c>
      <c r="CE7" s="28">
        <f t="shared" si="5"/>
        <v>11.282485875706215</v>
      </c>
    </row>
    <row r="8" spans="1:83" x14ac:dyDescent="0.3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</row>
    <row r="9" spans="1:83" ht="15.6" x14ac:dyDescent="0.3">
      <c r="A9" s="32">
        <v>1</v>
      </c>
      <c r="B9" s="33" t="s">
        <v>84</v>
      </c>
      <c r="C9" s="70" t="s">
        <v>85</v>
      </c>
      <c r="D9" s="34" t="s">
        <v>86</v>
      </c>
      <c r="E9" s="35" t="s">
        <v>87</v>
      </c>
      <c r="F9" s="34" t="s">
        <v>88</v>
      </c>
      <c r="G9" s="88">
        <v>28844909.609999999</v>
      </c>
      <c r="H9" s="88">
        <v>0</v>
      </c>
      <c r="I9" s="88">
        <v>0</v>
      </c>
      <c r="J9" s="88">
        <v>0</v>
      </c>
      <c r="K9" s="89">
        <v>2502.39</v>
      </c>
      <c r="L9" s="89">
        <v>28847412</v>
      </c>
      <c r="M9" s="89">
        <v>0</v>
      </c>
      <c r="N9" s="88">
        <v>0</v>
      </c>
      <c r="O9" s="88">
        <v>8259481.1900000004</v>
      </c>
      <c r="P9" s="90">
        <v>2076697.94</v>
      </c>
      <c r="Q9" s="88">
        <v>0</v>
      </c>
      <c r="R9" s="88">
        <v>3962365.29</v>
      </c>
      <c r="S9" s="88">
        <v>9877821.6999999993</v>
      </c>
      <c r="T9" s="88">
        <v>1563074.85</v>
      </c>
      <c r="U9" s="88">
        <v>0</v>
      </c>
      <c r="V9" s="88">
        <v>7203.93</v>
      </c>
      <c r="W9" s="88">
        <v>2045685.49</v>
      </c>
      <c r="X9" s="89">
        <v>2212523.56</v>
      </c>
      <c r="Y9" s="89">
        <v>30004853.949999999</v>
      </c>
      <c r="Z9" s="91">
        <v>0.16451745920378391</v>
      </c>
      <c r="AA9" s="89">
        <v>1868032.74</v>
      </c>
      <c r="AB9" s="89">
        <v>0</v>
      </c>
      <c r="AC9" s="89">
        <v>0</v>
      </c>
      <c r="AD9" s="89">
        <v>2502.39</v>
      </c>
      <c r="AE9" s="89">
        <v>0</v>
      </c>
      <c r="AF9" s="51">
        <f>SUM(AD9:AE9)</f>
        <v>2502.39</v>
      </c>
      <c r="AG9" s="89">
        <v>823694.76</v>
      </c>
      <c r="AH9" s="88">
        <v>63999.76</v>
      </c>
      <c r="AI9" s="88">
        <v>164293.66</v>
      </c>
      <c r="AJ9" s="89">
        <v>130</v>
      </c>
      <c r="AK9" s="88">
        <v>130217.14</v>
      </c>
      <c r="AL9" s="88">
        <v>42582.05</v>
      </c>
      <c r="AM9" s="88">
        <v>237184.45</v>
      </c>
      <c r="AN9" s="88">
        <v>8775</v>
      </c>
      <c r="AO9" s="88">
        <v>2511.25</v>
      </c>
      <c r="AP9" s="88">
        <v>0</v>
      </c>
      <c r="AQ9" s="88">
        <v>82763.69</v>
      </c>
      <c r="AR9" s="88">
        <v>24206.21</v>
      </c>
      <c r="AS9" s="88">
        <v>0</v>
      </c>
      <c r="AT9" s="88">
        <v>5018.82</v>
      </c>
      <c r="AU9" s="88">
        <v>15082.52</v>
      </c>
      <c r="AV9" s="88">
        <v>55143.96</v>
      </c>
      <c r="AW9" s="88">
        <v>1655603.27</v>
      </c>
      <c r="AX9" s="88">
        <v>0</v>
      </c>
      <c r="AY9" s="55">
        <f>AX9/AW9</f>
        <v>0</v>
      </c>
      <c r="AZ9" s="89">
        <v>4235.2</v>
      </c>
      <c r="BA9" s="91">
        <v>6.4761261701176812E-2</v>
      </c>
      <c r="BB9" s="88">
        <v>2978949.73</v>
      </c>
      <c r="BC9" s="88">
        <v>1766541.51</v>
      </c>
      <c r="BD9" s="89">
        <v>209700</v>
      </c>
      <c r="BE9" s="89">
        <v>0</v>
      </c>
      <c r="BF9" s="89">
        <v>397073.88999999902</v>
      </c>
      <c r="BG9" s="89">
        <v>0</v>
      </c>
      <c r="BH9" s="89">
        <v>0</v>
      </c>
      <c r="BI9" s="89">
        <v>0</v>
      </c>
      <c r="BJ9" s="51">
        <f>SUM(BH9:BI9)</f>
        <v>0</v>
      </c>
      <c r="BK9" s="89">
        <v>0</v>
      </c>
      <c r="BL9" s="89">
        <v>4702</v>
      </c>
      <c r="BM9" s="89">
        <v>1805</v>
      </c>
      <c r="BN9" s="88">
        <v>397</v>
      </c>
      <c r="BO9" s="88">
        <v>0</v>
      </c>
      <c r="BP9" s="88">
        <v>-124</v>
      </c>
      <c r="BQ9" s="88">
        <v>-89</v>
      </c>
      <c r="BR9" s="88">
        <v>-717</v>
      </c>
      <c r="BS9" s="88">
        <v>-254</v>
      </c>
      <c r="BT9" s="88">
        <v>2</v>
      </c>
      <c r="BU9" s="88">
        <v>-2</v>
      </c>
      <c r="BV9" s="88">
        <v>0</v>
      </c>
      <c r="BW9" s="88">
        <v>-1469</v>
      </c>
      <c r="BX9" s="88">
        <v>-3</v>
      </c>
      <c r="BY9" s="88">
        <v>4248</v>
      </c>
      <c r="BZ9" s="88">
        <v>3</v>
      </c>
      <c r="CA9" s="88">
        <v>157</v>
      </c>
      <c r="CB9" s="88">
        <v>95</v>
      </c>
      <c r="CC9" s="88">
        <v>1095</v>
      </c>
      <c r="CD9" s="88">
        <v>10</v>
      </c>
      <c r="CE9" s="88">
        <v>5</v>
      </c>
    </row>
    <row r="10" spans="1:83" s="64" customFormat="1" ht="15.6" x14ac:dyDescent="0.3">
      <c r="A10" s="57">
        <v>1</v>
      </c>
      <c r="B10" s="58" t="s">
        <v>89</v>
      </c>
      <c r="C10" s="86" t="s">
        <v>90</v>
      </c>
      <c r="D10" s="59" t="s">
        <v>91</v>
      </c>
      <c r="E10" s="60" t="s">
        <v>87</v>
      </c>
      <c r="F10" s="59" t="s">
        <v>92</v>
      </c>
      <c r="G10" s="89">
        <v>9667872.5899999999</v>
      </c>
      <c r="H10" s="89">
        <v>0</v>
      </c>
      <c r="I10" s="89">
        <v>0</v>
      </c>
      <c r="J10" s="89">
        <v>0</v>
      </c>
      <c r="K10" s="89">
        <v>0</v>
      </c>
      <c r="L10" s="89">
        <v>9667872.5899999999</v>
      </c>
      <c r="M10" s="89">
        <v>0</v>
      </c>
      <c r="N10" s="89">
        <v>1327931.5</v>
      </c>
      <c r="O10" s="89">
        <v>1334279.4099999999</v>
      </c>
      <c r="P10" s="89">
        <v>360476.9</v>
      </c>
      <c r="Q10" s="89">
        <v>50968.4</v>
      </c>
      <c r="R10" s="89">
        <v>714060.26</v>
      </c>
      <c r="S10" s="89">
        <v>4353637.95</v>
      </c>
      <c r="T10" s="89">
        <v>564398.64</v>
      </c>
      <c r="U10" s="89">
        <v>0</v>
      </c>
      <c r="V10" s="89">
        <v>0</v>
      </c>
      <c r="W10" s="89">
        <v>495429.24</v>
      </c>
      <c r="X10" s="89">
        <v>523690.34</v>
      </c>
      <c r="Y10" s="89">
        <v>9724872.6400000006</v>
      </c>
      <c r="Z10" s="91">
        <v>0.11627864657244101</v>
      </c>
      <c r="AA10" s="89">
        <v>496190.34</v>
      </c>
      <c r="AB10" s="89">
        <v>0</v>
      </c>
      <c r="AC10" s="89">
        <v>0</v>
      </c>
      <c r="AD10" s="89">
        <v>0</v>
      </c>
      <c r="AE10" s="89">
        <v>0</v>
      </c>
      <c r="AF10" s="51">
        <f t="shared" ref="AF10:AF42" si="6">SUM(AD10:AE10)</f>
        <v>0</v>
      </c>
      <c r="AG10" s="89">
        <v>183365.07</v>
      </c>
      <c r="AH10" s="89">
        <v>15600.2</v>
      </c>
      <c r="AI10" s="89">
        <v>40563.03</v>
      </c>
      <c r="AJ10" s="89">
        <v>0</v>
      </c>
      <c r="AK10" s="89">
        <v>0</v>
      </c>
      <c r="AL10" s="89">
        <v>4129.53</v>
      </c>
      <c r="AM10" s="89">
        <v>9794.66</v>
      </c>
      <c r="AN10" s="89">
        <v>8325</v>
      </c>
      <c r="AO10" s="89">
        <v>0</v>
      </c>
      <c r="AP10" s="89">
        <v>0</v>
      </c>
      <c r="AQ10" s="89">
        <v>9302.92</v>
      </c>
      <c r="AR10" s="89">
        <v>0</v>
      </c>
      <c r="AS10" s="89">
        <v>0</v>
      </c>
      <c r="AT10" s="89">
        <v>1685.25</v>
      </c>
      <c r="AU10" s="89">
        <v>4215.8500000000004</v>
      </c>
      <c r="AV10" s="89">
        <v>17393.990000000002</v>
      </c>
      <c r="AW10" s="89">
        <v>294375.5</v>
      </c>
      <c r="AX10" s="89">
        <v>0</v>
      </c>
      <c r="AY10" s="54">
        <f t="shared" ref="AY10:AY42" si="7">AX10/AW10</f>
        <v>0</v>
      </c>
      <c r="AZ10" s="89">
        <v>0</v>
      </c>
      <c r="BA10" s="91">
        <v>5.1323632513862086E-2</v>
      </c>
      <c r="BB10" s="89">
        <v>220419.56</v>
      </c>
      <c r="BC10" s="89">
        <v>903747.58</v>
      </c>
      <c r="BD10" s="89">
        <v>209700</v>
      </c>
      <c r="BE10" s="89">
        <v>0</v>
      </c>
      <c r="BF10" s="89">
        <v>47823.330000000104</v>
      </c>
      <c r="BG10" s="89">
        <v>0</v>
      </c>
      <c r="BH10" s="89">
        <v>0</v>
      </c>
      <c r="BI10" s="89">
        <v>0</v>
      </c>
      <c r="BJ10" s="51">
        <f t="shared" ref="BJ10:BJ42" si="8">SUM(BH10:BI10)</f>
        <v>0</v>
      </c>
      <c r="BK10" s="89">
        <v>0</v>
      </c>
      <c r="BL10" s="89">
        <v>1179</v>
      </c>
      <c r="BM10" s="89">
        <v>552</v>
      </c>
      <c r="BN10" s="89">
        <v>23</v>
      </c>
      <c r="BO10" s="89">
        <v>0</v>
      </c>
      <c r="BP10" s="89">
        <v>-51</v>
      </c>
      <c r="BQ10" s="89">
        <v>-21</v>
      </c>
      <c r="BR10" s="89">
        <v>-280</v>
      </c>
      <c r="BS10" s="89">
        <v>-60</v>
      </c>
      <c r="BT10" s="89">
        <v>0</v>
      </c>
      <c r="BU10" s="89">
        <v>0</v>
      </c>
      <c r="BV10" s="89">
        <v>16</v>
      </c>
      <c r="BW10" s="89">
        <v>-284</v>
      </c>
      <c r="BX10" s="89">
        <v>0</v>
      </c>
      <c r="BY10" s="89">
        <v>1074</v>
      </c>
      <c r="BZ10" s="89">
        <v>1</v>
      </c>
      <c r="CA10" s="89">
        <v>67</v>
      </c>
      <c r="CB10" s="89">
        <v>38</v>
      </c>
      <c r="CC10" s="89">
        <v>105</v>
      </c>
      <c r="CD10" s="89">
        <v>2</v>
      </c>
      <c r="CE10" s="89">
        <v>5</v>
      </c>
    </row>
    <row r="11" spans="1:83" s="64" customFormat="1" ht="15.6" x14ac:dyDescent="0.3">
      <c r="A11" s="38">
        <v>1</v>
      </c>
      <c r="B11" s="39" t="s">
        <v>93</v>
      </c>
      <c r="C11" s="86" t="s">
        <v>94</v>
      </c>
      <c r="D11" s="59" t="s">
        <v>95</v>
      </c>
      <c r="E11" s="60" t="s">
        <v>87</v>
      </c>
      <c r="F11" s="59" t="s">
        <v>96</v>
      </c>
      <c r="G11" s="89">
        <v>10422155.33</v>
      </c>
      <c r="H11" s="89">
        <v>0</v>
      </c>
      <c r="I11" s="89">
        <v>33219.01</v>
      </c>
      <c r="J11" s="89">
        <v>0</v>
      </c>
      <c r="K11" s="89">
        <v>6226.64</v>
      </c>
      <c r="L11" s="89">
        <v>10461600.98</v>
      </c>
      <c r="M11" s="89">
        <v>0</v>
      </c>
      <c r="N11" s="89">
        <v>108027.11</v>
      </c>
      <c r="O11" s="89">
        <v>1063237.54</v>
      </c>
      <c r="P11" s="89">
        <v>2895724.26</v>
      </c>
      <c r="Q11" s="89">
        <v>40024.239999999998</v>
      </c>
      <c r="R11" s="89">
        <v>867739.64</v>
      </c>
      <c r="S11" s="89">
        <v>3030806.39</v>
      </c>
      <c r="T11" s="89">
        <v>1651524.5</v>
      </c>
      <c r="U11" s="89">
        <v>0</v>
      </c>
      <c r="V11" s="89">
        <v>0</v>
      </c>
      <c r="W11" s="89">
        <v>294950.74</v>
      </c>
      <c r="X11" s="89">
        <v>785022.51</v>
      </c>
      <c r="Y11" s="89">
        <v>10737056.93</v>
      </c>
      <c r="Z11" s="91">
        <v>0.20740076227591592</v>
      </c>
      <c r="AA11" s="89">
        <v>678870.14</v>
      </c>
      <c r="AB11" s="89">
        <v>0</v>
      </c>
      <c r="AC11" s="89">
        <v>0</v>
      </c>
      <c r="AD11" s="89">
        <v>6226.64</v>
      </c>
      <c r="AE11" s="89">
        <v>209.46</v>
      </c>
      <c r="AF11" s="51">
        <f t="shared" si="6"/>
        <v>6436.1</v>
      </c>
      <c r="AG11" s="89">
        <v>192953.4</v>
      </c>
      <c r="AH11" s="89">
        <v>15718.48</v>
      </c>
      <c r="AI11" s="89">
        <v>31917.11</v>
      </c>
      <c r="AJ11" s="89">
        <v>0</v>
      </c>
      <c r="AK11" s="89">
        <v>60610.89</v>
      </c>
      <c r="AL11" s="89">
        <v>26372.080000000002</v>
      </c>
      <c r="AM11" s="89">
        <v>41270.71</v>
      </c>
      <c r="AN11" s="89">
        <v>8325</v>
      </c>
      <c r="AO11" s="89">
        <v>0</v>
      </c>
      <c r="AP11" s="89">
        <v>0</v>
      </c>
      <c r="AQ11" s="89">
        <v>22681.67</v>
      </c>
      <c r="AR11" s="89">
        <v>9743.7800000000007</v>
      </c>
      <c r="AS11" s="89">
        <v>0</v>
      </c>
      <c r="AT11" s="89">
        <v>3023.67</v>
      </c>
      <c r="AU11" s="89">
        <v>0</v>
      </c>
      <c r="AV11" s="89">
        <v>39512.36</v>
      </c>
      <c r="AW11" s="89">
        <v>452129.15</v>
      </c>
      <c r="AX11" s="89">
        <v>0</v>
      </c>
      <c r="AY11" s="54">
        <f t="shared" si="7"/>
        <v>0</v>
      </c>
      <c r="AZ11" s="89">
        <v>0</v>
      </c>
      <c r="BA11" s="91">
        <v>6.5137211882256602E-2</v>
      </c>
      <c r="BB11" s="89">
        <v>367171.82</v>
      </c>
      <c r="BC11" s="89">
        <v>1794391.14</v>
      </c>
      <c r="BD11" s="89">
        <v>209700</v>
      </c>
      <c r="BE11" s="89">
        <v>0</v>
      </c>
      <c r="BF11" s="89">
        <v>106434.19</v>
      </c>
      <c r="BG11" s="89">
        <v>0</v>
      </c>
      <c r="BH11" s="89">
        <v>0</v>
      </c>
      <c r="BI11" s="89">
        <v>0</v>
      </c>
      <c r="BJ11" s="51">
        <f t="shared" si="8"/>
        <v>0</v>
      </c>
      <c r="BK11" s="89">
        <v>0</v>
      </c>
      <c r="BL11" s="89">
        <v>1337</v>
      </c>
      <c r="BM11" s="89">
        <v>260</v>
      </c>
      <c r="BN11" s="89">
        <v>0</v>
      </c>
      <c r="BO11" s="89">
        <v>0</v>
      </c>
      <c r="BP11" s="89">
        <v>-32</v>
      </c>
      <c r="BQ11" s="89">
        <v>-26</v>
      </c>
      <c r="BR11" s="89">
        <v>-42</v>
      </c>
      <c r="BS11" s="89">
        <v>-39</v>
      </c>
      <c r="BT11" s="89">
        <v>5</v>
      </c>
      <c r="BU11" s="89">
        <v>0</v>
      </c>
      <c r="BV11" s="89">
        <v>4</v>
      </c>
      <c r="BW11" s="89">
        <v>-296</v>
      </c>
      <c r="BX11" s="89">
        <v>-1</v>
      </c>
      <c r="BY11" s="89">
        <v>1170</v>
      </c>
      <c r="BZ11" s="89">
        <v>9</v>
      </c>
      <c r="CA11" s="89">
        <v>25</v>
      </c>
      <c r="CB11" s="89">
        <v>51</v>
      </c>
      <c r="CC11" s="89">
        <v>210</v>
      </c>
      <c r="CD11" s="89">
        <v>9</v>
      </c>
      <c r="CE11" s="89">
        <v>1</v>
      </c>
    </row>
    <row r="12" spans="1:83" s="64" customFormat="1" ht="15.6" x14ac:dyDescent="0.3">
      <c r="A12" s="57">
        <v>1</v>
      </c>
      <c r="B12" s="58" t="s">
        <v>97</v>
      </c>
      <c r="C12" s="86" t="s">
        <v>98</v>
      </c>
      <c r="D12" s="59" t="s">
        <v>99</v>
      </c>
      <c r="E12" s="60" t="s">
        <v>87</v>
      </c>
      <c r="F12" s="59" t="s">
        <v>88</v>
      </c>
      <c r="G12" s="89">
        <v>14761575.01</v>
      </c>
      <c r="H12" s="89">
        <v>0</v>
      </c>
      <c r="I12" s="89">
        <v>99966.34</v>
      </c>
      <c r="J12" s="89">
        <v>1311.12</v>
      </c>
      <c r="K12" s="89">
        <v>0</v>
      </c>
      <c r="L12" s="89">
        <v>14862852.470000001</v>
      </c>
      <c r="M12" s="89">
        <v>16170.49</v>
      </c>
      <c r="N12" s="89">
        <v>0</v>
      </c>
      <c r="O12" s="89">
        <v>4534068.6100000003</v>
      </c>
      <c r="P12" s="89">
        <v>806503.37</v>
      </c>
      <c r="Q12" s="89">
        <v>0</v>
      </c>
      <c r="R12" s="89">
        <v>1451016.88</v>
      </c>
      <c r="S12" s="89">
        <v>5541426.9500000002</v>
      </c>
      <c r="T12" s="89">
        <v>793659.16</v>
      </c>
      <c r="U12" s="89">
        <v>0</v>
      </c>
      <c r="V12" s="89">
        <v>0</v>
      </c>
      <c r="W12" s="89">
        <v>719406.86</v>
      </c>
      <c r="X12" s="89">
        <v>955509.66</v>
      </c>
      <c r="Y12" s="89">
        <v>14801591.49</v>
      </c>
      <c r="Z12" s="91">
        <v>0.16905813968424227</v>
      </c>
      <c r="AA12" s="89">
        <v>900173.15</v>
      </c>
      <c r="AB12" s="89">
        <v>0</v>
      </c>
      <c r="AC12" s="89">
        <v>0</v>
      </c>
      <c r="AD12" s="89">
        <v>0</v>
      </c>
      <c r="AE12" s="89">
        <v>0</v>
      </c>
      <c r="AF12" s="51">
        <f t="shared" si="6"/>
        <v>0</v>
      </c>
      <c r="AG12" s="89">
        <v>518835.36</v>
      </c>
      <c r="AH12" s="89">
        <v>41566.050000000003</v>
      </c>
      <c r="AI12" s="89">
        <v>58237</v>
      </c>
      <c r="AJ12" s="89">
        <v>0</v>
      </c>
      <c r="AK12" s="89">
        <v>37207.35</v>
      </c>
      <c r="AL12" s="89">
        <v>5139.4799999999996</v>
      </c>
      <c r="AM12" s="89">
        <v>42997.58</v>
      </c>
      <c r="AN12" s="89">
        <v>8325</v>
      </c>
      <c r="AO12" s="89">
        <v>2887.5</v>
      </c>
      <c r="AP12" s="89">
        <v>0</v>
      </c>
      <c r="AQ12" s="89">
        <v>26675.74</v>
      </c>
      <c r="AR12" s="89">
        <v>11579.76</v>
      </c>
      <c r="AS12" s="89">
        <v>0</v>
      </c>
      <c r="AT12" s="89">
        <v>4283.33</v>
      </c>
      <c r="AU12" s="89">
        <v>0</v>
      </c>
      <c r="AV12" s="89">
        <v>37295.42</v>
      </c>
      <c r="AW12" s="89">
        <v>795029.57</v>
      </c>
      <c r="AX12" s="89">
        <v>0</v>
      </c>
      <c r="AY12" s="54">
        <f t="shared" si="7"/>
        <v>0</v>
      </c>
      <c r="AZ12" s="89">
        <v>0</v>
      </c>
      <c r="BA12" s="91">
        <v>6.0914105605621646E-2</v>
      </c>
      <c r="BB12" s="89">
        <v>1703332.47</v>
      </c>
      <c r="BC12" s="89">
        <v>792231.94</v>
      </c>
      <c r="BD12" s="89">
        <v>209700</v>
      </c>
      <c r="BE12" s="89">
        <v>0</v>
      </c>
      <c r="BF12" s="89">
        <v>143494.66</v>
      </c>
      <c r="BG12" s="89">
        <v>0</v>
      </c>
      <c r="BH12" s="89">
        <v>0</v>
      </c>
      <c r="BI12" s="89">
        <v>0</v>
      </c>
      <c r="BJ12" s="51">
        <f t="shared" si="8"/>
        <v>0</v>
      </c>
      <c r="BK12" s="89">
        <v>0</v>
      </c>
      <c r="BL12" s="89">
        <v>2128</v>
      </c>
      <c r="BM12" s="89">
        <v>928</v>
      </c>
      <c r="BN12" s="89">
        <v>65</v>
      </c>
      <c r="BO12" s="89">
        <v>-11</v>
      </c>
      <c r="BP12" s="89">
        <v>-70</v>
      </c>
      <c r="BQ12" s="89">
        <v>-60</v>
      </c>
      <c r="BR12" s="89">
        <v>-383</v>
      </c>
      <c r="BS12" s="89">
        <v>-123</v>
      </c>
      <c r="BT12" s="89">
        <v>0</v>
      </c>
      <c r="BU12" s="89">
        <v>0</v>
      </c>
      <c r="BV12" s="89">
        <v>-31</v>
      </c>
      <c r="BW12" s="89">
        <v>-545</v>
      </c>
      <c r="BX12" s="89">
        <v>-1</v>
      </c>
      <c r="BY12" s="89">
        <v>1897</v>
      </c>
      <c r="BZ12" s="89">
        <v>1</v>
      </c>
      <c r="CA12" s="89">
        <v>87</v>
      </c>
      <c r="CB12" s="89">
        <v>44</v>
      </c>
      <c r="CC12" s="89">
        <v>402</v>
      </c>
      <c r="CD12" s="89">
        <v>1</v>
      </c>
      <c r="CE12" s="89">
        <v>8</v>
      </c>
    </row>
    <row r="13" spans="1:83" s="64" customFormat="1" ht="15.6" customHeight="1" x14ac:dyDescent="0.3">
      <c r="A13" s="57">
        <v>1</v>
      </c>
      <c r="B13" s="58" t="s">
        <v>100</v>
      </c>
      <c r="C13" s="86" t="s">
        <v>101</v>
      </c>
      <c r="D13" s="56" t="s">
        <v>102</v>
      </c>
      <c r="E13" s="41" t="s">
        <v>87</v>
      </c>
      <c r="F13" s="56" t="s">
        <v>103</v>
      </c>
      <c r="G13" s="89">
        <v>9450367</v>
      </c>
      <c r="H13" s="89">
        <v>186444.56</v>
      </c>
      <c r="I13" s="89">
        <v>0</v>
      </c>
      <c r="J13" s="89">
        <v>0</v>
      </c>
      <c r="K13" s="89">
        <v>0</v>
      </c>
      <c r="L13" s="89">
        <v>9636811.5600000005</v>
      </c>
      <c r="M13" s="89">
        <v>0</v>
      </c>
      <c r="N13" s="89">
        <v>0</v>
      </c>
      <c r="O13" s="89">
        <v>2819958.73</v>
      </c>
      <c r="P13" s="89">
        <v>769115.82</v>
      </c>
      <c r="Q13" s="89">
        <v>0</v>
      </c>
      <c r="R13" s="89">
        <v>1019122.78</v>
      </c>
      <c r="S13" s="89">
        <v>3705850.66</v>
      </c>
      <c r="T13" s="89">
        <v>577134.77</v>
      </c>
      <c r="U13" s="89">
        <v>0</v>
      </c>
      <c r="V13" s="89">
        <v>0</v>
      </c>
      <c r="W13" s="89">
        <v>548211.52</v>
      </c>
      <c r="X13" s="89">
        <v>742284.02</v>
      </c>
      <c r="Y13" s="89">
        <v>10181678.300000001</v>
      </c>
      <c r="Z13" s="91">
        <v>0.13443384068827949</v>
      </c>
      <c r="AA13" s="89">
        <v>734009.65</v>
      </c>
      <c r="AB13" s="89">
        <v>0</v>
      </c>
      <c r="AC13" s="89">
        <v>0</v>
      </c>
      <c r="AD13" s="89">
        <v>0</v>
      </c>
      <c r="AE13" s="89">
        <v>100.25</v>
      </c>
      <c r="AF13" s="51">
        <f t="shared" si="6"/>
        <v>100.25</v>
      </c>
      <c r="AG13" s="89">
        <v>228068.63</v>
      </c>
      <c r="AH13" s="89">
        <v>18347.02</v>
      </c>
      <c r="AI13" s="89">
        <v>69929.31</v>
      </c>
      <c r="AJ13" s="89">
        <v>0</v>
      </c>
      <c r="AK13" s="89">
        <v>42010.02</v>
      </c>
      <c r="AL13" s="89">
        <v>3579.41</v>
      </c>
      <c r="AM13" s="89">
        <v>29314.5</v>
      </c>
      <c r="AN13" s="89">
        <v>8325</v>
      </c>
      <c r="AO13" s="89">
        <v>9775</v>
      </c>
      <c r="AP13" s="89">
        <v>0</v>
      </c>
      <c r="AQ13" s="89">
        <v>35688.239999999998</v>
      </c>
      <c r="AR13" s="89">
        <v>259</v>
      </c>
      <c r="AS13" s="89">
        <v>0</v>
      </c>
      <c r="AT13" s="89">
        <v>16299.43</v>
      </c>
      <c r="AU13" s="89">
        <v>13023.59</v>
      </c>
      <c r="AV13" s="89">
        <v>14360.58</v>
      </c>
      <c r="AW13" s="89">
        <v>488979.73</v>
      </c>
      <c r="AX13" s="89">
        <v>0</v>
      </c>
      <c r="AY13" s="54">
        <f t="shared" si="7"/>
        <v>0</v>
      </c>
      <c r="AZ13" s="89">
        <v>0</v>
      </c>
      <c r="BA13" s="91">
        <v>7.7669962446961061E-2</v>
      </c>
      <c r="BB13" s="89">
        <v>216435.5</v>
      </c>
      <c r="BC13" s="89">
        <v>1079078.0900000001</v>
      </c>
      <c r="BD13" s="89">
        <v>209700</v>
      </c>
      <c r="BE13" s="89">
        <v>0</v>
      </c>
      <c r="BF13" s="89">
        <v>119835.89</v>
      </c>
      <c r="BG13" s="89">
        <v>0</v>
      </c>
      <c r="BH13" s="89">
        <v>0</v>
      </c>
      <c r="BI13" s="89">
        <v>0</v>
      </c>
      <c r="BJ13" s="51">
        <f t="shared" si="8"/>
        <v>0</v>
      </c>
      <c r="BK13" s="89">
        <v>0</v>
      </c>
      <c r="BL13" s="89">
        <v>1596</v>
      </c>
      <c r="BM13" s="89">
        <v>442</v>
      </c>
      <c r="BN13" s="89">
        <v>0</v>
      </c>
      <c r="BO13" s="89">
        <v>0</v>
      </c>
      <c r="BP13" s="89">
        <v>-33</v>
      </c>
      <c r="BQ13" s="89">
        <v>-58</v>
      </c>
      <c r="BR13" s="89">
        <v>-119</v>
      </c>
      <c r="BS13" s="89">
        <v>-103</v>
      </c>
      <c r="BT13" s="89">
        <v>0</v>
      </c>
      <c r="BU13" s="89">
        <v>0</v>
      </c>
      <c r="BV13" s="89">
        <v>0</v>
      </c>
      <c r="BW13" s="89">
        <v>-413</v>
      </c>
      <c r="BX13" s="89">
        <v>0</v>
      </c>
      <c r="BY13" s="89">
        <v>1312</v>
      </c>
      <c r="BZ13" s="89">
        <v>0</v>
      </c>
      <c r="CA13" s="89">
        <v>81</v>
      </c>
      <c r="CB13" s="89">
        <v>27</v>
      </c>
      <c r="CC13" s="89">
        <v>321</v>
      </c>
      <c r="CD13" s="89">
        <v>0</v>
      </c>
      <c r="CE13" s="89">
        <v>0</v>
      </c>
    </row>
    <row r="14" spans="1:83" s="64" customFormat="1" ht="15.6" customHeight="1" x14ac:dyDescent="0.3">
      <c r="A14" s="57">
        <v>2</v>
      </c>
      <c r="B14" s="58" t="s">
        <v>104</v>
      </c>
      <c r="C14" s="86" t="s">
        <v>105</v>
      </c>
      <c r="D14" s="56" t="s">
        <v>106</v>
      </c>
      <c r="E14" s="56" t="s">
        <v>107</v>
      </c>
      <c r="F14" s="56" t="s">
        <v>108</v>
      </c>
      <c r="G14" s="89">
        <v>14515186.609999999</v>
      </c>
      <c r="H14" s="89">
        <v>0</v>
      </c>
      <c r="I14" s="89">
        <v>877282.59000000008</v>
      </c>
      <c r="J14" s="89">
        <v>0</v>
      </c>
      <c r="K14" s="89">
        <v>0</v>
      </c>
      <c r="L14" s="89">
        <v>15392469.199999999</v>
      </c>
      <c r="M14" s="89">
        <v>0</v>
      </c>
      <c r="N14" s="89">
        <v>188866.39</v>
      </c>
      <c r="O14" s="89">
        <v>1956200.4</v>
      </c>
      <c r="P14" s="89">
        <v>3014024.52</v>
      </c>
      <c r="Q14" s="89">
        <v>0</v>
      </c>
      <c r="R14" s="89">
        <v>1113588.56</v>
      </c>
      <c r="S14" s="89">
        <v>4563237.8099999996</v>
      </c>
      <c r="T14" s="89">
        <v>1987846.69</v>
      </c>
      <c r="U14" s="89">
        <v>0</v>
      </c>
      <c r="V14" s="89">
        <v>0</v>
      </c>
      <c r="W14" s="89">
        <v>1255477.27</v>
      </c>
      <c r="X14" s="89">
        <v>1446387.3</v>
      </c>
      <c r="Y14" s="89">
        <v>15525628.939999999</v>
      </c>
      <c r="Z14" s="91">
        <v>0.28360151616404194</v>
      </c>
      <c r="AA14" s="89">
        <v>1451240.18</v>
      </c>
      <c r="AB14" s="89">
        <v>0</v>
      </c>
      <c r="AC14" s="89">
        <v>0</v>
      </c>
      <c r="AD14" s="89">
        <v>0</v>
      </c>
      <c r="AE14" s="89">
        <v>250.65</v>
      </c>
      <c r="AF14" s="51">
        <f t="shared" si="6"/>
        <v>250.65</v>
      </c>
      <c r="AG14" s="89">
        <v>647535.76</v>
      </c>
      <c r="AH14" s="89">
        <v>58356.27</v>
      </c>
      <c r="AI14" s="89">
        <v>167940.39</v>
      </c>
      <c r="AJ14" s="89">
        <v>0</v>
      </c>
      <c r="AK14" s="89">
        <v>92991.18</v>
      </c>
      <c r="AL14" s="89">
        <v>40543.050000000003</v>
      </c>
      <c r="AM14" s="89">
        <v>53311.33</v>
      </c>
      <c r="AN14" s="89">
        <v>11625</v>
      </c>
      <c r="AO14" s="89">
        <v>0</v>
      </c>
      <c r="AP14" s="89">
        <v>0</v>
      </c>
      <c r="AQ14" s="89">
        <v>50313.760000000002</v>
      </c>
      <c r="AR14" s="89">
        <v>10906.32</v>
      </c>
      <c r="AS14" s="89">
        <v>0</v>
      </c>
      <c r="AT14" s="89">
        <v>0</v>
      </c>
      <c r="AU14" s="89">
        <v>23145.8</v>
      </c>
      <c r="AV14" s="89">
        <v>89724.34</v>
      </c>
      <c r="AW14" s="89">
        <v>1246393.2</v>
      </c>
      <c r="AX14" s="89">
        <v>0</v>
      </c>
      <c r="AY14" s="54">
        <f t="shared" si="7"/>
        <v>0</v>
      </c>
      <c r="AZ14" s="89">
        <v>0</v>
      </c>
      <c r="BA14" s="91">
        <v>9.9980814507764706E-2</v>
      </c>
      <c r="BB14" s="89">
        <v>1312234.9099999999</v>
      </c>
      <c r="BC14" s="89">
        <v>2804294.02</v>
      </c>
      <c r="BD14" s="89">
        <v>209699.96</v>
      </c>
      <c r="BE14" s="89">
        <v>0</v>
      </c>
      <c r="BF14" s="89">
        <v>285691.46999999997</v>
      </c>
      <c r="BG14" s="89">
        <v>0</v>
      </c>
      <c r="BH14" s="89">
        <v>0</v>
      </c>
      <c r="BI14" s="89">
        <v>0</v>
      </c>
      <c r="BJ14" s="51">
        <f t="shared" si="8"/>
        <v>0</v>
      </c>
      <c r="BK14" s="89">
        <v>0</v>
      </c>
      <c r="BL14" s="89">
        <v>3036</v>
      </c>
      <c r="BM14" s="89">
        <v>630</v>
      </c>
      <c r="BN14" s="89">
        <v>63</v>
      </c>
      <c r="BO14" s="89">
        <v>0</v>
      </c>
      <c r="BP14" s="89">
        <v>-23</v>
      </c>
      <c r="BQ14" s="89">
        <v>-107</v>
      </c>
      <c r="BR14" s="89">
        <v>-137</v>
      </c>
      <c r="BS14" s="89">
        <v>-269</v>
      </c>
      <c r="BT14" s="89">
        <v>0</v>
      </c>
      <c r="BU14" s="89">
        <v>0</v>
      </c>
      <c r="BV14" s="89">
        <v>0</v>
      </c>
      <c r="BW14" s="89">
        <v>-756</v>
      </c>
      <c r="BX14" s="89">
        <v>0</v>
      </c>
      <c r="BY14" s="89">
        <v>2437</v>
      </c>
      <c r="BZ14" s="89">
        <v>69</v>
      </c>
      <c r="CA14" s="89">
        <v>158</v>
      </c>
      <c r="CB14" s="89">
        <v>77</v>
      </c>
      <c r="CC14" s="89">
        <v>450</v>
      </c>
      <c r="CD14" s="89">
        <v>56</v>
      </c>
      <c r="CE14" s="89">
        <v>19</v>
      </c>
    </row>
    <row r="15" spans="1:83" s="64" customFormat="1" ht="15.6" customHeight="1" x14ac:dyDescent="0.3">
      <c r="A15" s="57">
        <v>2</v>
      </c>
      <c r="B15" s="58" t="s">
        <v>109</v>
      </c>
      <c r="C15" s="86" t="s">
        <v>110</v>
      </c>
      <c r="D15" s="56" t="s">
        <v>111</v>
      </c>
      <c r="E15" s="56" t="s">
        <v>112</v>
      </c>
      <c r="F15" s="56" t="s">
        <v>108</v>
      </c>
      <c r="G15" s="89">
        <v>15581241.380000001</v>
      </c>
      <c r="H15" s="89">
        <v>8406.43</v>
      </c>
      <c r="I15" s="89">
        <v>0</v>
      </c>
      <c r="J15" s="89">
        <v>0</v>
      </c>
      <c r="K15" s="89">
        <v>0</v>
      </c>
      <c r="L15" s="89">
        <v>15589647.810000001</v>
      </c>
      <c r="M15" s="89">
        <v>0</v>
      </c>
      <c r="N15" s="89">
        <v>0</v>
      </c>
      <c r="O15" s="89">
        <v>3341674.92</v>
      </c>
      <c r="P15" s="89">
        <v>986461.91</v>
      </c>
      <c r="Q15" s="89">
        <v>0</v>
      </c>
      <c r="R15" s="89">
        <v>1251874.25</v>
      </c>
      <c r="S15" s="89">
        <v>6366959.46</v>
      </c>
      <c r="T15" s="89">
        <v>763609.16</v>
      </c>
      <c r="U15" s="89">
        <v>0</v>
      </c>
      <c r="V15" s="89">
        <v>0</v>
      </c>
      <c r="W15" s="89">
        <v>1071602.99</v>
      </c>
      <c r="X15" s="89">
        <v>1152451.1100000001</v>
      </c>
      <c r="Y15" s="89">
        <v>14934633.800000001</v>
      </c>
      <c r="Z15" s="91">
        <v>0.18259047893141531</v>
      </c>
      <c r="AA15" s="89">
        <v>1152451.1100000001</v>
      </c>
      <c r="AB15" s="89">
        <v>0</v>
      </c>
      <c r="AC15" s="89">
        <v>0</v>
      </c>
      <c r="AD15" s="89">
        <v>0</v>
      </c>
      <c r="AE15" s="89">
        <v>246.25</v>
      </c>
      <c r="AF15" s="51">
        <f t="shared" si="6"/>
        <v>246.25</v>
      </c>
      <c r="AG15" s="89">
        <v>478447.94</v>
      </c>
      <c r="AH15" s="89">
        <v>39592.32</v>
      </c>
      <c r="AI15" s="89">
        <v>127312.86</v>
      </c>
      <c r="AJ15" s="89">
        <v>0</v>
      </c>
      <c r="AK15" s="89">
        <v>51081.86</v>
      </c>
      <c r="AL15" s="89">
        <v>41019.910000000003</v>
      </c>
      <c r="AM15" s="89">
        <v>106040.17</v>
      </c>
      <c r="AN15" s="89">
        <v>9575</v>
      </c>
      <c r="AO15" s="89">
        <v>6134.77</v>
      </c>
      <c r="AP15" s="89">
        <v>0</v>
      </c>
      <c r="AQ15" s="89">
        <v>18226.990000000002</v>
      </c>
      <c r="AR15" s="89">
        <v>8208.93</v>
      </c>
      <c r="AS15" s="89">
        <v>0</v>
      </c>
      <c r="AT15" s="89">
        <v>18881.22</v>
      </c>
      <c r="AU15" s="89">
        <v>7185.84</v>
      </c>
      <c r="AV15" s="89">
        <v>36364.43</v>
      </c>
      <c r="AW15" s="89">
        <v>948072.24</v>
      </c>
      <c r="AX15" s="89">
        <v>0</v>
      </c>
      <c r="AY15" s="54">
        <f t="shared" si="7"/>
        <v>0</v>
      </c>
      <c r="AZ15" s="89">
        <v>0</v>
      </c>
      <c r="BA15" s="91">
        <v>7.3964011075476968E-2</v>
      </c>
      <c r="BB15" s="89">
        <v>1854991.21</v>
      </c>
      <c r="BC15" s="89">
        <v>991530.05</v>
      </c>
      <c r="BD15" s="89">
        <v>209700</v>
      </c>
      <c r="BE15" s="89">
        <v>2.91038304567337E-11</v>
      </c>
      <c r="BF15" s="89">
        <v>219097.48</v>
      </c>
      <c r="BG15" s="89">
        <v>0</v>
      </c>
      <c r="BH15" s="89">
        <v>0</v>
      </c>
      <c r="BI15" s="89">
        <v>0</v>
      </c>
      <c r="BJ15" s="51">
        <f t="shared" si="8"/>
        <v>0</v>
      </c>
      <c r="BK15" s="89">
        <v>0</v>
      </c>
      <c r="BL15" s="89">
        <v>1627</v>
      </c>
      <c r="BM15" s="89">
        <v>1412</v>
      </c>
      <c r="BN15" s="89">
        <v>21</v>
      </c>
      <c r="BO15" s="89">
        <v>-21</v>
      </c>
      <c r="BP15" s="89">
        <v>-30</v>
      </c>
      <c r="BQ15" s="89">
        <v>-10</v>
      </c>
      <c r="BR15" s="89">
        <v>-961</v>
      </c>
      <c r="BS15" s="89">
        <v>-112</v>
      </c>
      <c r="BT15" s="89">
        <v>12</v>
      </c>
      <c r="BU15" s="89">
        <v>-5</v>
      </c>
      <c r="BV15" s="89">
        <v>53</v>
      </c>
      <c r="BW15" s="89">
        <v>-560</v>
      </c>
      <c r="BX15" s="89">
        <v>0</v>
      </c>
      <c r="BY15" s="89">
        <v>1426</v>
      </c>
      <c r="BZ15" s="89">
        <v>0</v>
      </c>
      <c r="CA15" s="89">
        <v>163</v>
      </c>
      <c r="CB15" s="89">
        <v>56</v>
      </c>
      <c r="CC15" s="89">
        <v>222</v>
      </c>
      <c r="CD15" s="89">
        <v>1</v>
      </c>
      <c r="CE15" s="89">
        <v>118</v>
      </c>
    </row>
    <row r="16" spans="1:83" s="64" customFormat="1" ht="15.6" customHeight="1" x14ac:dyDescent="0.3">
      <c r="A16" s="57">
        <v>2</v>
      </c>
      <c r="B16" s="58" t="s">
        <v>113</v>
      </c>
      <c r="C16" s="86" t="s">
        <v>114</v>
      </c>
      <c r="D16" s="56" t="s">
        <v>115</v>
      </c>
      <c r="E16" s="56" t="s">
        <v>112</v>
      </c>
      <c r="F16" s="56" t="s">
        <v>108</v>
      </c>
      <c r="G16" s="89">
        <v>14129468.58</v>
      </c>
      <c r="H16" s="89">
        <v>0</v>
      </c>
      <c r="I16" s="89">
        <v>70204.05</v>
      </c>
      <c r="J16" s="89">
        <v>0</v>
      </c>
      <c r="K16" s="89">
        <v>1558.06</v>
      </c>
      <c r="L16" s="89">
        <v>14201230.689999999</v>
      </c>
      <c r="M16" s="89">
        <v>0</v>
      </c>
      <c r="N16" s="89">
        <v>0</v>
      </c>
      <c r="O16" s="89">
        <v>3339493.21</v>
      </c>
      <c r="P16" s="89">
        <v>1015418.48</v>
      </c>
      <c r="Q16" s="89">
        <v>0</v>
      </c>
      <c r="R16" s="89">
        <v>673473.09</v>
      </c>
      <c r="S16" s="89">
        <v>5765119</v>
      </c>
      <c r="T16" s="89">
        <v>578794.61</v>
      </c>
      <c r="U16" s="89">
        <v>0</v>
      </c>
      <c r="V16" s="89">
        <v>0</v>
      </c>
      <c r="W16" s="89">
        <v>1028025.05</v>
      </c>
      <c r="X16" s="89">
        <v>976744.71000000008</v>
      </c>
      <c r="Y16" s="89">
        <v>13377068.15</v>
      </c>
      <c r="Z16" s="91">
        <v>0.12171800094692661</v>
      </c>
      <c r="AA16" s="89">
        <v>975186.65</v>
      </c>
      <c r="AB16" s="89">
        <v>0</v>
      </c>
      <c r="AC16" s="89">
        <v>0</v>
      </c>
      <c r="AD16" s="89">
        <v>1558.06</v>
      </c>
      <c r="AE16" s="89">
        <v>0</v>
      </c>
      <c r="AF16" s="51">
        <f t="shared" si="6"/>
        <v>1558.06</v>
      </c>
      <c r="AG16" s="89">
        <v>435158.4</v>
      </c>
      <c r="AH16" s="89">
        <v>38275.83</v>
      </c>
      <c r="AI16" s="89">
        <v>57489.87</v>
      </c>
      <c r="AJ16" s="89">
        <v>0</v>
      </c>
      <c r="AK16" s="89">
        <v>38843.089999999997</v>
      </c>
      <c r="AL16" s="89">
        <v>41308.21</v>
      </c>
      <c r="AM16" s="89">
        <v>40038.379999999997</v>
      </c>
      <c r="AN16" s="89">
        <v>9575</v>
      </c>
      <c r="AO16" s="89">
        <v>3112.62</v>
      </c>
      <c r="AP16" s="89">
        <v>0</v>
      </c>
      <c r="AQ16" s="89">
        <v>47204.93</v>
      </c>
      <c r="AR16" s="89">
        <v>7061.98</v>
      </c>
      <c r="AS16" s="89">
        <v>0</v>
      </c>
      <c r="AT16" s="89">
        <v>26297.21</v>
      </c>
      <c r="AU16" s="89">
        <v>30</v>
      </c>
      <c r="AV16" s="89">
        <v>86075.3</v>
      </c>
      <c r="AW16" s="89">
        <v>830470.82</v>
      </c>
      <c r="AX16" s="89">
        <v>0</v>
      </c>
      <c r="AY16" s="54">
        <f t="shared" si="7"/>
        <v>0</v>
      </c>
      <c r="AZ16" s="89">
        <v>0</v>
      </c>
      <c r="BA16" s="91">
        <v>6.901792834447848E-2</v>
      </c>
      <c r="BB16" s="89">
        <v>1390649.85</v>
      </c>
      <c r="BC16" s="89">
        <v>329160.82</v>
      </c>
      <c r="BD16" s="89">
        <v>209700</v>
      </c>
      <c r="BE16" s="89">
        <v>2.91038304567337E-11</v>
      </c>
      <c r="BF16" s="89">
        <v>163999.950000001</v>
      </c>
      <c r="BG16" s="89">
        <v>0</v>
      </c>
      <c r="BH16" s="89">
        <v>0</v>
      </c>
      <c r="BI16" s="89">
        <v>0</v>
      </c>
      <c r="BJ16" s="51">
        <f t="shared" si="8"/>
        <v>0</v>
      </c>
      <c r="BK16" s="89">
        <v>0</v>
      </c>
      <c r="BL16" s="89">
        <v>1243</v>
      </c>
      <c r="BM16" s="89">
        <v>1464</v>
      </c>
      <c r="BN16" s="89">
        <v>11</v>
      </c>
      <c r="BO16" s="89">
        <v>0</v>
      </c>
      <c r="BP16" s="89">
        <v>-36</v>
      </c>
      <c r="BQ16" s="89">
        <v>-14</v>
      </c>
      <c r="BR16" s="89">
        <v>-1055</v>
      </c>
      <c r="BS16" s="89">
        <v>-96</v>
      </c>
      <c r="BT16" s="89">
        <v>4</v>
      </c>
      <c r="BU16" s="89">
        <v>0</v>
      </c>
      <c r="BV16" s="89">
        <v>-12</v>
      </c>
      <c r="BW16" s="89">
        <v>-223</v>
      </c>
      <c r="BX16" s="89">
        <v>-1</v>
      </c>
      <c r="BY16" s="89">
        <v>1285</v>
      </c>
      <c r="BZ16" s="89">
        <v>0</v>
      </c>
      <c r="CA16" s="89">
        <v>117</v>
      </c>
      <c r="CB16" s="89">
        <v>23</v>
      </c>
      <c r="CC16" s="89">
        <v>76</v>
      </c>
      <c r="CD16" s="89">
        <v>0</v>
      </c>
      <c r="CE16" s="89">
        <v>7</v>
      </c>
    </row>
    <row r="17" spans="1:83" s="64" customFormat="1" ht="15.6" customHeight="1" x14ac:dyDescent="0.3">
      <c r="A17" s="57">
        <v>2</v>
      </c>
      <c r="B17" s="58" t="s">
        <v>116</v>
      </c>
      <c r="C17" s="86" t="s">
        <v>117</v>
      </c>
      <c r="D17" s="56" t="s">
        <v>118</v>
      </c>
      <c r="E17" s="56" t="s">
        <v>119</v>
      </c>
      <c r="F17" s="56" t="s">
        <v>108</v>
      </c>
      <c r="G17" s="89">
        <v>17105986.859999999</v>
      </c>
      <c r="H17" s="89">
        <v>124513.11</v>
      </c>
      <c r="I17" s="89">
        <v>257061.55</v>
      </c>
      <c r="J17" s="89">
        <v>0</v>
      </c>
      <c r="K17" s="89">
        <v>0</v>
      </c>
      <c r="L17" s="89">
        <v>17487561.52</v>
      </c>
      <c r="M17" s="89">
        <v>0</v>
      </c>
      <c r="N17" s="89">
        <v>0</v>
      </c>
      <c r="O17" s="89">
        <v>2078394.77</v>
      </c>
      <c r="P17" s="89">
        <v>5887987.9199999999</v>
      </c>
      <c r="Q17" s="89">
        <v>0</v>
      </c>
      <c r="R17" s="89">
        <v>1070263.97</v>
      </c>
      <c r="S17" s="89">
        <v>5709714.1600000001</v>
      </c>
      <c r="T17" s="89">
        <v>955849.06</v>
      </c>
      <c r="U17" s="89">
        <v>0</v>
      </c>
      <c r="V17" s="89">
        <v>0</v>
      </c>
      <c r="W17" s="89">
        <v>515564.87</v>
      </c>
      <c r="X17" s="89">
        <v>1479424.68</v>
      </c>
      <c r="Y17" s="89">
        <v>17697199.43</v>
      </c>
      <c r="Z17" s="91">
        <v>4.7114772723567816E-2</v>
      </c>
      <c r="AA17" s="89">
        <v>1479424.68</v>
      </c>
      <c r="AB17" s="89">
        <v>0</v>
      </c>
      <c r="AC17" s="89">
        <v>0</v>
      </c>
      <c r="AD17" s="89">
        <v>0</v>
      </c>
      <c r="AE17" s="89">
        <v>150.66</v>
      </c>
      <c r="AF17" s="51">
        <f t="shared" si="6"/>
        <v>150.66</v>
      </c>
      <c r="AG17" s="89">
        <v>674643.23</v>
      </c>
      <c r="AH17" s="89">
        <v>53601.75</v>
      </c>
      <c r="AI17" s="89">
        <v>175536.86</v>
      </c>
      <c r="AJ17" s="89">
        <v>0</v>
      </c>
      <c r="AK17" s="89">
        <v>62139.65</v>
      </c>
      <c r="AL17" s="89">
        <v>46283</v>
      </c>
      <c r="AM17" s="89">
        <v>75214.02</v>
      </c>
      <c r="AN17" s="89">
        <v>10600</v>
      </c>
      <c r="AO17" s="89">
        <v>900</v>
      </c>
      <c r="AP17" s="89">
        <v>5721.09</v>
      </c>
      <c r="AQ17" s="89">
        <v>63978.840000000004</v>
      </c>
      <c r="AR17" s="89">
        <v>5598.57</v>
      </c>
      <c r="AS17" s="89">
        <v>0</v>
      </c>
      <c r="AT17" s="89">
        <v>2520</v>
      </c>
      <c r="AU17" s="89">
        <v>12051.76</v>
      </c>
      <c r="AV17" s="89">
        <v>31924.649999999998</v>
      </c>
      <c r="AW17" s="89">
        <v>1220713</v>
      </c>
      <c r="AX17" s="89">
        <v>0</v>
      </c>
      <c r="AY17" s="54">
        <f t="shared" si="7"/>
        <v>0</v>
      </c>
      <c r="AZ17" s="89">
        <v>0</v>
      </c>
      <c r="BA17" s="91">
        <v>8.6485783726364909E-2</v>
      </c>
      <c r="BB17" s="89">
        <v>156414.21</v>
      </c>
      <c r="BC17" s="89">
        <v>655396.88</v>
      </c>
      <c r="BD17" s="89">
        <v>209699.96</v>
      </c>
      <c r="BE17" s="89">
        <v>0</v>
      </c>
      <c r="BF17" s="89">
        <v>269843</v>
      </c>
      <c r="BG17" s="89">
        <v>0</v>
      </c>
      <c r="BH17" s="89">
        <v>0</v>
      </c>
      <c r="BI17" s="89">
        <v>0</v>
      </c>
      <c r="BJ17" s="51">
        <f t="shared" si="8"/>
        <v>0</v>
      </c>
      <c r="BK17" s="89">
        <v>0</v>
      </c>
      <c r="BL17" s="89">
        <v>2592</v>
      </c>
      <c r="BM17" s="89">
        <v>862</v>
      </c>
      <c r="BN17" s="89">
        <v>0</v>
      </c>
      <c r="BO17" s="89">
        <v>0</v>
      </c>
      <c r="BP17" s="89">
        <v>-38</v>
      </c>
      <c r="BQ17" s="89">
        <v>-141</v>
      </c>
      <c r="BR17" s="89">
        <v>-414</v>
      </c>
      <c r="BS17" s="89">
        <v>-407</v>
      </c>
      <c r="BT17" s="89">
        <v>0</v>
      </c>
      <c r="BU17" s="89">
        <v>0</v>
      </c>
      <c r="BV17" s="89">
        <v>896</v>
      </c>
      <c r="BW17" s="89">
        <v>-1191</v>
      </c>
      <c r="BX17" s="89">
        <v>0</v>
      </c>
      <c r="BY17" s="89">
        <v>2159</v>
      </c>
      <c r="BZ17" s="89">
        <v>6</v>
      </c>
      <c r="CA17" s="89">
        <v>136</v>
      </c>
      <c r="CB17" s="89">
        <v>73</v>
      </c>
      <c r="CC17" s="89">
        <v>480</v>
      </c>
      <c r="CD17" s="89">
        <v>3</v>
      </c>
      <c r="CE17" s="89">
        <v>5</v>
      </c>
    </row>
    <row r="18" spans="1:83" s="94" customFormat="1" ht="15.6" customHeight="1" x14ac:dyDescent="0.3">
      <c r="A18" s="32">
        <v>2</v>
      </c>
      <c r="B18" s="33" t="s">
        <v>120</v>
      </c>
      <c r="C18" s="83" t="s">
        <v>121</v>
      </c>
      <c r="D18" s="34" t="s">
        <v>122</v>
      </c>
      <c r="E18" s="34" t="s">
        <v>119</v>
      </c>
      <c r="F18" s="34" t="s">
        <v>108</v>
      </c>
      <c r="G18" s="90">
        <v>13487326.460000001</v>
      </c>
      <c r="H18" s="90">
        <v>0</v>
      </c>
      <c r="I18" s="90">
        <v>187997.72</v>
      </c>
      <c r="J18" s="90">
        <v>0</v>
      </c>
      <c r="K18" s="90">
        <v>0</v>
      </c>
      <c r="L18" s="90">
        <v>13675324.18</v>
      </c>
      <c r="M18" s="90">
        <v>0</v>
      </c>
      <c r="N18" s="90">
        <v>342004.28</v>
      </c>
      <c r="O18" s="90">
        <v>1261558.92</v>
      </c>
      <c r="P18" s="90">
        <v>3186500.1</v>
      </c>
      <c r="Q18" s="90">
        <v>0</v>
      </c>
      <c r="R18" s="90">
        <v>764255.72</v>
      </c>
      <c r="S18" s="90">
        <v>6396437.5899999999</v>
      </c>
      <c r="T18" s="90">
        <v>536700.72</v>
      </c>
      <c r="U18" s="90">
        <v>0</v>
      </c>
      <c r="V18" s="90">
        <v>0</v>
      </c>
      <c r="W18" s="90">
        <v>402566.63</v>
      </c>
      <c r="X18" s="90">
        <v>1126234.0900000001</v>
      </c>
      <c r="Y18" s="90">
        <v>14016258.050000001</v>
      </c>
      <c r="Z18" s="92">
        <v>8.5760119578213279E-2</v>
      </c>
      <c r="AA18" s="90">
        <v>1098802.01</v>
      </c>
      <c r="AB18" s="90">
        <v>0</v>
      </c>
      <c r="AC18" s="90">
        <v>0</v>
      </c>
      <c r="AD18" s="90">
        <v>0</v>
      </c>
      <c r="AE18" s="90">
        <v>0</v>
      </c>
      <c r="AF18" s="50">
        <f t="shared" si="6"/>
        <v>0</v>
      </c>
      <c r="AG18" s="90">
        <v>425739.8</v>
      </c>
      <c r="AH18" s="90">
        <v>37088.959999999999</v>
      </c>
      <c r="AI18" s="90">
        <v>49177.51</v>
      </c>
      <c r="AJ18" s="90">
        <v>0</v>
      </c>
      <c r="AK18" s="90">
        <v>69558.960000000006</v>
      </c>
      <c r="AL18" s="90">
        <v>36859.980000000003</v>
      </c>
      <c r="AM18" s="90">
        <v>41879.449999999997</v>
      </c>
      <c r="AN18" s="90">
        <v>9575</v>
      </c>
      <c r="AO18" s="90">
        <v>2339</v>
      </c>
      <c r="AP18" s="90">
        <v>0</v>
      </c>
      <c r="AQ18" s="90">
        <v>83642.649999999994</v>
      </c>
      <c r="AR18" s="90">
        <v>8945.44</v>
      </c>
      <c r="AS18" s="90">
        <v>0</v>
      </c>
      <c r="AT18" s="90">
        <v>9119.69</v>
      </c>
      <c r="AU18" s="90">
        <v>26814.85</v>
      </c>
      <c r="AV18" s="90">
        <v>60355.94</v>
      </c>
      <c r="AW18" s="90">
        <v>861097.23</v>
      </c>
      <c r="AX18" s="90">
        <v>0</v>
      </c>
      <c r="AY18" s="93">
        <f t="shared" si="7"/>
        <v>0</v>
      </c>
      <c r="AZ18" s="90">
        <v>0</v>
      </c>
      <c r="BA18" s="92">
        <v>8.1469223219202774E-2</v>
      </c>
      <c r="BB18" s="90">
        <v>336680.73</v>
      </c>
      <c r="BC18" s="90">
        <v>819994</v>
      </c>
      <c r="BD18" s="90">
        <v>209740</v>
      </c>
      <c r="BE18" s="90">
        <v>40.000000000029097</v>
      </c>
      <c r="BF18" s="90">
        <v>202103.54</v>
      </c>
      <c r="BG18" s="90">
        <v>0</v>
      </c>
      <c r="BH18" s="90">
        <v>0</v>
      </c>
      <c r="BI18" s="90">
        <v>0</v>
      </c>
      <c r="BJ18" s="50">
        <f t="shared" si="8"/>
        <v>0</v>
      </c>
      <c r="BK18" s="90">
        <v>0</v>
      </c>
      <c r="BL18" s="90">
        <v>1815</v>
      </c>
      <c r="BM18" s="90">
        <v>361</v>
      </c>
      <c r="BN18" s="90">
        <v>0</v>
      </c>
      <c r="BO18" s="90">
        <v>0</v>
      </c>
      <c r="BP18" s="90">
        <v>-12</v>
      </c>
      <c r="BQ18" s="90">
        <v>-50</v>
      </c>
      <c r="BR18" s="90">
        <v>-78</v>
      </c>
      <c r="BS18" s="90">
        <v>-53</v>
      </c>
      <c r="BT18" s="90">
        <v>0</v>
      </c>
      <c r="BU18" s="90">
        <v>0</v>
      </c>
      <c r="BV18" s="90">
        <v>22</v>
      </c>
      <c r="BW18" s="90">
        <v>-488</v>
      </c>
      <c r="BX18" s="90">
        <v>-1</v>
      </c>
      <c r="BY18" s="90">
        <v>1516</v>
      </c>
      <c r="BZ18" s="90">
        <v>2</v>
      </c>
      <c r="CA18" s="90">
        <v>146</v>
      </c>
      <c r="CB18" s="90">
        <v>92</v>
      </c>
      <c r="CC18" s="90">
        <v>248</v>
      </c>
      <c r="CD18" s="90">
        <v>0</v>
      </c>
      <c r="CE18" s="90">
        <v>0</v>
      </c>
    </row>
    <row r="19" spans="1:83" s="94" customFormat="1" ht="15.6" customHeight="1" x14ac:dyDescent="0.3">
      <c r="A19" s="32">
        <v>2</v>
      </c>
      <c r="B19" s="33" t="s">
        <v>123</v>
      </c>
      <c r="C19" s="83" t="s">
        <v>124</v>
      </c>
      <c r="D19" s="34" t="s">
        <v>125</v>
      </c>
      <c r="E19" s="34" t="s">
        <v>126</v>
      </c>
      <c r="F19" s="34" t="s">
        <v>108</v>
      </c>
      <c r="G19" s="90">
        <v>24153734.84</v>
      </c>
      <c r="H19" s="90">
        <v>14585.05</v>
      </c>
      <c r="I19" s="90">
        <v>0</v>
      </c>
      <c r="J19" s="90">
        <v>0</v>
      </c>
      <c r="K19" s="90">
        <v>1860.25</v>
      </c>
      <c r="L19" s="90">
        <v>24170180.140000001</v>
      </c>
      <c r="M19" s="90">
        <v>0</v>
      </c>
      <c r="N19" s="90">
        <v>0</v>
      </c>
      <c r="O19" s="90">
        <v>4060406.78</v>
      </c>
      <c r="P19" s="90">
        <v>1839097.12</v>
      </c>
      <c r="Q19" s="90">
        <v>0</v>
      </c>
      <c r="R19" s="90">
        <v>2852273.28</v>
      </c>
      <c r="S19" s="90">
        <v>8283089.1900000004</v>
      </c>
      <c r="T19" s="90">
        <v>2555680.73</v>
      </c>
      <c r="U19" s="90">
        <v>0</v>
      </c>
      <c r="V19" s="90">
        <v>0</v>
      </c>
      <c r="W19" s="90">
        <v>1738655.78</v>
      </c>
      <c r="X19" s="90">
        <v>1403769.35</v>
      </c>
      <c r="Y19" s="90">
        <v>22732972.23</v>
      </c>
      <c r="Z19" s="92">
        <v>0.32971597389759638</v>
      </c>
      <c r="AA19" s="90">
        <v>1401909.1</v>
      </c>
      <c r="AB19" s="90">
        <v>0</v>
      </c>
      <c r="AC19" s="90">
        <v>0</v>
      </c>
      <c r="AD19" s="90">
        <v>1860.25</v>
      </c>
      <c r="AE19" s="90">
        <v>24.22</v>
      </c>
      <c r="AF19" s="50">
        <f t="shared" si="6"/>
        <v>1884.47</v>
      </c>
      <c r="AG19" s="90">
        <v>620190.18999999994</v>
      </c>
      <c r="AH19" s="90">
        <v>43770.84</v>
      </c>
      <c r="AI19" s="90">
        <v>118307.25</v>
      </c>
      <c r="AJ19" s="90">
        <v>0</v>
      </c>
      <c r="AK19" s="90">
        <v>119471.12</v>
      </c>
      <c r="AL19" s="90">
        <v>64418.15</v>
      </c>
      <c r="AM19" s="90">
        <v>68451.44</v>
      </c>
      <c r="AN19" s="90">
        <v>9170</v>
      </c>
      <c r="AO19" s="90">
        <v>1292.5</v>
      </c>
      <c r="AP19" s="90">
        <v>0</v>
      </c>
      <c r="AQ19" s="90">
        <v>31075.33</v>
      </c>
      <c r="AR19" s="90">
        <v>4365</v>
      </c>
      <c r="AS19" s="90">
        <v>0</v>
      </c>
      <c r="AT19" s="90">
        <v>18392.5</v>
      </c>
      <c r="AU19" s="90">
        <v>0</v>
      </c>
      <c r="AV19" s="90">
        <v>124422.72</v>
      </c>
      <c r="AW19" s="90">
        <v>1223327.04</v>
      </c>
      <c r="AX19" s="90">
        <v>0</v>
      </c>
      <c r="AY19" s="93">
        <f t="shared" si="7"/>
        <v>0</v>
      </c>
      <c r="AZ19" s="90">
        <v>0</v>
      </c>
      <c r="BA19" s="92">
        <v>5.8041090095861968E-2</v>
      </c>
      <c r="BB19" s="90">
        <v>6567009.4199999999</v>
      </c>
      <c r="BC19" s="90">
        <v>1401671.71</v>
      </c>
      <c r="BD19" s="90">
        <v>209700</v>
      </c>
      <c r="BE19" s="90">
        <v>5.8207660913467401E-11</v>
      </c>
      <c r="BF19" s="90">
        <v>250305.32</v>
      </c>
      <c r="BG19" s="90">
        <v>0</v>
      </c>
      <c r="BH19" s="90">
        <v>0</v>
      </c>
      <c r="BI19" s="90">
        <v>0</v>
      </c>
      <c r="BJ19" s="50">
        <f t="shared" si="8"/>
        <v>0</v>
      </c>
      <c r="BK19" s="90">
        <v>0</v>
      </c>
      <c r="BL19" s="90">
        <v>5379</v>
      </c>
      <c r="BM19" s="90">
        <v>1681</v>
      </c>
      <c r="BN19" s="90">
        <v>0</v>
      </c>
      <c r="BO19" s="90">
        <v>0</v>
      </c>
      <c r="BP19" s="90">
        <v>-118</v>
      </c>
      <c r="BQ19" s="90">
        <v>-42</v>
      </c>
      <c r="BR19" s="90">
        <v>-633</v>
      </c>
      <c r="BS19" s="90">
        <v>-120</v>
      </c>
      <c r="BT19" s="90">
        <v>2</v>
      </c>
      <c r="BU19" s="90">
        <v>0</v>
      </c>
      <c r="BV19" s="90">
        <v>-20</v>
      </c>
      <c r="BW19" s="90">
        <v>-438</v>
      </c>
      <c r="BX19" s="90">
        <v>0</v>
      </c>
      <c r="BY19" s="90">
        <v>5691</v>
      </c>
      <c r="BZ19" s="90">
        <v>7</v>
      </c>
      <c r="CA19" s="90">
        <v>113</v>
      </c>
      <c r="CB19" s="90">
        <v>21</v>
      </c>
      <c r="CC19" s="90">
        <v>277</v>
      </c>
      <c r="CD19" s="90">
        <v>5</v>
      </c>
      <c r="CE19" s="90">
        <v>22</v>
      </c>
    </row>
    <row r="20" spans="1:83" s="64" customFormat="1" ht="15.6" customHeight="1" x14ac:dyDescent="0.3">
      <c r="A20" s="57">
        <v>2</v>
      </c>
      <c r="B20" s="58" t="s">
        <v>127</v>
      </c>
      <c r="C20" s="86" t="s">
        <v>128</v>
      </c>
      <c r="D20" s="56" t="s">
        <v>129</v>
      </c>
      <c r="E20" s="41" t="s">
        <v>87</v>
      </c>
      <c r="F20" s="56" t="s">
        <v>130</v>
      </c>
      <c r="G20" s="89">
        <v>6382255.0800000001</v>
      </c>
      <c r="H20" s="89">
        <v>0</v>
      </c>
      <c r="I20" s="89">
        <v>179514.23999999999</v>
      </c>
      <c r="J20" s="89">
        <v>0</v>
      </c>
      <c r="K20" s="89">
        <v>0</v>
      </c>
      <c r="L20" s="89">
        <v>6561769.3200000003</v>
      </c>
      <c r="M20" s="89">
        <v>0</v>
      </c>
      <c r="N20" s="89">
        <v>2164321.5</v>
      </c>
      <c r="O20" s="89">
        <v>434395.58</v>
      </c>
      <c r="P20" s="89">
        <v>1042242.98</v>
      </c>
      <c r="Q20" s="89">
        <v>2471.04</v>
      </c>
      <c r="R20" s="89">
        <v>323888.71000000002</v>
      </c>
      <c r="S20" s="89">
        <v>1446296.44</v>
      </c>
      <c r="T20" s="89">
        <v>277380.3</v>
      </c>
      <c r="U20" s="89">
        <v>0</v>
      </c>
      <c r="V20" s="89">
        <v>0</v>
      </c>
      <c r="W20" s="89">
        <v>216391.04000000001</v>
      </c>
      <c r="X20" s="89">
        <v>604257.93999999994</v>
      </c>
      <c r="Y20" s="89">
        <v>6511645.5300000003</v>
      </c>
      <c r="Z20" s="91">
        <v>0.14436434746823062</v>
      </c>
      <c r="AA20" s="89">
        <v>493610.5</v>
      </c>
      <c r="AB20" s="89">
        <v>0</v>
      </c>
      <c r="AC20" s="89">
        <v>0</v>
      </c>
      <c r="AD20" s="89">
        <v>0</v>
      </c>
      <c r="AE20" s="89">
        <v>49.36</v>
      </c>
      <c r="AF20" s="51">
        <f t="shared" si="6"/>
        <v>49.36</v>
      </c>
      <c r="AG20" s="89">
        <v>145348.35</v>
      </c>
      <c r="AH20" s="89">
        <v>15860.19</v>
      </c>
      <c r="AI20" s="89">
        <v>46969.33</v>
      </c>
      <c r="AJ20" s="89">
        <v>0</v>
      </c>
      <c r="AK20" s="89">
        <v>16420.98</v>
      </c>
      <c r="AL20" s="89">
        <v>21062.5</v>
      </c>
      <c r="AM20" s="89">
        <v>17874.79</v>
      </c>
      <c r="AN20" s="89">
        <v>8350</v>
      </c>
      <c r="AO20" s="89">
        <v>7828.25</v>
      </c>
      <c r="AP20" s="89">
        <v>0</v>
      </c>
      <c r="AQ20" s="89">
        <v>11502.869999999999</v>
      </c>
      <c r="AR20" s="89">
        <v>4955.28</v>
      </c>
      <c r="AS20" s="89">
        <v>0</v>
      </c>
      <c r="AT20" s="89">
        <v>0</v>
      </c>
      <c r="AU20" s="89">
        <v>4817.53</v>
      </c>
      <c r="AV20" s="89">
        <v>12797.93</v>
      </c>
      <c r="AW20" s="89">
        <v>313788</v>
      </c>
      <c r="AX20" s="89">
        <v>56738.69</v>
      </c>
      <c r="AY20" s="54">
        <f t="shared" si="7"/>
        <v>0.1808185462796538</v>
      </c>
      <c r="AZ20" s="89">
        <v>163.30000000000001</v>
      </c>
      <c r="BA20" s="91">
        <v>7.7341079886766292E-2</v>
      </c>
      <c r="BB20" s="89">
        <v>45527.61</v>
      </c>
      <c r="BC20" s="89">
        <v>875842.48</v>
      </c>
      <c r="BD20" s="89">
        <v>207089</v>
      </c>
      <c r="BE20" s="89">
        <v>0</v>
      </c>
      <c r="BF20" s="89">
        <v>33445.279999999999</v>
      </c>
      <c r="BG20" s="89">
        <v>0</v>
      </c>
      <c r="BH20" s="89">
        <v>0</v>
      </c>
      <c r="BI20" s="89">
        <v>0</v>
      </c>
      <c r="BJ20" s="51">
        <f t="shared" si="8"/>
        <v>0</v>
      </c>
      <c r="BK20" s="89">
        <v>0</v>
      </c>
      <c r="BL20" s="89">
        <v>761</v>
      </c>
      <c r="BM20" s="89">
        <v>113</v>
      </c>
      <c r="BN20" s="89">
        <v>0</v>
      </c>
      <c r="BO20" s="89">
        <v>0</v>
      </c>
      <c r="BP20" s="89">
        <v>-8</v>
      </c>
      <c r="BQ20" s="89">
        <v>-15</v>
      </c>
      <c r="BR20" s="89">
        <v>-16</v>
      </c>
      <c r="BS20" s="89">
        <v>-22</v>
      </c>
      <c r="BT20" s="89">
        <v>0</v>
      </c>
      <c r="BU20" s="89">
        <v>0</v>
      </c>
      <c r="BV20" s="89">
        <v>-18</v>
      </c>
      <c r="BW20" s="89">
        <v>-170</v>
      </c>
      <c r="BX20" s="89">
        <v>-1</v>
      </c>
      <c r="BY20" s="89">
        <v>624</v>
      </c>
      <c r="BZ20" s="89">
        <v>25</v>
      </c>
      <c r="CA20" s="89">
        <v>16</v>
      </c>
      <c r="CB20" s="89">
        <v>19</v>
      </c>
      <c r="CC20" s="89">
        <v>104</v>
      </c>
      <c r="CD20" s="89">
        <v>12</v>
      </c>
      <c r="CE20" s="89">
        <v>19</v>
      </c>
    </row>
    <row r="21" spans="1:83" s="64" customFormat="1" ht="15.6" customHeight="1" x14ac:dyDescent="0.3">
      <c r="A21" s="57">
        <v>2</v>
      </c>
      <c r="B21" s="58" t="s">
        <v>131</v>
      </c>
      <c r="C21" s="86" t="s">
        <v>132</v>
      </c>
      <c r="D21" s="56" t="s">
        <v>133</v>
      </c>
      <c r="E21" s="56" t="s">
        <v>107</v>
      </c>
      <c r="F21" s="56" t="s">
        <v>108</v>
      </c>
      <c r="G21" s="89">
        <v>16246050.59</v>
      </c>
      <c r="H21" s="89">
        <v>-1897.33</v>
      </c>
      <c r="I21" s="89">
        <v>271472.03999999998</v>
      </c>
      <c r="J21" s="89">
        <v>0</v>
      </c>
      <c r="K21" s="89">
        <v>0</v>
      </c>
      <c r="L21" s="89">
        <v>16515625.300000001</v>
      </c>
      <c r="M21" s="89">
        <v>0</v>
      </c>
      <c r="N21" s="89">
        <v>171948.18</v>
      </c>
      <c r="O21" s="89">
        <v>1945858.37</v>
      </c>
      <c r="P21" s="89">
        <v>3955358.33</v>
      </c>
      <c r="Q21" s="89">
        <v>0</v>
      </c>
      <c r="R21" s="89">
        <v>1190608.7</v>
      </c>
      <c r="S21" s="89">
        <v>5604425.5899999999</v>
      </c>
      <c r="T21" s="89">
        <v>1721943.99</v>
      </c>
      <c r="U21" s="89">
        <v>0</v>
      </c>
      <c r="V21" s="89">
        <v>0</v>
      </c>
      <c r="W21" s="89">
        <v>482354.97</v>
      </c>
      <c r="X21" s="89">
        <v>1618471.36</v>
      </c>
      <c r="Y21" s="89">
        <v>16690969.49</v>
      </c>
      <c r="Z21" s="91">
        <v>0.1167604688063624</v>
      </c>
      <c r="AA21" s="89">
        <v>1616864.86</v>
      </c>
      <c r="AB21" s="89">
        <v>0</v>
      </c>
      <c r="AC21" s="89">
        <v>0</v>
      </c>
      <c r="AD21" s="89">
        <v>0</v>
      </c>
      <c r="AE21" s="89">
        <v>247.41</v>
      </c>
      <c r="AF21" s="51">
        <f t="shared" si="6"/>
        <v>247.41</v>
      </c>
      <c r="AG21" s="89">
        <v>728569.51</v>
      </c>
      <c r="AH21" s="89">
        <v>56929.98</v>
      </c>
      <c r="AI21" s="89">
        <v>184039.55</v>
      </c>
      <c r="AJ21" s="89">
        <v>0</v>
      </c>
      <c r="AK21" s="89">
        <v>141168.07</v>
      </c>
      <c r="AL21" s="89">
        <v>41005</v>
      </c>
      <c r="AM21" s="89">
        <v>121110.67</v>
      </c>
      <c r="AN21" s="89">
        <v>11625</v>
      </c>
      <c r="AO21" s="89">
        <v>46064.23</v>
      </c>
      <c r="AP21" s="89">
        <v>0</v>
      </c>
      <c r="AQ21" s="89">
        <v>38058.879999999997</v>
      </c>
      <c r="AR21" s="89">
        <v>6432.01</v>
      </c>
      <c r="AS21" s="89">
        <v>0</v>
      </c>
      <c r="AT21" s="89">
        <v>1915.41</v>
      </c>
      <c r="AU21" s="89">
        <v>21913.32</v>
      </c>
      <c r="AV21" s="89">
        <v>53109.54</v>
      </c>
      <c r="AW21" s="89">
        <v>1451941.17</v>
      </c>
      <c r="AX21" s="89">
        <v>0</v>
      </c>
      <c r="AY21" s="54">
        <f t="shared" si="7"/>
        <v>0</v>
      </c>
      <c r="AZ21" s="89">
        <v>0</v>
      </c>
      <c r="BA21" s="91">
        <v>9.952356426830504E-2</v>
      </c>
      <c r="BB21" s="89">
        <v>648681.56000000006</v>
      </c>
      <c r="BC21" s="89">
        <v>1247993.3899999999</v>
      </c>
      <c r="BD21" s="89">
        <v>209699.96</v>
      </c>
      <c r="BE21" s="89">
        <v>0</v>
      </c>
      <c r="BF21" s="89">
        <v>312752.44000000099</v>
      </c>
      <c r="BG21" s="89">
        <v>0</v>
      </c>
      <c r="BH21" s="89">
        <v>0</v>
      </c>
      <c r="BI21" s="89">
        <v>0</v>
      </c>
      <c r="BJ21" s="51">
        <f t="shared" si="8"/>
        <v>0</v>
      </c>
      <c r="BK21" s="89">
        <v>0</v>
      </c>
      <c r="BL21" s="89">
        <v>2499</v>
      </c>
      <c r="BM21" s="89">
        <v>696</v>
      </c>
      <c r="BN21" s="89">
        <v>0</v>
      </c>
      <c r="BO21" s="89">
        <v>0</v>
      </c>
      <c r="BP21" s="89">
        <v>-20</v>
      </c>
      <c r="BQ21" s="89">
        <v>-166</v>
      </c>
      <c r="BR21" s="89">
        <v>-138</v>
      </c>
      <c r="BS21" s="89">
        <v>-273</v>
      </c>
      <c r="BT21" s="89">
        <v>0</v>
      </c>
      <c r="BU21" s="89">
        <v>0</v>
      </c>
      <c r="BV21" s="89">
        <v>724</v>
      </c>
      <c r="BW21" s="89">
        <v>-1031</v>
      </c>
      <c r="BX21" s="89">
        <v>0</v>
      </c>
      <c r="BY21" s="89">
        <v>2291</v>
      </c>
      <c r="BZ21" s="89">
        <v>9</v>
      </c>
      <c r="CA21" s="89">
        <v>116</v>
      </c>
      <c r="CB21" s="89">
        <v>60</v>
      </c>
      <c r="CC21" s="89">
        <v>412</v>
      </c>
      <c r="CD21" s="89">
        <v>0</v>
      </c>
      <c r="CE21" s="89">
        <v>11</v>
      </c>
    </row>
    <row r="22" spans="1:83" s="64" customFormat="1" ht="15.6" customHeight="1" x14ac:dyDescent="0.3">
      <c r="A22" s="57">
        <v>2</v>
      </c>
      <c r="B22" s="58" t="s">
        <v>134</v>
      </c>
      <c r="C22" s="86" t="s">
        <v>135</v>
      </c>
      <c r="D22" s="56" t="s">
        <v>136</v>
      </c>
      <c r="E22" s="41" t="s">
        <v>87</v>
      </c>
      <c r="F22" s="56" t="s">
        <v>137</v>
      </c>
      <c r="G22" s="89">
        <v>17725625.170000002</v>
      </c>
      <c r="H22" s="89">
        <v>273013.19</v>
      </c>
      <c r="I22" s="89">
        <v>0</v>
      </c>
      <c r="J22" s="89">
        <v>0</v>
      </c>
      <c r="K22" s="89">
        <v>0</v>
      </c>
      <c r="L22" s="89">
        <v>17998638.359999999</v>
      </c>
      <c r="M22" s="89">
        <v>0</v>
      </c>
      <c r="N22" s="89">
        <v>1364084.56</v>
      </c>
      <c r="O22" s="89">
        <v>4801145.08</v>
      </c>
      <c r="P22" s="89">
        <v>1786140.91</v>
      </c>
      <c r="Q22" s="89">
        <v>0</v>
      </c>
      <c r="R22" s="89">
        <v>1476007.45</v>
      </c>
      <c r="S22" s="89">
        <v>5860298.9299999997</v>
      </c>
      <c r="T22" s="89">
        <v>508811.26</v>
      </c>
      <c r="U22" s="89">
        <v>0</v>
      </c>
      <c r="V22" s="89">
        <v>7591</v>
      </c>
      <c r="W22" s="89">
        <v>1519156.43</v>
      </c>
      <c r="X22" s="89">
        <v>1018651.67</v>
      </c>
      <c r="Y22" s="89">
        <v>18341887.289999999</v>
      </c>
      <c r="Z22" s="91">
        <v>0.19914107935884989</v>
      </c>
      <c r="AA22" s="89">
        <v>1018651.67</v>
      </c>
      <c r="AB22" s="89">
        <v>0</v>
      </c>
      <c r="AC22" s="89">
        <v>0</v>
      </c>
      <c r="AD22" s="89">
        <v>0</v>
      </c>
      <c r="AE22" s="89">
        <v>288.95999999999998</v>
      </c>
      <c r="AF22" s="51">
        <f t="shared" si="6"/>
        <v>288.95999999999998</v>
      </c>
      <c r="AG22" s="89">
        <v>521698.91</v>
      </c>
      <c r="AH22" s="89">
        <v>35947.35</v>
      </c>
      <c r="AI22" s="89">
        <v>117692.44</v>
      </c>
      <c r="AJ22" s="89">
        <v>0</v>
      </c>
      <c r="AK22" s="89">
        <v>70305.06</v>
      </c>
      <c r="AL22" s="89">
        <v>71104.460000000006</v>
      </c>
      <c r="AM22" s="89">
        <v>20788.48</v>
      </c>
      <c r="AN22" s="89">
        <v>9575</v>
      </c>
      <c r="AO22" s="89">
        <v>7250</v>
      </c>
      <c r="AP22" s="89">
        <v>0</v>
      </c>
      <c r="AQ22" s="89">
        <v>35572.130000000005</v>
      </c>
      <c r="AR22" s="89">
        <v>1000</v>
      </c>
      <c r="AS22" s="89">
        <v>0</v>
      </c>
      <c r="AT22" s="89">
        <v>3084.15</v>
      </c>
      <c r="AU22" s="89">
        <v>12506.15</v>
      </c>
      <c r="AV22" s="89">
        <v>32578</v>
      </c>
      <c r="AW22" s="89">
        <v>939103</v>
      </c>
      <c r="AX22" s="89">
        <v>0</v>
      </c>
      <c r="AY22" s="54">
        <f t="shared" si="7"/>
        <v>0</v>
      </c>
      <c r="AZ22" s="89">
        <v>1064</v>
      </c>
      <c r="BA22" s="91">
        <v>5.746774289936088E-2</v>
      </c>
      <c r="BB22" s="89">
        <v>1926414.32</v>
      </c>
      <c r="BC22" s="89">
        <v>1657853.95</v>
      </c>
      <c r="BD22" s="89">
        <v>209700</v>
      </c>
      <c r="BE22" s="89">
        <v>5.8207660913467401E-11</v>
      </c>
      <c r="BF22" s="89">
        <v>142035.01</v>
      </c>
      <c r="BG22" s="89">
        <v>0</v>
      </c>
      <c r="BH22" s="89">
        <v>0</v>
      </c>
      <c r="BI22" s="89">
        <v>0</v>
      </c>
      <c r="BJ22" s="51">
        <f t="shared" si="8"/>
        <v>0</v>
      </c>
      <c r="BK22" s="89">
        <v>0</v>
      </c>
      <c r="BL22" s="89">
        <v>2039</v>
      </c>
      <c r="BM22" s="89">
        <v>1144</v>
      </c>
      <c r="BN22" s="89">
        <v>0</v>
      </c>
      <c r="BO22" s="89">
        <v>0</v>
      </c>
      <c r="BP22" s="89">
        <v>-77</v>
      </c>
      <c r="BQ22" s="89">
        <v>-31</v>
      </c>
      <c r="BR22" s="89">
        <v>-664</v>
      </c>
      <c r="BS22" s="89">
        <v>-100</v>
      </c>
      <c r="BT22" s="89">
        <v>0</v>
      </c>
      <c r="BU22" s="89">
        <v>0</v>
      </c>
      <c r="BV22" s="89">
        <v>-50</v>
      </c>
      <c r="BW22" s="89">
        <v>-280</v>
      </c>
      <c r="BX22" s="89">
        <v>0</v>
      </c>
      <c r="BY22" s="89">
        <v>1981</v>
      </c>
      <c r="BZ22" s="89">
        <v>4</v>
      </c>
      <c r="CA22" s="89">
        <v>145</v>
      </c>
      <c r="CB22" s="89">
        <v>15</v>
      </c>
      <c r="CC22" s="89">
        <v>61</v>
      </c>
      <c r="CD22" s="89">
        <v>2</v>
      </c>
      <c r="CE22" s="89">
        <v>57</v>
      </c>
    </row>
    <row r="23" spans="1:83" s="64" customFormat="1" ht="15.6" customHeight="1" x14ac:dyDescent="0.3">
      <c r="A23" s="57">
        <v>3</v>
      </c>
      <c r="B23" s="58" t="s">
        <v>138</v>
      </c>
      <c r="C23" s="86" t="s">
        <v>139</v>
      </c>
      <c r="D23" s="56" t="s">
        <v>140</v>
      </c>
      <c r="E23" s="41" t="s">
        <v>87</v>
      </c>
      <c r="F23" s="56" t="s">
        <v>141</v>
      </c>
      <c r="G23" s="89">
        <v>35939227.060000002</v>
      </c>
      <c r="H23" s="89">
        <v>0</v>
      </c>
      <c r="I23" s="89">
        <v>1005211.38</v>
      </c>
      <c r="J23" s="89">
        <v>0</v>
      </c>
      <c r="K23" s="89">
        <v>0</v>
      </c>
      <c r="L23" s="89">
        <v>36944438.439999998</v>
      </c>
      <c r="M23" s="89">
        <v>0</v>
      </c>
      <c r="N23" s="89">
        <v>247284.43</v>
      </c>
      <c r="O23" s="89">
        <v>7746822.4500000002</v>
      </c>
      <c r="P23" s="89">
        <v>6278108.3399999999</v>
      </c>
      <c r="Q23" s="89">
        <v>115888.05</v>
      </c>
      <c r="R23" s="89">
        <v>2422499.38</v>
      </c>
      <c r="S23" s="89">
        <v>10241493.33</v>
      </c>
      <c r="T23" s="89">
        <v>5361379.12</v>
      </c>
      <c r="U23" s="89">
        <v>0</v>
      </c>
      <c r="V23" s="89">
        <v>0</v>
      </c>
      <c r="W23" s="89">
        <v>1530732.93</v>
      </c>
      <c r="X23" s="89">
        <v>2873550.81</v>
      </c>
      <c r="Y23" s="89">
        <v>36817758.840000004</v>
      </c>
      <c r="Z23" s="91">
        <v>0.1491948447040419</v>
      </c>
      <c r="AA23" s="89">
        <v>2623572.23</v>
      </c>
      <c r="AB23" s="89">
        <v>0</v>
      </c>
      <c r="AC23" s="89">
        <v>0</v>
      </c>
      <c r="AD23" s="89">
        <v>0</v>
      </c>
      <c r="AE23" s="89">
        <v>258.95999999999998</v>
      </c>
      <c r="AF23" s="51">
        <f t="shared" si="6"/>
        <v>258.95999999999998</v>
      </c>
      <c r="AG23" s="89">
        <v>1525656.71</v>
      </c>
      <c r="AH23" s="89">
        <v>126478.43</v>
      </c>
      <c r="AI23" s="89">
        <v>387851.33</v>
      </c>
      <c r="AJ23" s="89">
        <v>0</v>
      </c>
      <c r="AK23" s="89">
        <v>229874.37</v>
      </c>
      <c r="AL23" s="89">
        <v>6643.28</v>
      </c>
      <c r="AM23" s="89">
        <v>63762.86</v>
      </c>
      <c r="AN23" s="89">
        <v>9500</v>
      </c>
      <c r="AO23" s="89">
        <v>2666.62</v>
      </c>
      <c r="AP23" s="89">
        <v>0</v>
      </c>
      <c r="AQ23" s="89">
        <v>67583.13</v>
      </c>
      <c r="AR23" s="89">
        <v>16784.810000000001</v>
      </c>
      <c r="AS23" s="89">
        <v>5757.73</v>
      </c>
      <c r="AT23" s="89">
        <v>7967.47</v>
      </c>
      <c r="AU23" s="89">
        <v>58020.65</v>
      </c>
      <c r="AV23" s="89">
        <v>85035.36</v>
      </c>
      <c r="AW23" s="89">
        <v>2593582.75</v>
      </c>
      <c r="AX23" s="89">
        <v>0</v>
      </c>
      <c r="AY23" s="54">
        <f t="shared" si="7"/>
        <v>0</v>
      </c>
      <c r="AZ23" s="89">
        <v>0</v>
      </c>
      <c r="BA23" s="91">
        <v>7.3000240812635883E-2</v>
      </c>
      <c r="BB23" s="89">
        <v>1538160.47</v>
      </c>
      <c r="BC23" s="89">
        <v>3823786.93</v>
      </c>
      <c r="BD23" s="89">
        <v>209700</v>
      </c>
      <c r="BE23" s="89">
        <v>0</v>
      </c>
      <c r="BF23" s="89">
        <v>234577.02</v>
      </c>
      <c r="BG23" s="89">
        <v>0</v>
      </c>
      <c r="BH23" s="89">
        <v>0</v>
      </c>
      <c r="BI23" s="89">
        <v>0</v>
      </c>
      <c r="BJ23" s="51">
        <f t="shared" si="8"/>
        <v>0</v>
      </c>
      <c r="BK23" s="89">
        <v>0</v>
      </c>
      <c r="BL23" s="89">
        <v>6945</v>
      </c>
      <c r="BM23" s="89">
        <v>2638</v>
      </c>
      <c r="BN23" s="89">
        <v>119</v>
      </c>
      <c r="BO23" s="89">
        <v>-293</v>
      </c>
      <c r="BP23" s="89">
        <v>-95</v>
      </c>
      <c r="BQ23" s="89">
        <v>-220</v>
      </c>
      <c r="BR23" s="89">
        <v>-596</v>
      </c>
      <c r="BS23" s="89">
        <v>-572</v>
      </c>
      <c r="BT23" s="89">
        <v>2</v>
      </c>
      <c r="BU23" s="89">
        <v>0</v>
      </c>
      <c r="BV23" s="89">
        <v>10</v>
      </c>
      <c r="BW23" s="89">
        <v>-1286</v>
      </c>
      <c r="BX23" s="89">
        <v>-3</v>
      </c>
      <c r="BY23" s="89">
        <v>6649</v>
      </c>
      <c r="BZ23" s="89">
        <v>3</v>
      </c>
      <c r="CA23" s="89">
        <v>248</v>
      </c>
      <c r="CB23" s="89">
        <v>96</v>
      </c>
      <c r="CC23" s="89">
        <v>852</v>
      </c>
      <c r="CD23" s="89">
        <v>128</v>
      </c>
      <c r="CE23" s="89">
        <v>30</v>
      </c>
    </row>
    <row r="24" spans="1:83" s="64" customFormat="1" ht="15.6" customHeight="1" x14ac:dyDescent="0.3">
      <c r="A24" s="57">
        <v>3</v>
      </c>
      <c r="B24" s="58" t="s">
        <v>142</v>
      </c>
      <c r="C24" s="86" t="s">
        <v>143</v>
      </c>
      <c r="D24" s="56" t="s">
        <v>144</v>
      </c>
      <c r="E24" s="56" t="s">
        <v>145</v>
      </c>
      <c r="F24" s="56" t="s">
        <v>146</v>
      </c>
      <c r="G24" s="89">
        <v>38008375.909999996</v>
      </c>
      <c r="H24" s="89">
        <v>0</v>
      </c>
      <c r="I24" s="89">
        <v>380085.66</v>
      </c>
      <c r="J24" s="89">
        <v>0</v>
      </c>
      <c r="K24" s="89">
        <v>0</v>
      </c>
      <c r="L24" s="89">
        <v>38388461.57</v>
      </c>
      <c r="M24" s="89">
        <v>0</v>
      </c>
      <c r="N24" s="89">
        <v>3492124.31</v>
      </c>
      <c r="O24" s="89">
        <v>6088415.29</v>
      </c>
      <c r="P24" s="89">
        <v>5119477.54</v>
      </c>
      <c r="Q24" s="89">
        <v>3661.25</v>
      </c>
      <c r="R24" s="89">
        <v>3287759.74</v>
      </c>
      <c r="S24" s="89">
        <v>12280910.25</v>
      </c>
      <c r="T24" s="89">
        <v>5044377.2300000004</v>
      </c>
      <c r="U24" s="89">
        <v>0</v>
      </c>
      <c r="V24" s="89">
        <v>0</v>
      </c>
      <c r="W24" s="89">
        <v>1240590.07</v>
      </c>
      <c r="X24" s="89">
        <v>2101532.5299999998</v>
      </c>
      <c r="Y24" s="89">
        <v>38658848.210000001</v>
      </c>
      <c r="Z24" s="91">
        <v>0.18719352457593605</v>
      </c>
      <c r="AA24" s="89">
        <v>2092633.26</v>
      </c>
      <c r="AB24" s="89">
        <v>0</v>
      </c>
      <c r="AC24" s="89">
        <v>0</v>
      </c>
      <c r="AD24" s="89">
        <v>0</v>
      </c>
      <c r="AE24" s="89">
        <v>0</v>
      </c>
      <c r="AF24" s="51">
        <f t="shared" si="6"/>
        <v>0</v>
      </c>
      <c r="AG24" s="89">
        <v>1170115.52</v>
      </c>
      <c r="AH24" s="89">
        <v>94476.85</v>
      </c>
      <c r="AI24" s="89">
        <v>283657.63</v>
      </c>
      <c r="AJ24" s="89">
        <v>0</v>
      </c>
      <c r="AK24" s="89">
        <v>132818.87</v>
      </c>
      <c r="AL24" s="89">
        <v>3948.44</v>
      </c>
      <c r="AM24" s="89">
        <v>70020.69</v>
      </c>
      <c r="AN24" s="89">
        <v>9500</v>
      </c>
      <c r="AO24" s="89">
        <v>0</v>
      </c>
      <c r="AP24" s="89">
        <v>0</v>
      </c>
      <c r="AQ24" s="89">
        <v>34144.44</v>
      </c>
      <c r="AR24" s="89">
        <v>15135.21</v>
      </c>
      <c r="AS24" s="89">
        <v>0</v>
      </c>
      <c r="AT24" s="89">
        <v>22810.82</v>
      </c>
      <c r="AU24" s="89">
        <v>55668.46</v>
      </c>
      <c r="AV24" s="89">
        <v>80781.89</v>
      </c>
      <c r="AW24" s="89">
        <v>1973078.82</v>
      </c>
      <c r="AX24" s="89">
        <v>0</v>
      </c>
      <c r="AY24" s="54">
        <f t="shared" si="7"/>
        <v>0</v>
      </c>
      <c r="AZ24" s="89">
        <v>0</v>
      </c>
      <c r="BA24" s="91">
        <v>5.505716068887407E-2</v>
      </c>
      <c r="BB24" s="89">
        <v>2166205.5499999998</v>
      </c>
      <c r="BC24" s="89">
        <v>4948716.3</v>
      </c>
      <c r="BD24" s="89">
        <v>209700</v>
      </c>
      <c r="BE24" s="89">
        <v>0</v>
      </c>
      <c r="BF24" s="89">
        <v>337030.22</v>
      </c>
      <c r="BG24" s="89">
        <v>0</v>
      </c>
      <c r="BH24" s="89">
        <v>0</v>
      </c>
      <c r="BI24" s="89">
        <v>0</v>
      </c>
      <c r="BJ24" s="51">
        <f t="shared" si="8"/>
        <v>0</v>
      </c>
      <c r="BK24" s="89">
        <v>0</v>
      </c>
      <c r="BL24" s="89">
        <v>6533</v>
      </c>
      <c r="BM24" s="89">
        <v>1901</v>
      </c>
      <c r="BN24" s="89">
        <v>41</v>
      </c>
      <c r="BO24" s="89">
        <v>-8</v>
      </c>
      <c r="BP24" s="89">
        <v>-89</v>
      </c>
      <c r="BQ24" s="89">
        <v>-140</v>
      </c>
      <c r="BR24" s="89">
        <v>-541</v>
      </c>
      <c r="BS24" s="89">
        <v>-371</v>
      </c>
      <c r="BT24" s="89">
        <v>33</v>
      </c>
      <c r="BU24" s="89">
        <v>0</v>
      </c>
      <c r="BV24" s="89">
        <v>43</v>
      </c>
      <c r="BW24" s="89">
        <v>-1380</v>
      </c>
      <c r="BX24" s="89">
        <v>-1</v>
      </c>
      <c r="BY24" s="89">
        <v>6021</v>
      </c>
      <c r="BZ24" s="89">
        <v>11</v>
      </c>
      <c r="CA24" s="89">
        <v>222</v>
      </c>
      <c r="CB24" s="89">
        <v>173</v>
      </c>
      <c r="CC24" s="89">
        <v>789</v>
      </c>
      <c r="CD24" s="89">
        <v>170</v>
      </c>
      <c r="CE24" s="89">
        <v>22</v>
      </c>
    </row>
    <row r="25" spans="1:83" s="64" customFormat="1" ht="15.6" customHeight="1" x14ac:dyDescent="0.3">
      <c r="A25" s="57">
        <v>3</v>
      </c>
      <c r="B25" s="58" t="s">
        <v>147</v>
      </c>
      <c r="C25" s="86" t="s">
        <v>148</v>
      </c>
      <c r="D25" s="56" t="s">
        <v>149</v>
      </c>
      <c r="E25" s="41" t="s">
        <v>87</v>
      </c>
      <c r="F25" s="56" t="s">
        <v>141</v>
      </c>
      <c r="G25" s="89">
        <v>34686688.539999999</v>
      </c>
      <c r="H25" s="89">
        <v>996967.08</v>
      </c>
      <c r="I25" s="89">
        <v>1019897.9299999999</v>
      </c>
      <c r="J25" s="89">
        <v>0</v>
      </c>
      <c r="K25" s="89">
        <v>0</v>
      </c>
      <c r="L25" s="89">
        <v>36703553.549999997</v>
      </c>
      <c r="M25" s="89">
        <v>0</v>
      </c>
      <c r="N25" s="89">
        <v>0</v>
      </c>
      <c r="O25" s="89">
        <v>8637429.5999999996</v>
      </c>
      <c r="P25" s="89">
        <v>5389615.4699999997</v>
      </c>
      <c r="Q25" s="89">
        <v>0</v>
      </c>
      <c r="R25" s="89">
        <v>2835714.3</v>
      </c>
      <c r="S25" s="89">
        <v>11840209.75</v>
      </c>
      <c r="T25" s="89">
        <v>3954823.04</v>
      </c>
      <c r="U25" s="89">
        <v>0</v>
      </c>
      <c r="V25" s="89">
        <v>0</v>
      </c>
      <c r="W25" s="89">
        <v>1575675.98</v>
      </c>
      <c r="X25" s="89">
        <v>2065989.3800000001</v>
      </c>
      <c r="Y25" s="89">
        <v>36299457.520000003</v>
      </c>
      <c r="Z25" s="91">
        <v>0.19150820063877777</v>
      </c>
      <c r="AA25" s="89">
        <v>1912064.53</v>
      </c>
      <c r="AB25" s="89">
        <v>0</v>
      </c>
      <c r="AC25" s="89">
        <v>0</v>
      </c>
      <c r="AD25" s="89">
        <v>0</v>
      </c>
      <c r="AE25" s="89">
        <v>0</v>
      </c>
      <c r="AF25" s="51">
        <f t="shared" si="6"/>
        <v>0</v>
      </c>
      <c r="AG25" s="89">
        <v>974343.14</v>
      </c>
      <c r="AH25" s="89">
        <v>81291.08</v>
      </c>
      <c r="AI25" s="89">
        <v>236231.75</v>
      </c>
      <c r="AJ25" s="89">
        <v>0</v>
      </c>
      <c r="AK25" s="89">
        <v>120785.32</v>
      </c>
      <c r="AL25" s="89">
        <v>3391.15</v>
      </c>
      <c r="AM25" s="89">
        <v>122165.18</v>
      </c>
      <c r="AN25" s="89">
        <v>9500</v>
      </c>
      <c r="AO25" s="89">
        <v>6995</v>
      </c>
      <c r="AP25" s="89">
        <v>0</v>
      </c>
      <c r="AQ25" s="89">
        <v>47973.61</v>
      </c>
      <c r="AR25" s="89">
        <v>10460.459999999999</v>
      </c>
      <c r="AS25" s="89">
        <v>0</v>
      </c>
      <c r="AT25" s="89">
        <v>5551.33</v>
      </c>
      <c r="AU25" s="89">
        <v>11394.56</v>
      </c>
      <c r="AV25" s="89">
        <v>82709.03</v>
      </c>
      <c r="AW25" s="89">
        <v>1712791.61</v>
      </c>
      <c r="AX25" s="89">
        <v>0</v>
      </c>
      <c r="AY25" s="54">
        <f t="shared" si="7"/>
        <v>0</v>
      </c>
      <c r="AZ25" s="89">
        <v>0</v>
      </c>
      <c r="BA25" s="91">
        <v>5.5123870582083533E-2</v>
      </c>
      <c r="BB25" s="89">
        <v>2181584.38</v>
      </c>
      <c r="BC25" s="89">
        <v>4652128.3</v>
      </c>
      <c r="BD25" s="89">
        <v>209700</v>
      </c>
      <c r="BE25" s="89">
        <v>0</v>
      </c>
      <c r="BF25" s="89">
        <v>320136.17</v>
      </c>
      <c r="BG25" s="89">
        <v>0</v>
      </c>
      <c r="BH25" s="89">
        <v>0</v>
      </c>
      <c r="BI25" s="89">
        <v>0</v>
      </c>
      <c r="BJ25" s="51">
        <f t="shared" si="8"/>
        <v>0</v>
      </c>
      <c r="BK25" s="89">
        <v>0</v>
      </c>
      <c r="BL25" s="89">
        <v>4511</v>
      </c>
      <c r="BM25" s="89">
        <v>2657</v>
      </c>
      <c r="BN25" s="89">
        <v>165</v>
      </c>
      <c r="BO25" s="89">
        <v>-185</v>
      </c>
      <c r="BP25" s="89">
        <v>-104</v>
      </c>
      <c r="BQ25" s="89">
        <v>-101</v>
      </c>
      <c r="BR25" s="89">
        <v>-1027</v>
      </c>
      <c r="BS25" s="89">
        <v>-438</v>
      </c>
      <c r="BT25" s="89">
        <v>0</v>
      </c>
      <c r="BU25" s="89">
        <v>-3</v>
      </c>
      <c r="BV25" s="89">
        <v>1</v>
      </c>
      <c r="BW25" s="89">
        <v>-1089</v>
      </c>
      <c r="BX25" s="89">
        <v>-1</v>
      </c>
      <c r="BY25" s="89">
        <v>4386</v>
      </c>
      <c r="BZ25" s="89">
        <v>5</v>
      </c>
      <c r="CA25" s="89">
        <v>291</v>
      </c>
      <c r="CB25" s="89">
        <v>109</v>
      </c>
      <c r="CC25" s="89">
        <v>813</v>
      </c>
      <c r="CD25" s="89">
        <v>338</v>
      </c>
      <c r="CE25" s="89">
        <v>69</v>
      </c>
    </row>
    <row r="26" spans="1:83" s="64" customFormat="1" ht="15.6" customHeight="1" x14ac:dyDescent="0.3">
      <c r="A26" s="57">
        <v>3</v>
      </c>
      <c r="B26" s="58" t="s">
        <v>150</v>
      </c>
      <c r="C26" s="86" t="s">
        <v>114</v>
      </c>
      <c r="D26" s="56" t="s">
        <v>151</v>
      </c>
      <c r="E26" s="41" t="s">
        <v>87</v>
      </c>
      <c r="F26" s="56" t="s">
        <v>152</v>
      </c>
      <c r="G26" s="89">
        <v>15836846.619999999</v>
      </c>
      <c r="H26" s="89">
        <v>232718.24</v>
      </c>
      <c r="I26" s="89">
        <v>0</v>
      </c>
      <c r="J26" s="89">
        <v>0</v>
      </c>
      <c r="K26" s="89">
        <v>0</v>
      </c>
      <c r="L26" s="89">
        <v>16069564.859999999</v>
      </c>
      <c r="M26" s="89">
        <v>0</v>
      </c>
      <c r="N26" s="89">
        <v>0</v>
      </c>
      <c r="O26" s="89">
        <v>3083822.18</v>
      </c>
      <c r="P26" s="89">
        <v>5394591.9100000001</v>
      </c>
      <c r="Q26" s="89">
        <v>0</v>
      </c>
      <c r="R26" s="89">
        <v>1972746.8</v>
      </c>
      <c r="S26" s="89">
        <v>2505473.14</v>
      </c>
      <c r="T26" s="89">
        <v>1856586.39</v>
      </c>
      <c r="U26" s="89">
        <v>0</v>
      </c>
      <c r="V26" s="89">
        <v>2682</v>
      </c>
      <c r="W26" s="89">
        <v>600845.96</v>
      </c>
      <c r="X26" s="89">
        <v>968487.48</v>
      </c>
      <c r="Y26" s="89">
        <v>16385235.859999999</v>
      </c>
      <c r="Z26" s="91">
        <v>9.0627921956064103E-2</v>
      </c>
      <c r="AA26" s="89">
        <v>968487.48</v>
      </c>
      <c r="AB26" s="89">
        <v>0</v>
      </c>
      <c r="AC26" s="89">
        <v>0</v>
      </c>
      <c r="AD26" s="89">
        <v>0</v>
      </c>
      <c r="AE26" s="89">
        <v>0</v>
      </c>
      <c r="AF26" s="51">
        <f t="shared" si="6"/>
        <v>0</v>
      </c>
      <c r="AG26" s="89">
        <v>371338.77</v>
      </c>
      <c r="AH26" s="89">
        <v>29151.200000000001</v>
      </c>
      <c r="AI26" s="89">
        <v>82040.27</v>
      </c>
      <c r="AJ26" s="89">
        <v>0</v>
      </c>
      <c r="AK26" s="89">
        <v>94195</v>
      </c>
      <c r="AL26" s="89">
        <v>38059.040000000001</v>
      </c>
      <c r="AM26" s="89">
        <v>81146.53</v>
      </c>
      <c r="AN26" s="89">
        <v>9500</v>
      </c>
      <c r="AO26" s="89">
        <v>116</v>
      </c>
      <c r="AP26" s="89">
        <v>0</v>
      </c>
      <c r="AQ26" s="89">
        <v>34308.51</v>
      </c>
      <c r="AR26" s="89">
        <v>9578.5300000000007</v>
      </c>
      <c r="AS26" s="89">
        <v>0</v>
      </c>
      <c r="AT26" s="89">
        <v>3650.4</v>
      </c>
      <c r="AU26" s="89">
        <v>27365.85</v>
      </c>
      <c r="AV26" s="89">
        <v>24140.87</v>
      </c>
      <c r="AW26" s="89">
        <v>804590.97</v>
      </c>
      <c r="AX26" s="89">
        <v>0</v>
      </c>
      <c r="AY26" s="54">
        <f t="shared" si="7"/>
        <v>0</v>
      </c>
      <c r="AZ26" s="89">
        <v>0</v>
      </c>
      <c r="BA26" s="91">
        <v>6.1154060731820108E-2</v>
      </c>
      <c r="BB26" s="89">
        <v>178275.23</v>
      </c>
      <c r="BC26" s="89">
        <v>1278076.04</v>
      </c>
      <c r="BD26" s="89">
        <v>209700</v>
      </c>
      <c r="BE26" s="89">
        <v>0</v>
      </c>
      <c r="BF26" s="89">
        <v>143302.89000000001</v>
      </c>
      <c r="BG26" s="89">
        <v>0</v>
      </c>
      <c r="BH26" s="89">
        <v>0</v>
      </c>
      <c r="BI26" s="89">
        <v>0</v>
      </c>
      <c r="BJ26" s="51">
        <f t="shared" si="8"/>
        <v>0</v>
      </c>
      <c r="BK26" s="89">
        <v>0</v>
      </c>
      <c r="BL26" s="89">
        <v>2872</v>
      </c>
      <c r="BM26" s="89">
        <v>698</v>
      </c>
      <c r="BN26" s="89">
        <v>69</v>
      </c>
      <c r="BO26" s="89">
        <v>-55</v>
      </c>
      <c r="BP26" s="89">
        <v>-10</v>
      </c>
      <c r="BQ26" s="89">
        <v>-48</v>
      </c>
      <c r="BR26" s="89">
        <v>-124</v>
      </c>
      <c r="BS26" s="89">
        <v>-158</v>
      </c>
      <c r="BT26" s="89">
        <v>8</v>
      </c>
      <c r="BU26" s="89">
        <v>0</v>
      </c>
      <c r="BV26" s="89">
        <v>-42</v>
      </c>
      <c r="BW26" s="89">
        <v>-439</v>
      </c>
      <c r="BX26" s="89">
        <v>-5</v>
      </c>
      <c r="BY26" s="89">
        <v>2766</v>
      </c>
      <c r="BZ26" s="89">
        <v>30</v>
      </c>
      <c r="CA26" s="89">
        <v>58</v>
      </c>
      <c r="CB26" s="89">
        <v>24</v>
      </c>
      <c r="CC26" s="89">
        <v>301</v>
      </c>
      <c r="CD26" s="89">
        <v>51</v>
      </c>
      <c r="CE26" s="89">
        <v>5</v>
      </c>
    </row>
    <row r="27" spans="1:83" s="64" customFormat="1" ht="15.6" customHeight="1" x14ac:dyDescent="0.3">
      <c r="A27" s="57">
        <v>3</v>
      </c>
      <c r="B27" s="58" t="s">
        <v>153</v>
      </c>
      <c r="C27" s="86" t="s">
        <v>154</v>
      </c>
      <c r="D27" s="56" t="s">
        <v>155</v>
      </c>
      <c r="E27" s="56" t="s">
        <v>112</v>
      </c>
      <c r="F27" s="56" t="s">
        <v>146</v>
      </c>
      <c r="G27" s="89">
        <v>35355003.600000001</v>
      </c>
      <c r="H27" s="89">
        <v>0</v>
      </c>
      <c r="I27" s="89">
        <v>632836.73</v>
      </c>
      <c r="J27" s="89">
        <v>0</v>
      </c>
      <c r="K27" s="89">
        <v>0</v>
      </c>
      <c r="L27" s="89">
        <v>35987840.329999998</v>
      </c>
      <c r="M27" s="89">
        <v>0</v>
      </c>
      <c r="N27" s="89">
        <v>0</v>
      </c>
      <c r="O27" s="89">
        <v>8890218.9800000004</v>
      </c>
      <c r="P27" s="89">
        <v>7110878.7699999996</v>
      </c>
      <c r="Q27" s="89">
        <v>0</v>
      </c>
      <c r="R27" s="89">
        <v>3392793.82</v>
      </c>
      <c r="S27" s="89">
        <v>8778386.2699999996</v>
      </c>
      <c r="T27" s="89">
        <v>3524518.97</v>
      </c>
      <c r="U27" s="89">
        <v>0</v>
      </c>
      <c r="V27" s="89">
        <v>0</v>
      </c>
      <c r="W27" s="89">
        <v>2093664.01</v>
      </c>
      <c r="X27" s="89">
        <v>2545560.2599999998</v>
      </c>
      <c r="Y27" s="89">
        <v>36336021.079999998</v>
      </c>
      <c r="Z27" s="91">
        <v>0.21747945345987718</v>
      </c>
      <c r="AA27" s="89">
        <v>2545560.2599999998</v>
      </c>
      <c r="AB27" s="89">
        <v>0</v>
      </c>
      <c r="AC27" s="89">
        <v>0</v>
      </c>
      <c r="AD27" s="89">
        <v>0</v>
      </c>
      <c r="AE27" s="89">
        <v>0</v>
      </c>
      <c r="AF27" s="51">
        <f t="shared" si="6"/>
        <v>0</v>
      </c>
      <c r="AG27" s="89">
        <v>1448271.78</v>
      </c>
      <c r="AH27" s="89">
        <v>114823.29</v>
      </c>
      <c r="AI27" s="89">
        <v>378948.09</v>
      </c>
      <c r="AJ27" s="89">
        <v>0</v>
      </c>
      <c r="AK27" s="89">
        <v>171795.69</v>
      </c>
      <c r="AL27" s="89">
        <v>5672.06</v>
      </c>
      <c r="AM27" s="89">
        <v>65477.38</v>
      </c>
      <c r="AN27" s="89">
        <v>9500</v>
      </c>
      <c r="AO27" s="89">
        <v>10415.5</v>
      </c>
      <c r="AP27" s="89">
        <v>0</v>
      </c>
      <c r="AQ27" s="89">
        <v>63032.75</v>
      </c>
      <c r="AR27" s="89">
        <v>20494.02</v>
      </c>
      <c r="AS27" s="89">
        <v>0</v>
      </c>
      <c r="AT27" s="89">
        <v>9612.09</v>
      </c>
      <c r="AU27" s="89">
        <v>9600</v>
      </c>
      <c r="AV27" s="89">
        <v>65483.99</v>
      </c>
      <c r="AW27" s="89">
        <v>2373126.64</v>
      </c>
      <c r="AX27" s="89">
        <v>0</v>
      </c>
      <c r="AY27" s="54">
        <f t="shared" si="7"/>
        <v>0</v>
      </c>
      <c r="AZ27" s="89">
        <v>0</v>
      </c>
      <c r="BA27" s="91">
        <v>7.2000000022627617E-2</v>
      </c>
      <c r="BB27" s="89">
        <v>4079929.13</v>
      </c>
      <c r="BC27" s="89">
        <v>3609057.73</v>
      </c>
      <c r="BD27" s="89">
        <v>209700</v>
      </c>
      <c r="BE27" s="89">
        <v>0</v>
      </c>
      <c r="BF27" s="89">
        <v>512067.24999999802</v>
      </c>
      <c r="BG27" s="89">
        <v>0</v>
      </c>
      <c r="BH27" s="89">
        <v>0</v>
      </c>
      <c r="BI27" s="89">
        <v>0</v>
      </c>
      <c r="BJ27" s="51">
        <f t="shared" si="8"/>
        <v>0</v>
      </c>
      <c r="BK27" s="89">
        <v>0</v>
      </c>
      <c r="BL27" s="89">
        <v>5853</v>
      </c>
      <c r="BM27" s="89">
        <v>2527</v>
      </c>
      <c r="BN27" s="89">
        <v>102</v>
      </c>
      <c r="BO27" s="89">
        <v>-71</v>
      </c>
      <c r="BP27" s="89">
        <v>-88</v>
      </c>
      <c r="BQ27" s="89">
        <v>-58</v>
      </c>
      <c r="BR27" s="89">
        <v>-1268</v>
      </c>
      <c r="BS27" s="89">
        <v>-579</v>
      </c>
      <c r="BT27" s="89">
        <v>29</v>
      </c>
      <c r="BU27" s="89">
        <v>0</v>
      </c>
      <c r="BV27" s="89">
        <v>336</v>
      </c>
      <c r="BW27" s="89">
        <v>-859</v>
      </c>
      <c r="BX27" s="89">
        <v>-3</v>
      </c>
      <c r="BY27" s="89">
        <v>5921</v>
      </c>
      <c r="BZ27" s="89">
        <v>8</v>
      </c>
      <c r="CA27" s="89">
        <v>187</v>
      </c>
      <c r="CB27" s="89">
        <v>69</v>
      </c>
      <c r="CC27" s="89">
        <v>502</v>
      </c>
      <c r="CD27" s="89">
        <v>83</v>
      </c>
      <c r="CE27" s="89">
        <v>15</v>
      </c>
    </row>
    <row r="28" spans="1:83" s="64" customFormat="1" ht="15.6" customHeight="1" x14ac:dyDescent="0.3">
      <c r="A28" s="57">
        <v>3</v>
      </c>
      <c r="B28" s="58" t="s">
        <v>156</v>
      </c>
      <c r="C28" s="86" t="s">
        <v>157</v>
      </c>
      <c r="D28" s="56" t="s">
        <v>158</v>
      </c>
      <c r="E28" s="56" t="s">
        <v>112</v>
      </c>
      <c r="F28" s="56" t="s">
        <v>146</v>
      </c>
      <c r="G28" s="89">
        <v>17082869.18</v>
      </c>
      <c r="H28" s="89">
        <v>35636.86</v>
      </c>
      <c r="I28" s="89">
        <v>141629.73000000001</v>
      </c>
      <c r="J28" s="89">
        <v>0</v>
      </c>
      <c r="K28" s="89">
        <v>0</v>
      </c>
      <c r="L28" s="89">
        <v>17260135.77</v>
      </c>
      <c r="M28" s="89">
        <v>0</v>
      </c>
      <c r="N28" s="89">
        <v>4108.6000000000004</v>
      </c>
      <c r="O28" s="89">
        <v>4491008.76</v>
      </c>
      <c r="P28" s="89">
        <v>2249569.65</v>
      </c>
      <c r="Q28" s="89">
        <v>0</v>
      </c>
      <c r="R28" s="89">
        <v>1106695.25</v>
      </c>
      <c r="S28" s="89">
        <v>4890367.42</v>
      </c>
      <c r="T28" s="89">
        <v>1753576.78</v>
      </c>
      <c r="U28" s="89">
        <v>0</v>
      </c>
      <c r="V28" s="89">
        <v>0</v>
      </c>
      <c r="W28" s="89">
        <v>839149.83</v>
      </c>
      <c r="X28" s="89">
        <v>1502304.9200000002</v>
      </c>
      <c r="Y28" s="89">
        <v>16836781.210000001</v>
      </c>
      <c r="Z28" s="91">
        <v>0.18967234129036181</v>
      </c>
      <c r="AA28" s="89">
        <v>1486407.85</v>
      </c>
      <c r="AB28" s="89">
        <v>0</v>
      </c>
      <c r="AC28" s="89">
        <v>0</v>
      </c>
      <c r="AD28" s="89">
        <v>0</v>
      </c>
      <c r="AE28" s="89">
        <v>366.58</v>
      </c>
      <c r="AF28" s="51">
        <f t="shared" si="6"/>
        <v>366.58</v>
      </c>
      <c r="AG28" s="89">
        <v>737108.79</v>
      </c>
      <c r="AH28" s="89">
        <v>60739.47</v>
      </c>
      <c r="AI28" s="89">
        <v>165310.65</v>
      </c>
      <c r="AJ28" s="89">
        <v>0</v>
      </c>
      <c r="AK28" s="89">
        <v>107673</v>
      </c>
      <c r="AL28" s="89">
        <v>5885.54</v>
      </c>
      <c r="AM28" s="89">
        <v>68299.850000000006</v>
      </c>
      <c r="AN28" s="89">
        <v>9500</v>
      </c>
      <c r="AO28" s="89">
        <v>3464.99</v>
      </c>
      <c r="AP28" s="89">
        <v>0</v>
      </c>
      <c r="AQ28" s="89">
        <v>35050.75</v>
      </c>
      <c r="AR28" s="89">
        <v>12301.34</v>
      </c>
      <c r="AS28" s="89">
        <v>0</v>
      </c>
      <c r="AT28" s="89">
        <v>17328.28</v>
      </c>
      <c r="AU28" s="89">
        <v>13839.61</v>
      </c>
      <c r="AV28" s="89">
        <v>50602.51</v>
      </c>
      <c r="AW28" s="89">
        <v>1286502.58</v>
      </c>
      <c r="AX28" s="89">
        <v>0</v>
      </c>
      <c r="AY28" s="54">
        <f t="shared" si="7"/>
        <v>0</v>
      </c>
      <c r="AZ28" s="89">
        <v>0</v>
      </c>
      <c r="BA28" s="91">
        <v>8.7011604101038961E-2</v>
      </c>
      <c r="BB28" s="89">
        <v>2045565.22</v>
      </c>
      <c r="BC28" s="89">
        <v>1201341.8999999999</v>
      </c>
      <c r="BD28" s="89">
        <v>209700</v>
      </c>
      <c r="BE28" s="89">
        <v>0</v>
      </c>
      <c r="BF28" s="89">
        <v>275793.78000000003</v>
      </c>
      <c r="BG28" s="89">
        <v>0</v>
      </c>
      <c r="BH28" s="89">
        <v>0</v>
      </c>
      <c r="BI28" s="89">
        <v>0</v>
      </c>
      <c r="BJ28" s="51">
        <f t="shared" si="8"/>
        <v>0</v>
      </c>
      <c r="BK28" s="89">
        <v>0</v>
      </c>
      <c r="BL28" s="89">
        <v>3054</v>
      </c>
      <c r="BM28" s="89">
        <v>1369</v>
      </c>
      <c r="BN28" s="89">
        <v>63</v>
      </c>
      <c r="BO28" s="89">
        <v>-47</v>
      </c>
      <c r="BP28" s="89">
        <v>-63</v>
      </c>
      <c r="BQ28" s="89">
        <v>-70</v>
      </c>
      <c r="BR28" s="89">
        <v>-603</v>
      </c>
      <c r="BS28" s="89">
        <v>-283</v>
      </c>
      <c r="BT28" s="89">
        <v>21</v>
      </c>
      <c r="BU28" s="89">
        <v>0</v>
      </c>
      <c r="BV28" s="89">
        <v>119</v>
      </c>
      <c r="BW28" s="89">
        <v>-517</v>
      </c>
      <c r="BX28" s="89">
        <v>-3</v>
      </c>
      <c r="BY28" s="89">
        <v>3040</v>
      </c>
      <c r="BZ28" s="89">
        <v>9</v>
      </c>
      <c r="CA28" s="89">
        <v>120</v>
      </c>
      <c r="CB28" s="89">
        <v>48</v>
      </c>
      <c r="CC28" s="89">
        <v>297</v>
      </c>
      <c r="CD28" s="89">
        <v>38</v>
      </c>
      <c r="CE28" s="89">
        <v>12</v>
      </c>
    </row>
    <row r="29" spans="1:83" s="64" customFormat="1" ht="15.6" customHeight="1" x14ac:dyDescent="0.3">
      <c r="A29" s="57">
        <v>3</v>
      </c>
      <c r="B29" s="58" t="s">
        <v>159</v>
      </c>
      <c r="C29" s="86" t="s">
        <v>117</v>
      </c>
      <c r="D29" s="56" t="s">
        <v>160</v>
      </c>
      <c r="E29" s="41" t="s">
        <v>87</v>
      </c>
      <c r="F29" s="56" t="s">
        <v>141</v>
      </c>
      <c r="G29" s="89">
        <v>43936080.539999999</v>
      </c>
      <c r="H29" s="89">
        <v>430229.98</v>
      </c>
      <c r="I29" s="89">
        <v>1565060.48</v>
      </c>
      <c r="J29" s="89">
        <v>0</v>
      </c>
      <c r="K29" s="89">
        <v>0</v>
      </c>
      <c r="L29" s="89">
        <v>45931371</v>
      </c>
      <c r="M29" s="89">
        <v>0</v>
      </c>
      <c r="N29" s="89">
        <v>23122.87</v>
      </c>
      <c r="O29" s="89">
        <v>10326087.15</v>
      </c>
      <c r="P29" s="89">
        <v>5598452.7199999997</v>
      </c>
      <c r="Q29" s="89">
        <v>0</v>
      </c>
      <c r="R29" s="89">
        <v>3952415.77</v>
      </c>
      <c r="S29" s="89">
        <v>17857453.940000001</v>
      </c>
      <c r="T29" s="89">
        <v>4622304.29</v>
      </c>
      <c r="U29" s="89">
        <v>0</v>
      </c>
      <c r="V29" s="89">
        <v>0</v>
      </c>
      <c r="W29" s="89">
        <v>2506112.54</v>
      </c>
      <c r="X29" s="89">
        <v>2469492.73</v>
      </c>
      <c r="Y29" s="89">
        <v>47355442.009999998</v>
      </c>
      <c r="Z29" s="91">
        <v>0.21879254047108873</v>
      </c>
      <c r="AA29" s="89">
        <v>2469492.73</v>
      </c>
      <c r="AB29" s="89">
        <v>0</v>
      </c>
      <c r="AC29" s="89">
        <v>0</v>
      </c>
      <c r="AD29" s="89">
        <v>0</v>
      </c>
      <c r="AE29" s="89">
        <v>0</v>
      </c>
      <c r="AF29" s="51">
        <f t="shared" si="6"/>
        <v>0</v>
      </c>
      <c r="AG29" s="89">
        <v>1337761.1599999999</v>
      </c>
      <c r="AH29" s="89">
        <v>123053.44</v>
      </c>
      <c r="AI29" s="89">
        <v>297651.13</v>
      </c>
      <c r="AJ29" s="89">
        <v>0</v>
      </c>
      <c r="AK29" s="89">
        <v>195387.4</v>
      </c>
      <c r="AL29" s="89">
        <v>5979.54</v>
      </c>
      <c r="AM29" s="89">
        <v>64609.25</v>
      </c>
      <c r="AN29" s="89">
        <v>9500</v>
      </c>
      <c r="AO29" s="89">
        <v>3813.86</v>
      </c>
      <c r="AP29" s="89">
        <v>0</v>
      </c>
      <c r="AQ29" s="89">
        <v>62131.95</v>
      </c>
      <c r="AR29" s="89">
        <v>25824.91</v>
      </c>
      <c r="AS29" s="89">
        <v>0</v>
      </c>
      <c r="AT29" s="89">
        <v>38955.22</v>
      </c>
      <c r="AU29" s="89">
        <v>2468.48</v>
      </c>
      <c r="AV29" s="89">
        <v>107745.32</v>
      </c>
      <c r="AW29" s="89">
        <v>2274881.66</v>
      </c>
      <c r="AX29" s="89">
        <v>0</v>
      </c>
      <c r="AY29" s="54">
        <f t="shared" si="7"/>
        <v>0</v>
      </c>
      <c r="AZ29" s="89">
        <v>0</v>
      </c>
      <c r="BA29" s="91">
        <v>5.6206486779168674E-2</v>
      </c>
      <c r="BB29" s="89">
        <v>2066043.92</v>
      </c>
      <c r="BC29" s="89">
        <v>7640973.8700000001</v>
      </c>
      <c r="BD29" s="89">
        <v>209700</v>
      </c>
      <c r="BE29" s="89">
        <v>0</v>
      </c>
      <c r="BF29" s="89">
        <v>546033.429999999</v>
      </c>
      <c r="BG29" s="89">
        <v>0</v>
      </c>
      <c r="BH29" s="89">
        <v>0</v>
      </c>
      <c r="BI29" s="89">
        <v>0</v>
      </c>
      <c r="BJ29" s="51">
        <f t="shared" si="8"/>
        <v>0</v>
      </c>
      <c r="BK29" s="89">
        <v>0</v>
      </c>
      <c r="BL29" s="89">
        <v>7093</v>
      </c>
      <c r="BM29" s="89">
        <v>2929</v>
      </c>
      <c r="BN29" s="89">
        <v>112</v>
      </c>
      <c r="BO29" s="89">
        <v>0</v>
      </c>
      <c r="BP29" s="89">
        <v>-89</v>
      </c>
      <c r="BQ29" s="89">
        <v>-206</v>
      </c>
      <c r="BR29" s="89">
        <v>-930</v>
      </c>
      <c r="BS29" s="89">
        <v>-640</v>
      </c>
      <c r="BT29" s="89">
        <v>0</v>
      </c>
      <c r="BU29" s="89">
        <v>-1</v>
      </c>
      <c r="BV29" s="89">
        <v>-2</v>
      </c>
      <c r="BW29" s="89">
        <v>-1589</v>
      </c>
      <c r="BX29" s="89">
        <v>0</v>
      </c>
      <c r="BY29" s="89">
        <v>6677</v>
      </c>
      <c r="BZ29" s="89">
        <v>28</v>
      </c>
      <c r="CA29" s="89">
        <v>328</v>
      </c>
      <c r="CB29" s="89">
        <v>133</v>
      </c>
      <c r="CC29" s="89">
        <v>989</v>
      </c>
      <c r="CD29" s="89">
        <v>112</v>
      </c>
      <c r="CE29" s="89">
        <v>27</v>
      </c>
    </row>
    <row r="30" spans="1:83" s="64" customFormat="1" ht="15.6" customHeight="1" x14ac:dyDescent="0.3">
      <c r="A30" s="57">
        <v>3</v>
      </c>
      <c r="B30" s="58" t="s">
        <v>161</v>
      </c>
      <c r="C30" s="86" t="s">
        <v>162</v>
      </c>
      <c r="D30" s="56" t="s">
        <v>163</v>
      </c>
      <c r="E30" s="56" t="s">
        <v>119</v>
      </c>
      <c r="F30" s="56" t="s">
        <v>146</v>
      </c>
      <c r="G30" s="89">
        <v>104892948.68000001</v>
      </c>
      <c r="H30" s="89">
        <v>0</v>
      </c>
      <c r="I30" s="89">
        <v>832331.32000000007</v>
      </c>
      <c r="J30" s="89">
        <v>27707.1</v>
      </c>
      <c r="K30" s="89">
        <v>8359.99</v>
      </c>
      <c r="L30" s="89">
        <v>105761347.09</v>
      </c>
      <c r="M30" s="89">
        <v>741886.92</v>
      </c>
      <c r="N30" s="89">
        <v>51225391.310000002</v>
      </c>
      <c r="O30" s="89">
        <v>6051675.3799999999</v>
      </c>
      <c r="P30" s="89">
        <v>16931375.600000001</v>
      </c>
      <c r="Q30" s="89">
        <v>23955.47</v>
      </c>
      <c r="R30" s="89">
        <v>4515128.2</v>
      </c>
      <c r="S30" s="89">
        <v>14578031.93</v>
      </c>
      <c r="T30" s="89">
        <v>6450123.4400000004</v>
      </c>
      <c r="U30" s="89">
        <v>0</v>
      </c>
      <c r="V30" s="89">
        <v>0</v>
      </c>
      <c r="W30" s="89">
        <v>3830374.37</v>
      </c>
      <c r="X30" s="89">
        <v>4807237.4000000004</v>
      </c>
      <c r="Y30" s="89">
        <v>108413293.09999999</v>
      </c>
      <c r="Z30" s="91">
        <v>0.12664995928876008</v>
      </c>
      <c r="AA30" s="89">
        <v>4129522.31</v>
      </c>
      <c r="AB30" s="89">
        <v>0</v>
      </c>
      <c r="AC30" s="89">
        <v>0</v>
      </c>
      <c r="AD30" s="89">
        <v>9114.8700000000008</v>
      </c>
      <c r="AE30" s="89">
        <v>1631.39</v>
      </c>
      <c r="AF30" s="51">
        <f t="shared" si="6"/>
        <v>10746.26</v>
      </c>
      <c r="AG30" s="89">
        <v>2284471.92</v>
      </c>
      <c r="AH30" s="89">
        <v>208580.03</v>
      </c>
      <c r="AI30" s="89">
        <v>465335.89</v>
      </c>
      <c r="AJ30" s="89">
        <v>0</v>
      </c>
      <c r="AK30" s="89">
        <v>518309.59</v>
      </c>
      <c r="AL30" s="89">
        <v>5336.82</v>
      </c>
      <c r="AM30" s="89">
        <v>95716.01</v>
      </c>
      <c r="AN30" s="89">
        <v>9500</v>
      </c>
      <c r="AO30" s="89">
        <v>4286</v>
      </c>
      <c r="AP30" s="89">
        <v>0</v>
      </c>
      <c r="AQ30" s="89">
        <v>200598.96</v>
      </c>
      <c r="AR30" s="89">
        <v>40200.75</v>
      </c>
      <c r="AS30" s="89">
        <v>0</v>
      </c>
      <c r="AT30" s="89">
        <v>51015.38</v>
      </c>
      <c r="AU30" s="89">
        <v>14494.5</v>
      </c>
      <c r="AV30" s="89">
        <v>177679.71</v>
      </c>
      <c r="AW30" s="89">
        <v>4075525.56</v>
      </c>
      <c r="AX30" s="89">
        <v>0</v>
      </c>
      <c r="AY30" s="54">
        <f t="shared" si="7"/>
        <v>0</v>
      </c>
      <c r="AZ30" s="89">
        <v>0</v>
      </c>
      <c r="BA30" s="91">
        <v>3.9092428994133829E-2</v>
      </c>
      <c r="BB30" s="89">
        <v>1849900.79</v>
      </c>
      <c r="BC30" s="89">
        <v>11434786.890000001</v>
      </c>
      <c r="BD30" s="89">
        <v>209700</v>
      </c>
      <c r="BE30" s="89">
        <v>0</v>
      </c>
      <c r="BF30" s="89">
        <v>959015.92000000097</v>
      </c>
      <c r="BG30" s="89">
        <v>0</v>
      </c>
      <c r="BH30" s="89">
        <v>0</v>
      </c>
      <c r="BI30" s="89">
        <v>0</v>
      </c>
      <c r="BJ30" s="51">
        <f t="shared" si="8"/>
        <v>0</v>
      </c>
      <c r="BK30" s="89">
        <v>0</v>
      </c>
      <c r="BL30" s="89">
        <v>6816</v>
      </c>
      <c r="BM30" s="89">
        <v>2460</v>
      </c>
      <c r="BN30" s="89">
        <v>0</v>
      </c>
      <c r="BO30" s="89">
        <v>0</v>
      </c>
      <c r="BP30" s="89">
        <v>-48</v>
      </c>
      <c r="BQ30" s="89">
        <v>-192</v>
      </c>
      <c r="BR30" s="89">
        <v>-353</v>
      </c>
      <c r="BS30" s="89">
        <v>-882</v>
      </c>
      <c r="BT30" s="89">
        <v>33</v>
      </c>
      <c r="BU30" s="89">
        <v>0</v>
      </c>
      <c r="BV30" s="89">
        <v>0</v>
      </c>
      <c r="BW30" s="89">
        <v>-1340</v>
      </c>
      <c r="BX30" s="89">
        <v>-15</v>
      </c>
      <c r="BY30" s="89">
        <v>6479</v>
      </c>
      <c r="BZ30" s="89">
        <v>15</v>
      </c>
      <c r="CA30" s="89">
        <v>290</v>
      </c>
      <c r="CB30" s="89">
        <v>155</v>
      </c>
      <c r="CC30" s="89">
        <v>725</v>
      </c>
      <c r="CD30" s="89">
        <v>154</v>
      </c>
      <c r="CE30" s="89">
        <v>16</v>
      </c>
    </row>
    <row r="31" spans="1:83" ht="15.6" customHeight="1" x14ac:dyDescent="0.3">
      <c r="A31" s="36">
        <v>4</v>
      </c>
      <c r="B31" s="40" t="s">
        <v>164</v>
      </c>
      <c r="C31" s="72" t="s">
        <v>165</v>
      </c>
      <c r="D31" s="40" t="s">
        <v>166</v>
      </c>
      <c r="E31" s="40" t="s">
        <v>112</v>
      </c>
      <c r="F31" s="40" t="s">
        <v>167</v>
      </c>
      <c r="G31" s="88">
        <v>32406252.350000001</v>
      </c>
      <c r="H31" s="88">
        <v>0</v>
      </c>
      <c r="I31" s="88">
        <v>629601.97</v>
      </c>
      <c r="J31" s="88">
        <v>0</v>
      </c>
      <c r="K31" s="89">
        <v>0</v>
      </c>
      <c r="L31" s="89">
        <v>33035854.32</v>
      </c>
      <c r="M31" s="89">
        <v>0</v>
      </c>
      <c r="N31" s="88">
        <v>124870.31</v>
      </c>
      <c r="O31" s="88">
        <v>3241574.24</v>
      </c>
      <c r="P31" s="90">
        <v>8421255.8900000006</v>
      </c>
      <c r="Q31" s="88">
        <v>177755.54</v>
      </c>
      <c r="R31" s="88">
        <v>2139302.2000000002</v>
      </c>
      <c r="S31" s="88">
        <v>9999566.9199999999</v>
      </c>
      <c r="T31" s="88">
        <v>5986395.8600000003</v>
      </c>
      <c r="U31" s="88">
        <v>0</v>
      </c>
      <c r="V31" s="88">
        <v>0</v>
      </c>
      <c r="W31" s="88">
        <v>772661.21</v>
      </c>
      <c r="X31" s="89">
        <v>1741951.59</v>
      </c>
      <c r="Y31" s="89">
        <v>32605333.760000002</v>
      </c>
      <c r="Z31" s="91">
        <v>8.3171386832701436E-2</v>
      </c>
      <c r="AA31" s="89">
        <v>1684950</v>
      </c>
      <c r="AB31" s="89">
        <v>0</v>
      </c>
      <c r="AC31" s="89">
        <v>0</v>
      </c>
      <c r="AD31" s="89">
        <v>0</v>
      </c>
      <c r="AE31" s="89">
        <v>229.67</v>
      </c>
      <c r="AF31" s="51">
        <f t="shared" si="6"/>
        <v>229.67</v>
      </c>
      <c r="AG31" s="89">
        <v>756876.28</v>
      </c>
      <c r="AH31" s="88">
        <v>56328.43</v>
      </c>
      <c r="AI31" s="88">
        <v>214602.83</v>
      </c>
      <c r="AJ31" s="89">
        <v>0</v>
      </c>
      <c r="AK31" s="88">
        <v>118373.24</v>
      </c>
      <c r="AL31" s="88">
        <v>25606.33</v>
      </c>
      <c r="AM31" s="88">
        <v>121736.44</v>
      </c>
      <c r="AN31" s="88">
        <v>11700</v>
      </c>
      <c r="AO31" s="88">
        <v>0</v>
      </c>
      <c r="AP31" s="88">
        <v>0</v>
      </c>
      <c r="AQ31" s="88">
        <v>51105.770000000004</v>
      </c>
      <c r="AR31" s="88">
        <v>15284.77</v>
      </c>
      <c r="AS31" s="88">
        <v>0</v>
      </c>
      <c r="AT31" s="88">
        <v>14067.64</v>
      </c>
      <c r="AU31" s="88">
        <v>102238.84</v>
      </c>
      <c r="AV31" s="88">
        <v>57560.58</v>
      </c>
      <c r="AW31" s="88">
        <v>1545481.15</v>
      </c>
      <c r="AX31" s="88">
        <v>0</v>
      </c>
      <c r="AY31" s="55">
        <f t="shared" si="7"/>
        <v>0</v>
      </c>
      <c r="AZ31" s="89">
        <v>275.39</v>
      </c>
      <c r="BA31" s="91">
        <v>5.1994596036650312E-2</v>
      </c>
      <c r="BB31" s="88">
        <v>408216.98</v>
      </c>
      <c r="BC31" s="88">
        <v>2287055.9700000002</v>
      </c>
      <c r="BD31" s="89">
        <v>209700</v>
      </c>
      <c r="BE31" s="89">
        <v>0</v>
      </c>
      <c r="BF31" s="89">
        <v>242143.46</v>
      </c>
      <c r="BG31" s="89">
        <v>0</v>
      </c>
      <c r="BH31" s="89">
        <v>0</v>
      </c>
      <c r="BI31" s="89">
        <v>0</v>
      </c>
      <c r="BJ31" s="51">
        <f t="shared" si="8"/>
        <v>0</v>
      </c>
      <c r="BK31" s="89">
        <v>0</v>
      </c>
      <c r="BL31" s="89">
        <v>5976</v>
      </c>
      <c r="BM31" s="89">
        <v>1524</v>
      </c>
      <c r="BN31" s="88">
        <v>0</v>
      </c>
      <c r="BO31" s="88">
        <v>0</v>
      </c>
      <c r="BP31" s="88">
        <v>-8</v>
      </c>
      <c r="BQ31" s="88">
        <v>-154</v>
      </c>
      <c r="BR31" s="88">
        <v>-178</v>
      </c>
      <c r="BS31" s="88">
        <v>-531</v>
      </c>
      <c r="BT31" s="88">
        <v>0</v>
      </c>
      <c r="BU31" s="88">
        <v>0</v>
      </c>
      <c r="BV31" s="88">
        <v>0</v>
      </c>
      <c r="BW31" s="88">
        <v>-1157</v>
      </c>
      <c r="BX31" s="88">
        <v>0</v>
      </c>
      <c r="BY31" s="88">
        <v>5472</v>
      </c>
      <c r="BZ31" s="88">
        <v>18</v>
      </c>
      <c r="CA31" s="88">
        <v>298</v>
      </c>
      <c r="CB31" s="88">
        <v>134</v>
      </c>
      <c r="CC31" s="88">
        <v>730</v>
      </c>
      <c r="CD31" s="88">
        <v>2</v>
      </c>
      <c r="CE31" s="88">
        <v>4</v>
      </c>
    </row>
    <row r="32" spans="1:83" ht="15.6" customHeight="1" x14ac:dyDescent="0.3">
      <c r="A32" s="36">
        <v>4</v>
      </c>
      <c r="B32" s="40" t="s">
        <v>168</v>
      </c>
      <c r="C32" s="71" t="s">
        <v>169</v>
      </c>
      <c r="D32" s="40" t="s">
        <v>170</v>
      </c>
      <c r="E32" s="40" t="s">
        <v>119</v>
      </c>
      <c r="F32" s="40" t="s">
        <v>167</v>
      </c>
      <c r="G32" s="88">
        <v>26580995.289999999</v>
      </c>
      <c r="H32" s="88">
        <v>0</v>
      </c>
      <c r="I32" s="88">
        <v>704468.40999999992</v>
      </c>
      <c r="J32" s="88">
        <v>0</v>
      </c>
      <c r="K32" s="89">
        <v>0</v>
      </c>
      <c r="L32" s="89">
        <v>27285463.699999999</v>
      </c>
      <c r="M32" s="89">
        <v>0</v>
      </c>
      <c r="N32" s="88">
        <v>686817.77</v>
      </c>
      <c r="O32" s="88">
        <v>2341380.4300000002</v>
      </c>
      <c r="P32" s="90">
        <v>6494481.2599999998</v>
      </c>
      <c r="Q32" s="88">
        <v>0</v>
      </c>
      <c r="R32" s="88">
        <v>1485207.29</v>
      </c>
      <c r="S32" s="88">
        <v>10533797.02</v>
      </c>
      <c r="T32" s="88">
        <v>3455012.89</v>
      </c>
      <c r="U32" s="88">
        <v>0</v>
      </c>
      <c r="V32" s="88">
        <v>0</v>
      </c>
      <c r="W32" s="88">
        <v>804538.56</v>
      </c>
      <c r="X32" s="89">
        <v>1748469.02</v>
      </c>
      <c r="Y32" s="89">
        <v>27549704.239999998</v>
      </c>
      <c r="Z32" s="91">
        <v>6.316957817722145E-2</v>
      </c>
      <c r="AA32" s="89">
        <v>1748469.02</v>
      </c>
      <c r="AB32" s="89">
        <v>0</v>
      </c>
      <c r="AC32" s="89">
        <v>0</v>
      </c>
      <c r="AD32" s="89">
        <v>0</v>
      </c>
      <c r="AE32" s="89">
        <v>0</v>
      </c>
      <c r="AF32" s="51">
        <f t="shared" si="6"/>
        <v>0</v>
      </c>
      <c r="AG32" s="89">
        <v>860418.53</v>
      </c>
      <c r="AH32" s="88">
        <v>65564.37</v>
      </c>
      <c r="AI32" s="88">
        <v>211121.97</v>
      </c>
      <c r="AJ32" s="89">
        <v>0</v>
      </c>
      <c r="AK32" s="88">
        <v>119387.49</v>
      </c>
      <c r="AL32" s="88">
        <v>5055.6499999999996</v>
      </c>
      <c r="AM32" s="88">
        <v>84093.13</v>
      </c>
      <c r="AN32" s="88">
        <v>9700</v>
      </c>
      <c r="AO32" s="88">
        <v>4900</v>
      </c>
      <c r="AP32" s="88">
        <v>0</v>
      </c>
      <c r="AQ32" s="88">
        <v>44521.520000000004</v>
      </c>
      <c r="AR32" s="88">
        <v>21159.200000000001</v>
      </c>
      <c r="AS32" s="88">
        <v>500</v>
      </c>
      <c r="AT32" s="88">
        <v>35429.03</v>
      </c>
      <c r="AU32" s="88">
        <v>60000</v>
      </c>
      <c r="AV32" s="88">
        <v>71386.02</v>
      </c>
      <c r="AW32" s="88">
        <v>1593236.91</v>
      </c>
      <c r="AX32" s="88">
        <v>0</v>
      </c>
      <c r="AY32" s="55">
        <f t="shared" si="7"/>
        <v>0</v>
      </c>
      <c r="AZ32" s="89">
        <v>0</v>
      </c>
      <c r="BA32" s="91">
        <v>6.5778914631454341E-2</v>
      </c>
      <c r="BB32" s="88">
        <v>393861.43</v>
      </c>
      <c r="BC32" s="88">
        <v>1285248.83</v>
      </c>
      <c r="BD32" s="89">
        <v>209700</v>
      </c>
      <c r="BE32" s="89">
        <v>0</v>
      </c>
      <c r="BF32" s="89">
        <v>305223.86</v>
      </c>
      <c r="BG32" s="89">
        <v>0</v>
      </c>
      <c r="BH32" s="89">
        <v>0</v>
      </c>
      <c r="BI32" s="89">
        <v>0</v>
      </c>
      <c r="BJ32" s="51">
        <f t="shared" si="8"/>
        <v>0</v>
      </c>
      <c r="BK32" s="89">
        <v>0</v>
      </c>
      <c r="BL32" s="89">
        <v>4278</v>
      </c>
      <c r="BM32" s="89">
        <v>1348</v>
      </c>
      <c r="BN32" s="88">
        <v>2</v>
      </c>
      <c r="BO32" s="88">
        <v>0</v>
      </c>
      <c r="BP32" s="88">
        <v>-28</v>
      </c>
      <c r="BQ32" s="88">
        <v>-120</v>
      </c>
      <c r="BR32" s="88">
        <v>-159</v>
      </c>
      <c r="BS32" s="88">
        <v>-228</v>
      </c>
      <c r="BT32" s="88">
        <v>23</v>
      </c>
      <c r="BU32" s="88">
        <v>0</v>
      </c>
      <c r="BV32" s="88">
        <v>-14</v>
      </c>
      <c r="BW32" s="88">
        <v>-791</v>
      </c>
      <c r="BX32" s="88">
        <v>-1</v>
      </c>
      <c r="BY32" s="88">
        <v>4310</v>
      </c>
      <c r="BZ32" s="88">
        <v>12</v>
      </c>
      <c r="CA32" s="88">
        <v>300</v>
      </c>
      <c r="CB32" s="88">
        <v>113</v>
      </c>
      <c r="CC32" s="88">
        <v>369</v>
      </c>
      <c r="CD32" s="88">
        <v>0</v>
      </c>
      <c r="CE32" s="88">
        <v>7</v>
      </c>
    </row>
    <row r="33" spans="1:83" ht="15.6" customHeight="1" x14ac:dyDescent="0.3">
      <c r="A33" s="36">
        <v>4</v>
      </c>
      <c r="B33" s="40" t="s">
        <v>171</v>
      </c>
      <c r="C33" s="71" t="s">
        <v>172</v>
      </c>
      <c r="D33" s="40" t="s">
        <v>173</v>
      </c>
      <c r="E33" s="41" t="s">
        <v>87</v>
      </c>
      <c r="F33" s="40" t="s">
        <v>174</v>
      </c>
      <c r="G33" s="88">
        <v>22517555.710000001</v>
      </c>
      <c r="H33" s="88">
        <v>0</v>
      </c>
      <c r="I33" s="88">
        <v>832062.47</v>
      </c>
      <c r="J33" s="88">
        <v>0</v>
      </c>
      <c r="K33" s="89">
        <v>2470</v>
      </c>
      <c r="L33" s="89">
        <v>23352088.18</v>
      </c>
      <c r="M33" s="89">
        <v>0</v>
      </c>
      <c r="N33" s="88">
        <v>0</v>
      </c>
      <c r="O33" s="88">
        <v>5595326.3600000003</v>
      </c>
      <c r="P33" s="90">
        <v>1500606.5</v>
      </c>
      <c r="Q33" s="88">
        <v>1129.32</v>
      </c>
      <c r="R33" s="88">
        <v>2804034.71</v>
      </c>
      <c r="S33" s="88">
        <v>7761164.21</v>
      </c>
      <c r="T33" s="88">
        <v>1604192.26</v>
      </c>
      <c r="U33" s="88">
        <v>0</v>
      </c>
      <c r="V33" s="88">
        <v>0</v>
      </c>
      <c r="W33" s="88">
        <v>1902174.16</v>
      </c>
      <c r="X33" s="89">
        <v>1374633.58</v>
      </c>
      <c r="Y33" s="89">
        <v>22543261.100000001</v>
      </c>
      <c r="Z33" s="91">
        <v>0.14819288571885586</v>
      </c>
      <c r="AA33" s="89">
        <v>1374633.58</v>
      </c>
      <c r="AB33" s="89">
        <v>0</v>
      </c>
      <c r="AC33" s="89">
        <v>0</v>
      </c>
      <c r="AD33" s="89">
        <v>0</v>
      </c>
      <c r="AE33" s="89">
        <v>0</v>
      </c>
      <c r="AF33" s="51">
        <f t="shared" si="6"/>
        <v>0</v>
      </c>
      <c r="AG33" s="89">
        <v>473355.86</v>
      </c>
      <c r="AH33" s="88">
        <v>35926.080000000002</v>
      </c>
      <c r="AI33" s="88">
        <v>117974.46</v>
      </c>
      <c r="AJ33" s="89">
        <v>0</v>
      </c>
      <c r="AK33" s="88">
        <v>135429.35</v>
      </c>
      <c r="AL33" s="88">
        <v>40966.370000000003</v>
      </c>
      <c r="AM33" s="88">
        <v>51401.33</v>
      </c>
      <c r="AN33" s="88">
        <v>8800</v>
      </c>
      <c r="AO33" s="88">
        <v>550</v>
      </c>
      <c r="AP33" s="88">
        <v>0</v>
      </c>
      <c r="AQ33" s="88">
        <v>36286.65</v>
      </c>
      <c r="AR33" s="88">
        <v>879.86</v>
      </c>
      <c r="AS33" s="88">
        <v>0</v>
      </c>
      <c r="AT33" s="88">
        <v>3477.73</v>
      </c>
      <c r="AU33" s="88">
        <v>34417.61</v>
      </c>
      <c r="AV33" s="88">
        <v>33109.050000000003</v>
      </c>
      <c r="AW33" s="88">
        <v>972574.35</v>
      </c>
      <c r="AX33" s="88">
        <v>0</v>
      </c>
      <c r="AY33" s="55">
        <f t="shared" si="7"/>
        <v>0</v>
      </c>
      <c r="AZ33" s="89">
        <v>0</v>
      </c>
      <c r="BA33" s="91">
        <v>5.4466263996047135E-2</v>
      </c>
      <c r="BB33" s="88">
        <v>1675917.56</v>
      </c>
      <c r="BC33" s="88">
        <v>1661024</v>
      </c>
      <c r="BD33" s="89">
        <v>209700</v>
      </c>
      <c r="BE33" s="89">
        <v>0</v>
      </c>
      <c r="BF33" s="89">
        <v>284197.44</v>
      </c>
      <c r="BG33" s="89">
        <v>41053.852500000197</v>
      </c>
      <c r="BH33" s="89">
        <v>13580.24</v>
      </c>
      <c r="BI33" s="89">
        <v>0</v>
      </c>
      <c r="BJ33" s="51">
        <f t="shared" si="8"/>
        <v>13580.24</v>
      </c>
      <c r="BK33" s="89">
        <v>0</v>
      </c>
      <c r="BL33" s="89">
        <v>2940</v>
      </c>
      <c r="BM33" s="89">
        <v>1477</v>
      </c>
      <c r="BN33" s="88">
        <v>63</v>
      </c>
      <c r="BO33" s="88">
        <v>0</v>
      </c>
      <c r="BP33" s="88">
        <v>-103</v>
      </c>
      <c r="BQ33" s="88">
        <v>-125</v>
      </c>
      <c r="BR33" s="88">
        <v>-727</v>
      </c>
      <c r="BS33" s="88">
        <v>-206</v>
      </c>
      <c r="BT33" s="88">
        <v>1</v>
      </c>
      <c r="BU33" s="88">
        <v>0</v>
      </c>
      <c r="BV33" s="88">
        <v>0</v>
      </c>
      <c r="BW33" s="88">
        <v>-453</v>
      </c>
      <c r="BX33" s="88">
        <v>0</v>
      </c>
      <c r="BY33" s="88">
        <v>2867</v>
      </c>
      <c r="BZ33" s="88">
        <v>0</v>
      </c>
      <c r="CA33" s="88">
        <v>118</v>
      </c>
      <c r="CB33" s="88">
        <v>72</v>
      </c>
      <c r="CC33" s="88">
        <v>257</v>
      </c>
      <c r="CD33" s="88">
        <v>1</v>
      </c>
      <c r="CE33" s="88">
        <v>5</v>
      </c>
    </row>
    <row r="34" spans="1:83" ht="15.6" customHeight="1" x14ac:dyDescent="0.3">
      <c r="A34" s="36">
        <v>4</v>
      </c>
      <c r="B34" s="86" t="s">
        <v>565</v>
      </c>
      <c r="C34" s="69"/>
      <c r="D34" s="40" t="s">
        <v>175</v>
      </c>
      <c r="E34" s="41" t="s">
        <v>87</v>
      </c>
      <c r="F34" s="40" t="s">
        <v>174</v>
      </c>
      <c r="G34" s="52">
        <v>21296800</v>
      </c>
      <c r="H34" s="52">
        <v>0</v>
      </c>
      <c r="I34" s="52">
        <v>1162455</v>
      </c>
      <c r="J34" s="52">
        <v>0</v>
      </c>
      <c r="K34" s="51">
        <v>0</v>
      </c>
      <c r="L34" s="51">
        <v>22459255</v>
      </c>
      <c r="M34" s="51">
        <v>0</v>
      </c>
      <c r="N34" s="52">
        <v>0</v>
      </c>
      <c r="O34" s="52">
        <v>6197787</v>
      </c>
      <c r="P34" s="50">
        <v>940334</v>
      </c>
      <c r="Q34" s="52">
        <v>0</v>
      </c>
      <c r="R34" s="52">
        <v>1863229</v>
      </c>
      <c r="S34" s="52">
        <v>7942170</v>
      </c>
      <c r="T34" s="52">
        <v>1949348</v>
      </c>
      <c r="U34" s="52">
        <v>0</v>
      </c>
      <c r="V34" s="52">
        <v>0</v>
      </c>
      <c r="W34" s="52">
        <v>1899637</v>
      </c>
      <c r="X34" s="51">
        <v>1641079</v>
      </c>
      <c r="Y34" s="51">
        <v>22433584</v>
      </c>
      <c r="Z34" s="54">
        <v>6.6000000000000003E-2</v>
      </c>
      <c r="AA34" s="51">
        <v>1546623</v>
      </c>
      <c r="AB34" s="51">
        <v>0</v>
      </c>
      <c r="AC34" s="51">
        <v>0</v>
      </c>
      <c r="AD34" s="51">
        <v>0</v>
      </c>
      <c r="AE34" s="51">
        <v>294</v>
      </c>
      <c r="AF34" s="51">
        <v>294</v>
      </c>
      <c r="AG34" s="51">
        <v>884110</v>
      </c>
      <c r="AH34" s="52">
        <v>77567</v>
      </c>
      <c r="AI34" s="52">
        <v>107744</v>
      </c>
      <c r="AJ34" s="51">
        <v>0</v>
      </c>
      <c r="AK34" s="52">
        <v>158372</v>
      </c>
      <c r="AL34" s="52">
        <v>53650</v>
      </c>
      <c r="AM34" s="52">
        <v>56097</v>
      </c>
      <c r="AN34" s="52">
        <v>14700</v>
      </c>
      <c r="AO34" s="52">
        <v>9460</v>
      </c>
      <c r="AP34" s="52">
        <v>0</v>
      </c>
      <c r="AQ34" s="52">
        <v>53534</v>
      </c>
      <c r="AR34" s="52">
        <v>10611</v>
      </c>
      <c r="AS34" s="52">
        <v>0</v>
      </c>
      <c r="AT34" s="52">
        <v>2557</v>
      </c>
      <c r="AU34" s="52">
        <v>20385</v>
      </c>
      <c r="AV34" s="52">
        <v>44195</v>
      </c>
      <c r="AW34" s="52">
        <v>1495005</v>
      </c>
      <c r="AX34" s="52">
        <v>0</v>
      </c>
      <c r="AY34" s="55">
        <v>0</v>
      </c>
      <c r="AZ34" s="51">
        <v>0</v>
      </c>
      <c r="BA34" s="54">
        <v>7.2999999999999995E-2</v>
      </c>
      <c r="BB34" s="52">
        <v>997790</v>
      </c>
      <c r="BC34" s="52">
        <v>418324</v>
      </c>
      <c r="BD34" s="51">
        <v>86742</v>
      </c>
      <c r="BE34" s="51">
        <v>0</v>
      </c>
      <c r="BF34" s="51">
        <v>318488</v>
      </c>
      <c r="BG34" s="51">
        <v>0</v>
      </c>
      <c r="BH34" s="51">
        <v>0</v>
      </c>
      <c r="BI34" s="51">
        <v>0</v>
      </c>
      <c r="BJ34" s="51">
        <v>0</v>
      </c>
      <c r="BK34" s="51">
        <v>0</v>
      </c>
      <c r="BL34" s="51">
        <v>3102</v>
      </c>
      <c r="BM34" s="51">
        <v>1650</v>
      </c>
      <c r="BN34" s="52">
        <v>0</v>
      </c>
      <c r="BO34" s="52">
        <v>0</v>
      </c>
      <c r="BP34" s="52">
        <v>-130</v>
      </c>
      <c r="BQ34" s="52">
        <v>-100</v>
      </c>
      <c r="BR34" s="52">
        <v>-791</v>
      </c>
      <c r="BS34" s="52">
        <v>-241</v>
      </c>
      <c r="BT34" s="52">
        <v>0</v>
      </c>
      <c r="BU34" s="52">
        <v>0</v>
      </c>
      <c r="BV34" s="52">
        <v>-1</v>
      </c>
      <c r="BW34" s="52">
        <v>-508</v>
      </c>
      <c r="BX34" s="52">
        <v>-4</v>
      </c>
      <c r="BY34" s="52">
        <v>2977</v>
      </c>
      <c r="BZ34" s="52">
        <v>1</v>
      </c>
      <c r="CA34" s="52">
        <v>203</v>
      </c>
      <c r="CB34" s="52">
        <v>84</v>
      </c>
      <c r="CC34" s="52">
        <v>206</v>
      </c>
      <c r="CD34" s="52">
        <v>2</v>
      </c>
      <c r="CE34" s="52">
        <v>13</v>
      </c>
    </row>
    <row r="35" spans="1:83" ht="15.6" customHeight="1" x14ac:dyDescent="0.3">
      <c r="A35" s="36">
        <v>4</v>
      </c>
      <c r="B35" s="42" t="s">
        <v>176</v>
      </c>
      <c r="C35" s="73" t="s">
        <v>114</v>
      </c>
      <c r="D35" s="40" t="s">
        <v>177</v>
      </c>
      <c r="E35" s="40" t="s">
        <v>112</v>
      </c>
      <c r="F35" s="40" t="s">
        <v>167</v>
      </c>
      <c r="G35" s="88">
        <v>21449150.780000001</v>
      </c>
      <c r="H35" s="88">
        <v>0</v>
      </c>
      <c r="I35" s="88">
        <v>748820.19</v>
      </c>
      <c r="J35" s="88">
        <v>0</v>
      </c>
      <c r="K35" s="89">
        <v>0</v>
      </c>
      <c r="L35" s="89">
        <v>22197970.969999999</v>
      </c>
      <c r="M35" s="89">
        <v>0</v>
      </c>
      <c r="N35" s="88">
        <v>22614.5</v>
      </c>
      <c r="O35" s="88">
        <v>2303241.42</v>
      </c>
      <c r="P35" s="90">
        <v>6070664.5700000003</v>
      </c>
      <c r="Q35" s="88">
        <v>58332.54</v>
      </c>
      <c r="R35" s="88">
        <v>1353608.59</v>
      </c>
      <c r="S35" s="88">
        <v>6658763.6399999997</v>
      </c>
      <c r="T35" s="88">
        <v>3422111.23</v>
      </c>
      <c r="U35" s="88">
        <v>0</v>
      </c>
      <c r="V35" s="88">
        <v>0</v>
      </c>
      <c r="W35" s="88">
        <v>838631.39</v>
      </c>
      <c r="X35" s="89">
        <v>1483496.66</v>
      </c>
      <c r="Y35" s="89">
        <v>22211464.539999999</v>
      </c>
      <c r="Z35" s="91">
        <v>1.6181276991330096E-2</v>
      </c>
      <c r="AA35" s="89">
        <v>1483496.66</v>
      </c>
      <c r="AB35" s="89">
        <v>0</v>
      </c>
      <c r="AC35" s="89">
        <v>0</v>
      </c>
      <c r="AD35" s="89">
        <v>0</v>
      </c>
      <c r="AE35" s="89">
        <v>0</v>
      </c>
      <c r="AF35" s="89">
        <f>SUM(AD35:AE35)</f>
        <v>0</v>
      </c>
      <c r="AG35" s="89">
        <v>562992.07999999996</v>
      </c>
      <c r="AH35" s="88">
        <v>47554.36</v>
      </c>
      <c r="AI35" s="88">
        <v>146160.67000000001</v>
      </c>
      <c r="AJ35" s="89">
        <v>0</v>
      </c>
      <c r="AK35" s="88">
        <v>130822.73</v>
      </c>
      <c r="AL35" s="88">
        <v>41482.449999999997</v>
      </c>
      <c r="AM35" s="88">
        <v>54471.16</v>
      </c>
      <c r="AN35" s="88">
        <v>9100</v>
      </c>
      <c r="AO35" s="88">
        <v>4300</v>
      </c>
      <c r="AP35" s="88">
        <v>19301.650000000001</v>
      </c>
      <c r="AQ35" s="88">
        <v>45205.79</v>
      </c>
      <c r="AR35" s="88">
        <v>19477.689999999999</v>
      </c>
      <c r="AS35" s="88">
        <v>0</v>
      </c>
      <c r="AT35" s="88">
        <v>14182.39</v>
      </c>
      <c r="AU35" s="88">
        <v>18640.189999999999</v>
      </c>
      <c r="AV35" s="88">
        <v>96950.87</v>
      </c>
      <c r="AW35" s="88">
        <v>1210642.03</v>
      </c>
      <c r="AX35" s="88">
        <v>0</v>
      </c>
      <c r="AY35" s="91">
        <f>AX35/AW35</f>
        <v>0</v>
      </c>
      <c r="AZ35" s="89">
        <v>0</v>
      </c>
      <c r="BA35" s="91">
        <v>6.9163421676501441E-2</v>
      </c>
      <c r="BB35" s="88">
        <v>165294.24</v>
      </c>
      <c r="BC35" s="88">
        <v>181780.41</v>
      </c>
      <c r="BD35" s="89">
        <v>209700</v>
      </c>
      <c r="BE35" s="89">
        <v>0</v>
      </c>
      <c r="BF35" s="89">
        <v>200190.18000000101</v>
      </c>
      <c r="BG35" s="89">
        <v>0</v>
      </c>
      <c r="BH35" s="89">
        <v>0</v>
      </c>
      <c r="BI35" s="89">
        <v>0</v>
      </c>
      <c r="BJ35" s="89">
        <f>SUM(BH35:BI35)</f>
        <v>0</v>
      </c>
      <c r="BK35" s="89">
        <v>0</v>
      </c>
      <c r="BL35" s="89">
        <v>3217</v>
      </c>
      <c r="BM35" s="89">
        <v>1064</v>
      </c>
      <c r="BN35" s="88">
        <v>0</v>
      </c>
      <c r="BO35" s="88">
        <v>0</v>
      </c>
      <c r="BP35" s="88">
        <v>-16</v>
      </c>
      <c r="BQ35" s="88">
        <v>-162</v>
      </c>
      <c r="BR35" s="88">
        <v>-161</v>
      </c>
      <c r="BS35" s="88">
        <v>-378</v>
      </c>
      <c r="BT35" s="88">
        <v>0</v>
      </c>
      <c r="BU35" s="88">
        <v>-2</v>
      </c>
      <c r="BV35" s="88">
        <v>423</v>
      </c>
      <c r="BW35" s="88">
        <v>-566</v>
      </c>
      <c r="BX35" s="88">
        <v>-5</v>
      </c>
      <c r="BY35" s="88">
        <v>3414</v>
      </c>
      <c r="BZ35" s="88">
        <v>0</v>
      </c>
      <c r="CA35" s="88">
        <v>150</v>
      </c>
      <c r="CB35" s="88">
        <v>79</v>
      </c>
      <c r="CC35" s="88">
        <v>327</v>
      </c>
      <c r="CD35" s="88">
        <v>0</v>
      </c>
      <c r="CE35" s="88">
        <v>5</v>
      </c>
    </row>
    <row r="36" spans="1:83" s="64" customFormat="1" ht="15.6" customHeight="1" x14ac:dyDescent="0.3">
      <c r="A36" s="57">
        <v>4</v>
      </c>
      <c r="B36" s="86" t="s">
        <v>566</v>
      </c>
      <c r="C36" s="75" t="s">
        <v>241</v>
      </c>
      <c r="D36" s="56" t="s">
        <v>178</v>
      </c>
      <c r="E36" s="41" t="s">
        <v>87</v>
      </c>
      <c r="F36" s="56" t="s">
        <v>179</v>
      </c>
      <c r="G36" s="51">
        <v>23549153</v>
      </c>
      <c r="H36" s="51">
        <v>0</v>
      </c>
      <c r="I36" s="51">
        <v>751600</v>
      </c>
      <c r="J36" s="51">
        <v>0</v>
      </c>
      <c r="K36" s="51">
        <v>0</v>
      </c>
      <c r="L36" s="51">
        <v>24300753</v>
      </c>
      <c r="M36" s="51">
        <v>0</v>
      </c>
      <c r="N36" s="51">
        <v>0</v>
      </c>
      <c r="O36" s="51">
        <v>2286277</v>
      </c>
      <c r="P36" s="51">
        <v>10581691</v>
      </c>
      <c r="Q36" s="51">
        <v>0</v>
      </c>
      <c r="R36" s="51">
        <v>1200170</v>
      </c>
      <c r="S36" s="51">
        <v>5355031</v>
      </c>
      <c r="T36" s="51">
        <v>2863268</v>
      </c>
      <c r="U36" s="51">
        <v>0</v>
      </c>
      <c r="V36" s="51">
        <v>0</v>
      </c>
      <c r="W36" s="51">
        <v>750062</v>
      </c>
      <c r="X36" s="51">
        <v>1642087</v>
      </c>
      <c r="Y36" s="51">
        <v>24678584</v>
      </c>
      <c r="Z36" s="54">
        <v>0.113</v>
      </c>
      <c r="AA36" s="51">
        <v>1642087</v>
      </c>
      <c r="AB36" s="51">
        <v>0</v>
      </c>
      <c r="AC36" s="51">
        <v>0</v>
      </c>
      <c r="AD36" s="51">
        <v>0</v>
      </c>
      <c r="AE36" s="51">
        <v>0</v>
      </c>
      <c r="AF36" s="51">
        <v>0</v>
      </c>
      <c r="AG36" s="51">
        <v>818064</v>
      </c>
      <c r="AH36" s="51">
        <v>64888</v>
      </c>
      <c r="AI36" s="51">
        <v>149604</v>
      </c>
      <c r="AJ36" s="51">
        <v>0</v>
      </c>
      <c r="AK36" s="51">
        <v>116812</v>
      </c>
      <c r="AL36" s="51">
        <v>2146</v>
      </c>
      <c r="AM36" s="51">
        <v>79123</v>
      </c>
      <c r="AN36" s="51">
        <v>13100</v>
      </c>
      <c r="AO36" s="51">
        <v>18143</v>
      </c>
      <c r="AP36" s="51">
        <v>0</v>
      </c>
      <c r="AQ36" s="51">
        <v>63508</v>
      </c>
      <c r="AR36" s="51">
        <v>16283</v>
      </c>
      <c r="AS36" s="51">
        <v>0</v>
      </c>
      <c r="AT36" s="51">
        <v>13283</v>
      </c>
      <c r="AU36" s="51">
        <v>34291</v>
      </c>
      <c r="AV36" s="51">
        <v>74386</v>
      </c>
      <c r="AW36" s="51">
        <v>1463628</v>
      </c>
      <c r="AX36" s="51">
        <v>0</v>
      </c>
      <c r="AY36" s="54">
        <v>0</v>
      </c>
      <c r="AZ36" s="51">
        <v>0</v>
      </c>
      <c r="BA36" s="54">
        <v>7.0000000000000007E-2</v>
      </c>
      <c r="BB36" s="51">
        <v>165718</v>
      </c>
      <c r="BC36" s="51">
        <v>2483883</v>
      </c>
      <c r="BD36" s="51">
        <v>207339</v>
      </c>
      <c r="BE36" s="51">
        <v>0</v>
      </c>
      <c r="BF36" s="51">
        <v>320167</v>
      </c>
      <c r="BG36" s="51">
        <v>0</v>
      </c>
      <c r="BH36" s="51">
        <v>0</v>
      </c>
      <c r="BI36" s="51">
        <v>0</v>
      </c>
      <c r="BJ36" s="51">
        <v>0</v>
      </c>
      <c r="BK36" s="51">
        <v>0</v>
      </c>
      <c r="BL36" s="51">
        <v>4219</v>
      </c>
      <c r="BM36" s="51">
        <v>1061</v>
      </c>
      <c r="BN36" s="51">
        <v>0</v>
      </c>
      <c r="BO36" s="51">
        <v>0</v>
      </c>
      <c r="BP36" s="51">
        <v>-9</v>
      </c>
      <c r="BQ36" s="51">
        <v>-55</v>
      </c>
      <c r="BR36" s="51">
        <v>-150</v>
      </c>
      <c r="BS36" s="51">
        <v>-392</v>
      </c>
      <c r="BT36" s="51">
        <v>4</v>
      </c>
      <c r="BU36" s="51">
        <v>-93</v>
      </c>
      <c r="BV36" s="51">
        <v>0</v>
      </c>
      <c r="BW36" s="51">
        <v>-660</v>
      </c>
      <c r="BX36" s="51">
        <v>-3</v>
      </c>
      <c r="BY36" s="51">
        <v>3922</v>
      </c>
      <c r="BZ36" s="51">
        <v>11</v>
      </c>
      <c r="CA36" s="51">
        <v>106</v>
      </c>
      <c r="CB36" s="51">
        <v>55</v>
      </c>
      <c r="CC36" s="51">
        <v>495</v>
      </c>
      <c r="CD36" s="51">
        <v>1</v>
      </c>
      <c r="CE36" s="51">
        <v>3</v>
      </c>
    </row>
    <row r="37" spans="1:83" ht="15.6" customHeight="1" x14ac:dyDescent="0.3">
      <c r="A37" s="36">
        <v>4</v>
      </c>
      <c r="B37" s="40" t="s">
        <v>180</v>
      </c>
      <c r="C37" s="76" t="s">
        <v>181</v>
      </c>
      <c r="D37" s="40" t="s">
        <v>182</v>
      </c>
      <c r="E37" s="40" t="s">
        <v>112</v>
      </c>
      <c r="F37" s="40" t="s">
        <v>167</v>
      </c>
      <c r="G37" s="88">
        <v>22088337.8780392</v>
      </c>
      <c r="H37" s="88">
        <v>0</v>
      </c>
      <c r="I37" s="88">
        <v>1042880.49196078</v>
      </c>
      <c r="J37" s="88">
        <v>0</v>
      </c>
      <c r="K37" s="89">
        <v>0</v>
      </c>
      <c r="L37" s="89">
        <v>23131218.370000001</v>
      </c>
      <c r="M37" s="89">
        <v>0</v>
      </c>
      <c r="N37" s="88">
        <v>312851.76</v>
      </c>
      <c r="O37" s="88">
        <v>5121495.28</v>
      </c>
      <c r="P37" s="90">
        <v>2602143.21</v>
      </c>
      <c r="Q37" s="88">
        <v>15322.84</v>
      </c>
      <c r="R37" s="88">
        <v>1820330.9</v>
      </c>
      <c r="S37" s="88">
        <v>9088233.5600000005</v>
      </c>
      <c r="T37" s="88">
        <v>1579924.65</v>
      </c>
      <c r="U37" s="88">
        <v>0</v>
      </c>
      <c r="V37" s="88">
        <v>0</v>
      </c>
      <c r="W37" s="88">
        <v>1797908.07</v>
      </c>
      <c r="X37" s="89">
        <v>1149269.77</v>
      </c>
      <c r="Y37" s="89">
        <v>23487480.039999999</v>
      </c>
      <c r="Z37" s="91">
        <v>7.7932877498740102E-2</v>
      </c>
      <c r="AA37" s="89">
        <v>1126544.3</v>
      </c>
      <c r="AB37" s="89">
        <v>0</v>
      </c>
      <c r="AC37" s="89">
        <v>0</v>
      </c>
      <c r="AD37" s="89">
        <v>0</v>
      </c>
      <c r="AE37" s="89">
        <v>0</v>
      </c>
      <c r="AF37" s="89">
        <f>SUM(AD37:AE37)</f>
        <v>0</v>
      </c>
      <c r="AG37" s="89">
        <v>508448.2</v>
      </c>
      <c r="AH37" s="88">
        <v>39396.76</v>
      </c>
      <c r="AI37" s="88">
        <v>108399.55</v>
      </c>
      <c r="AJ37" s="89">
        <v>0</v>
      </c>
      <c r="AK37" s="88">
        <v>102549.12</v>
      </c>
      <c r="AL37" s="88">
        <v>43017.67</v>
      </c>
      <c r="AM37" s="88">
        <v>52586.55</v>
      </c>
      <c r="AN37" s="88">
        <v>8600</v>
      </c>
      <c r="AO37" s="88">
        <v>0</v>
      </c>
      <c r="AP37" s="88">
        <v>0</v>
      </c>
      <c r="AQ37" s="88">
        <v>45623.839999999997</v>
      </c>
      <c r="AR37" s="88">
        <v>3091.18</v>
      </c>
      <c r="AS37" s="88">
        <v>30000</v>
      </c>
      <c r="AT37" s="88">
        <v>2904.11</v>
      </c>
      <c r="AU37" s="88">
        <v>0</v>
      </c>
      <c r="AV37" s="88">
        <v>35062.61</v>
      </c>
      <c r="AW37" s="88">
        <v>979679.59</v>
      </c>
      <c r="AX37" s="88">
        <v>0</v>
      </c>
      <c r="AY37" s="91">
        <f>AX37/AW37</f>
        <v>0</v>
      </c>
      <c r="AZ37" s="89">
        <v>0</v>
      </c>
      <c r="BA37" s="91">
        <v>5.1001768726113145E-2</v>
      </c>
      <c r="BB37" s="88">
        <v>675971.49</v>
      </c>
      <c r="BC37" s="88">
        <v>1045436.24</v>
      </c>
      <c r="BD37" s="89">
        <v>209699.99</v>
      </c>
      <c r="BE37" s="89">
        <v>0</v>
      </c>
      <c r="BF37" s="89">
        <v>120041.74</v>
      </c>
      <c r="BG37" s="89">
        <v>0</v>
      </c>
      <c r="BH37" s="89">
        <v>0</v>
      </c>
      <c r="BI37" s="89">
        <v>0</v>
      </c>
      <c r="BJ37" s="89">
        <f>SUM(BH37:BI37)</f>
        <v>0</v>
      </c>
      <c r="BK37" s="89">
        <v>0</v>
      </c>
      <c r="BL37" s="89">
        <v>2500</v>
      </c>
      <c r="BM37" s="89">
        <v>1462</v>
      </c>
      <c r="BN37" s="88">
        <v>17</v>
      </c>
      <c r="BO37" s="88">
        <v>0</v>
      </c>
      <c r="BP37" s="88">
        <v>-282</v>
      </c>
      <c r="BQ37" s="88">
        <v>-188</v>
      </c>
      <c r="BR37" s="88">
        <v>-808</v>
      </c>
      <c r="BS37" s="88">
        <v>-393</v>
      </c>
      <c r="BT37" s="88">
        <v>0</v>
      </c>
      <c r="BU37" s="88">
        <v>0</v>
      </c>
      <c r="BV37" s="88">
        <v>518</v>
      </c>
      <c r="BW37" s="88">
        <v>-596</v>
      </c>
      <c r="BX37" s="88">
        <v>-3</v>
      </c>
      <c r="BY37" s="88">
        <v>2227</v>
      </c>
      <c r="BZ37" s="88">
        <v>0</v>
      </c>
      <c r="CA37" s="88">
        <v>202</v>
      </c>
      <c r="CB37" s="88">
        <v>92</v>
      </c>
      <c r="CC37" s="88">
        <v>242</v>
      </c>
      <c r="CD37" s="88">
        <v>1</v>
      </c>
      <c r="CE37" s="88">
        <v>24</v>
      </c>
    </row>
    <row r="38" spans="1:83" ht="15.6" customHeight="1" x14ac:dyDescent="0.3">
      <c r="A38" s="36">
        <v>4</v>
      </c>
      <c r="B38" s="40" t="s">
        <v>183</v>
      </c>
      <c r="C38" s="74" t="s">
        <v>184</v>
      </c>
      <c r="D38" s="40" t="s">
        <v>185</v>
      </c>
      <c r="E38" s="41" t="s">
        <v>87</v>
      </c>
      <c r="F38" s="40" t="s">
        <v>174</v>
      </c>
      <c r="G38" s="88">
        <v>35271346.560000002</v>
      </c>
      <c r="H38" s="88">
        <v>0</v>
      </c>
      <c r="I38" s="88">
        <v>1764430.79</v>
      </c>
      <c r="J38" s="88">
        <v>0</v>
      </c>
      <c r="K38" s="89">
        <v>298301.40999999997</v>
      </c>
      <c r="L38" s="89">
        <v>37334078.759999998</v>
      </c>
      <c r="M38" s="89">
        <v>0</v>
      </c>
      <c r="N38" s="88">
        <v>0</v>
      </c>
      <c r="O38" s="88">
        <v>8626340.0500000007</v>
      </c>
      <c r="P38" s="90">
        <v>2902725.15</v>
      </c>
      <c r="Q38" s="88">
        <v>0</v>
      </c>
      <c r="R38" s="88">
        <v>4218102.99</v>
      </c>
      <c r="S38" s="88">
        <v>12357762.82</v>
      </c>
      <c r="T38" s="88">
        <v>2952803.56</v>
      </c>
      <c r="U38" s="88">
        <v>0</v>
      </c>
      <c r="V38" s="88">
        <v>0</v>
      </c>
      <c r="W38" s="88">
        <v>2619280.9700000002</v>
      </c>
      <c r="X38" s="89">
        <v>2625172.19</v>
      </c>
      <c r="Y38" s="89">
        <v>36302187.729999997</v>
      </c>
      <c r="Z38" s="91">
        <v>0.14077675746099952</v>
      </c>
      <c r="AA38" s="89">
        <v>2625172.19</v>
      </c>
      <c r="AB38" s="89">
        <v>0</v>
      </c>
      <c r="AC38" s="89">
        <v>0</v>
      </c>
      <c r="AD38" s="89">
        <v>0</v>
      </c>
      <c r="AE38" s="89">
        <v>0</v>
      </c>
      <c r="AF38" s="89">
        <f>SUM(AD38:AE38)</f>
        <v>0</v>
      </c>
      <c r="AG38" s="89">
        <v>1267776.31</v>
      </c>
      <c r="AH38" s="88">
        <v>105841.41</v>
      </c>
      <c r="AI38" s="88">
        <v>267199.09999999998</v>
      </c>
      <c r="AJ38" s="89">
        <v>0</v>
      </c>
      <c r="AK38" s="88">
        <v>213487.79</v>
      </c>
      <c r="AL38" s="88">
        <v>49589.27</v>
      </c>
      <c r="AM38" s="88">
        <v>144394.29</v>
      </c>
      <c r="AN38" s="88">
        <v>11000</v>
      </c>
      <c r="AO38" s="88">
        <v>4300</v>
      </c>
      <c r="AP38" s="88">
        <v>0</v>
      </c>
      <c r="AQ38" s="88">
        <v>83991.66</v>
      </c>
      <c r="AR38" s="88">
        <v>19801.669999999998</v>
      </c>
      <c r="AS38" s="88">
        <v>0</v>
      </c>
      <c r="AT38" s="88">
        <v>23622.84</v>
      </c>
      <c r="AU38" s="88">
        <v>15920.82</v>
      </c>
      <c r="AV38" s="88">
        <v>139236.46</v>
      </c>
      <c r="AW38" s="88">
        <v>2346161.62</v>
      </c>
      <c r="AX38" s="88">
        <v>0</v>
      </c>
      <c r="AY38" s="91">
        <f>AX38/AW38</f>
        <v>0</v>
      </c>
      <c r="AZ38" s="89">
        <v>0</v>
      </c>
      <c r="BA38" s="91">
        <v>7.4427898167548717E-2</v>
      </c>
      <c r="BB38" s="88">
        <v>2147111.61</v>
      </c>
      <c r="BC38" s="88">
        <v>2818274.19</v>
      </c>
      <c r="BD38" s="89">
        <v>209573.32</v>
      </c>
      <c r="BE38" s="89">
        <v>0</v>
      </c>
      <c r="BF38" s="89">
        <v>568401.17000000097</v>
      </c>
      <c r="BG38" s="89">
        <v>0</v>
      </c>
      <c r="BH38" s="89">
        <v>0</v>
      </c>
      <c r="BI38" s="89">
        <v>0</v>
      </c>
      <c r="BJ38" s="89">
        <f>SUM(BH38:BI38)</f>
        <v>0</v>
      </c>
      <c r="BK38" s="89">
        <v>0</v>
      </c>
      <c r="BL38" s="89">
        <v>4284</v>
      </c>
      <c r="BM38" s="89">
        <v>2637</v>
      </c>
      <c r="BN38" s="88">
        <v>0</v>
      </c>
      <c r="BO38" s="88">
        <v>0</v>
      </c>
      <c r="BP38" s="88">
        <v>-183</v>
      </c>
      <c r="BQ38" s="88">
        <v>-144</v>
      </c>
      <c r="BR38" s="88">
        <v>-1202</v>
      </c>
      <c r="BS38" s="88">
        <v>-328</v>
      </c>
      <c r="BT38" s="88">
        <v>249</v>
      </c>
      <c r="BU38" s="88">
        <v>0</v>
      </c>
      <c r="BV38" s="88">
        <v>0</v>
      </c>
      <c r="BW38" s="88">
        <v>-853</v>
      </c>
      <c r="BX38" s="88">
        <v>-1</v>
      </c>
      <c r="BY38" s="88">
        <v>4459</v>
      </c>
      <c r="BZ38" s="88">
        <v>5</v>
      </c>
      <c r="CA38" s="88">
        <v>226</v>
      </c>
      <c r="CB38" s="88">
        <v>134</v>
      </c>
      <c r="CC38" s="88">
        <v>474</v>
      </c>
      <c r="CD38" s="88">
        <v>5</v>
      </c>
      <c r="CE38" s="88">
        <v>11</v>
      </c>
    </row>
    <row r="39" spans="1:83" ht="15.6" customHeight="1" x14ac:dyDescent="0.3">
      <c r="A39" s="43">
        <v>4</v>
      </c>
      <c r="B39" s="40" t="s">
        <v>186</v>
      </c>
      <c r="C39" s="74" t="s">
        <v>187</v>
      </c>
      <c r="D39" s="40" t="s">
        <v>188</v>
      </c>
      <c r="E39" s="41" t="s">
        <v>87</v>
      </c>
      <c r="F39" s="40" t="s">
        <v>179</v>
      </c>
      <c r="G39" s="88">
        <v>13442139.24</v>
      </c>
      <c r="H39" s="88">
        <v>0</v>
      </c>
      <c r="I39" s="88">
        <v>180233.69</v>
      </c>
      <c r="J39" s="88">
        <v>0</v>
      </c>
      <c r="K39" s="89">
        <v>0</v>
      </c>
      <c r="L39" s="89">
        <v>13622372.93</v>
      </c>
      <c r="M39" s="89">
        <v>0</v>
      </c>
      <c r="N39" s="88">
        <v>0</v>
      </c>
      <c r="O39" s="88">
        <v>1756413.02</v>
      </c>
      <c r="P39" s="90">
        <v>4972978.6399999997</v>
      </c>
      <c r="Q39" s="88">
        <v>0</v>
      </c>
      <c r="R39" s="88">
        <v>654410.31000000006</v>
      </c>
      <c r="S39" s="88">
        <v>3050005.33</v>
      </c>
      <c r="T39" s="88">
        <v>1482017.97</v>
      </c>
      <c r="U39" s="88">
        <v>0</v>
      </c>
      <c r="V39" s="88">
        <v>23</v>
      </c>
      <c r="W39" s="88">
        <v>204898.56</v>
      </c>
      <c r="X39" s="89">
        <v>1228666.46</v>
      </c>
      <c r="Y39" s="89">
        <v>13349413.289999999</v>
      </c>
      <c r="Z39" s="91">
        <v>0.14495038216848585</v>
      </c>
      <c r="AA39" s="89">
        <v>1228666.46</v>
      </c>
      <c r="AB39" s="89">
        <v>0</v>
      </c>
      <c r="AC39" s="89">
        <v>0</v>
      </c>
      <c r="AD39" s="89">
        <v>0</v>
      </c>
      <c r="AE39" s="89">
        <v>184.81</v>
      </c>
      <c r="AF39" s="89">
        <f>SUM(AD39:AE39)</f>
        <v>184.81</v>
      </c>
      <c r="AG39" s="89">
        <v>552521.03</v>
      </c>
      <c r="AH39" s="88">
        <v>40329.24</v>
      </c>
      <c r="AI39" s="88">
        <v>150972.57</v>
      </c>
      <c r="AJ39" s="89">
        <v>0</v>
      </c>
      <c r="AK39" s="88">
        <v>58038</v>
      </c>
      <c r="AL39" s="88">
        <v>1751.55</v>
      </c>
      <c r="AM39" s="88">
        <v>54891.46</v>
      </c>
      <c r="AN39" s="88">
        <v>7300</v>
      </c>
      <c r="AO39" s="88">
        <v>6937.5</v>
      </c>
      <c r="AP39" s="88">
        <v>0</v>
      </c>
      <c r="AQ39" s="88">
        <v>38565.800000000003</v>
      </c>
      <c r="AR39" s="88">
        <v>14808.86</v>
      </c>
      <c r="AS39" s="88">
        <v>0</v>
      </c>
      <c r="AT39" s="88">
        <v>15484.35</v>
      </c>
      <c r="AU39" s="88">
        <v>22800</v>
      </c>
      <c r="AV39" s="88">
        <v>45518.04</v>
      </c>
      <c r="AW39" s="88">
        <v>1009918.4</v>
      </c>
      <c r="AX39" s="88">
        <v>0</v>
      </c>
      <c r="AY39" s="91">
        <f>AX39/AW39</f>
        <v>0</v>
      </c>
      <c r="AZ39" s="89">
        <v>0</v>
      </c>
      <c r="BA39" s="91">
        <v>9.1404086660837172E-2</v>
      </c>
      <c r="BB39" s="88">
        <v>427658.59</v>
      </c>
      <c r="BC39" s="88">
        <v>1520784.63</v>
      </c>
      <c r="BD39" s="89">
        <v>209700</v>
      </c>
      <c r="BE39" s="89">
        <v>2.91038304567337E-11</v>
      </c>
      <c r="BF39" s="89">
        <v>220478.78</v>
      </c>
      <c r="BG39" s="89">
        <v>0</v>
      </c>
      <c r="BH39" s="89">
        <v>0</v>
      </c>
      <c r="BI39" s="89">
        <v>0</v>
      </c>
      <c r="BJ39" s="89">
        <f>SUM(BH39:BI39)</f>
        <v>0</v>
      </c>
      <c r="BK39" s="89">
        <v>0</v>
      </c>
      <c r="BL39" s="89">
        <v>1949</v>
      </c>
      <c r="BM39" s="89">
        <v>835</v>
      </c>
      <c r="BN39" s="88">
        <v>32</v>
      </c>
      <c r="BO39" s="88">
        <v>0</v>
      </c>
      <c r="BP39" s="88">
        <v>-2</v>
      </c>
      <c r="BQ39" s="88">
        <v>-10</v>
      </c>
      <c r="BR39" s="88">
        <v>-94</v>
      </c>
      <c r="BS39" s="88">
        <v>-315</v>
      </c>
      <c r="BT39" s="88">
        <v>0</v>
      </c>
      <c r="BU39" s="88">
        <v>-1</v>
      </c>
      <c r="BV39" s="88">
        <v>-3</v>
      </c>
      <c r="BW39" s="88">
        <v>-290</v>
      </c>
      <c r="BX39" s="88">
        <v>-1</v>
      </c>
      <c r="BY39" s="88">
        <v>2100</v>
      </c>
      <c r="BZ39" s="88">
        <v>4</v>
      </c>
      <c r="CA39" s="88">
        <v>54</v>
      </c>
      <c r="CB39" s="88">
        <v>44</v>
      </c>
      <c r="CC39" s="88">
        <v>197</v>
      </c>
      <c r="CD39" s="88">
        <v>0</v>
      </c>
      <c r="CE39" s="88">
        <v>2</v>
      </c>
    </row>
    <row r="40" spans="1:83" ht="15.6" customHeight="1" x14ac:dyDescent="0.3">
      <c r="A40" s="36">
        <v>4</v>
      </c>
      <c r="B40" s="40" t="s">
        <v>189</v>
      </c>
      <c r="C40" s="74" t="s">
        <v>190</v>
      </c>
      <c r="D40" s="40" t="s">
        <v>191</v>
      </c>
      <c r="E40" s="40" t="s">
        <v>119</v>
      </c>
      <c r="F40" s="40" t="s">
        <v>167</v>
      </c>
      <c r="G40" s="88">
        <v>20031610.370000001</v>
      </c>
      <c r="H40" s="88">
        <v>0</v>
      </c>
      <c r="I40" s="88">
        <v>528257.66</v>
      </c>
      <c r="J40" s="88">
        <v>0</v>
      </c>
      <c r="K40" s="89">
        <v>4813.9799999999996</v>
      </c>
      <c r="L40" s="89">
        <v>20564682.010000002</v>
      </c>
      <c r="M40" s="89">
        <v>0</v>
      </c>
      <c r="N40" s="88">
        <v>2650856.59</v>
      </c>
      <c r="O40" s="88">
        <v>1441904.58</v>
      </c>
      <c r="P40" s="90">
        <v>4684543.5599999996</v>
      </c>
      <c r="Q40" s="88">
        <v>1250</v>
      </c>
      <c r="R40" s="88">
        <v>928947.26</v>
      </c>
      <c r="S40" s="88">
        <v>6614945.3399999999</v>
      </c>
      <c r="T40" s="88">
        <v>2051871.58</v>
      </c>
      <c r="U40" s="88">
        <v>0</v>
      </c>
      <c r="V40" s="88">
        <v>0</v>
      </c>
      <c r="W40" s="88">
        <v>592014.81999999995</v>
      </c>
      <c r="X40" s="89">
        <v>1486805.65</v>
      </c>
      <c r="Y40" s="89">
        <v>20453139.379999999</v>
      </c>
      <c r="Z40" s="91">
        <v>4.4398121447686387E-2</v>
      </c>
      <c r="AA40" s="89">
        <v>1481991.67</v>
      </c>
      <c r="AB40" s="89">
        <v>0</v>
      </c>
      <c r="AC40" s="89">
        <v>0</v>
      </c>
      <c r="AD40" s="89">
        <v>0</v>
      </c>
      <c r="AE40" s="89">
        <v>0</v>
      </c>
      <c r="AF40" s="89">
        <f>SUM(AD40:AE40)</f>
        <v>0</v>
      </c>
      <c r="AG40" s="89">
        <v>649904.67000000004</v>
      </c>
      <c r="AH40" s="88">
        <v>53351.93</v>
      </c>
      <c r="AI40" s="88">
        <v>153336.39000000001</v>
      </c>
      <c r="AJ40" s="89">
        <v>0</v>
      </c>
      <c r="AK40" s="88">
        <v>127302.99</v>
      </c>
      <c r="AL40" s="88">
        <v>2732.31</v>
      </c>
      <c r="AM40" s="88">
        <v>68436.7</v>
      </c>
      <c r="AN40" s="88">
        <v>8800</v>
      </c>
      <c r="AO40" s="88">
        <v>14612.6</v>
      </c>
      <c r="AP40" s="88">
        <v>0</v>
      </c>
      <c r="AQ40" s="88">
        <v>43899.88</v>
      </c>
      <c r="AR40" s="88">
        <v>14414.73</v>
      </c>
      <c r="AS40" s="88">
        <v>0</v>
      </c>
      <c r="AT40" s="88">
        <v>24468.21</v>
      </c>
      <c r="AU40" s="88">
        <v>50144.03</v>
      </c>
      <c r="AV40" s="88">
        <v>65120.6</v>
      </c>
      <c r="AW40" s="88">
        <v>1276525.04</v>
      </c>
      <c r="AX40" s="88">
        <v>0</v>
      </c>
      <c r="AY40" s="91">
        <f>AX40/AW40</f>
        <v>0</v>
      </c>
      <c r="AZ40" s="89">
        <v>0</v>
      </c>
      <c r="BA40" s="91">
        <v>7.3982652548967284E-2</v>
      </c>
      <c r="BB40" s="88">
        <v>187399.7</v>
      </c>
      <c r="BC40" s="88">
        <v>701966.17</v>
      </c>
      <c r="BD40" s="89">
        <v>209689.99</v>
      </c>
      <c r="BE40" s="89">
        <v>0</v>
      </c>
      <c r="BF40" s="89">
        <v>272490.11</v>
      </c>
      <c r="BG40" s="89">
        <v>0</v>
      </c>
      <c r="BH40" s="89">
        <v>0</v>
      </c>
      <c r="BI40" s="89">
        <v>0</v>
      </c>
      <c r="BJ40" s="89">
        <f>SUM(BH40:BI40)</f>
        <v>0</v>
      </c>
      <c r="BK40" s="89">
        <v>0</v>
      </c>
      <c r="BL40" s="89">
        <v>2891</v>
      </c>
      <c r="BM40" s="89">
        <v>792</v>
      </c>
      <c r="BN40" s="88">
        <v>18</v>
      </c>
      <c r="BO40" s="88">
        <v>-7</v>
      </c>
      <c r="BP40" s="88">
        <v>-18</v>
      </c>
      <c r="BQ40" s="88">
        <v>-57</v>
      </c>
      <c r="BR40" s="88">
        <v>-101</v>
      </c>
      <c r="BS40" s="88">
        <v>-151</v>
      </c>
      <c r="BT40" s="88">
        <v>0</v>
      </c>
      <c r="BU40" s="88">
        <v>0</v>
      </c>
      <c r="BV40" s="88">
        <v>14</v>
      </c>
      <c r="BW40" s="88">
        <v>-641</v>
      </c>
      <c r="BX40" s="88">
        <v>-2</v>
      </c>
      <c r="BY40" s="88">
        <v>2738</v>
      </c>
      <c r="BZ40" s="88">
        <v>6</v>
      </c>
      <c r="CA40" s="88">
        <v>186</v>
      </c>
      <c r="CB40" s="88">
        <v>116</v>
      </c>
      <c r="CC40" s="88">
        <v>330</v>
      </c>
      <c r="CD40" s="88">
        <v>4</v>
      </c>
      <c r="CE40" s="88">
        <v>5</v>
      </c>
    </row>
    <row r="41" spans="1:83" s="64" customFormat="1" ht="15.6" customHeight="1" x14ac:dyDescent="0.3">
      <c r="A41" s="57">
        <v>4</v>
      </c>
      <c r="B41" s="56" t="s">
        <v>192</v>
      </c>
      <c r="C41" s="74" t="s">
        <v>193</v>
      </c>
      <c r="D41" s="56" t="s">
        <v>194</v>
      </c>
      <c r="E41" s="56" t="s">
        <v>195</v>
      </c>
      <c r="F41" s="56" t="s">
        <v>196</v>
      </c>
      <c r="G41" s="88">
        <v>13942565.1</v>
      </c>
      <c r="H41" s="88">
        <v>24280.16</v>
      </c>
      <c r="I41" s="88">
        <v>464641.77999999997</v>
      </c>
      <c r="J41" s="88">
        <v>0</v>
      </c>
      <c r="K41" s="89">
        <v>0</v>
      </c>
      <c r="L41" s="89">
        <v>14431487.039999999</v>
      </c>
      <c r="M41" s="89">
        <v>0</v>
      </c>
      <c r="N41" s="88">
        <v>4568378.8899999997</v>
      </c>
      <c r="O41" s="88">
        <v>661345.79</v>
      </c>
      <c r="P41" s="90">
        <v>2371887.02</v>
      </c>
      <c r="Q41" s="88">
        <v>25809.91</v>
      </c>
      <c r="R41" s="88">
        <v>743777.95</v>
      </c>
      <c r="S41" s="88">
        <v>3398785.99</v>
      </c>
      <c r="T41" s="88">
        <v>702270.07</v>
      </c>
      <c r="U41" s="88">
        <v>0</v>
      </c>
      <c r="V41" s="88">
        <v>0</v>
      </c>
      <c r="W41" s="88">
        <v>833562.52</v>
      </c>
      <c r="X41" s="89">
        <v>1117208.48</v>
      </c>
      <c r="Y41" s="89">
        <v>14423026.619999999</v>
      </c>
      <c r="Z41" s="91">
        <v>0.14558162005440589</v>
      </c>
      <c r="AA41" s="89">
        <v>1114855.98</v>
      </c>
      <c r="AB41" s="89">
        <v>320.89</v>
      </c>
      <c r="AC41" s="89">
        <v>0</v>
      </c>
      <c r="AD41" s="89">
        <v>0</v>
      </c>
      <c r="AE41" s="89">
        <v>0</v>
      </c>
      <c r="AF41" s="89">
        <f>SUM(AD41:AE41)</f>
        <v>0</v>
      </c>
      <c r="AG41" s="89">
        <v>446259.27</v>
      </c>
      <c r="AH41" s="88">
        <v>37164.18</v>
      </c>
      <c r="AI41" s="88">
        <v>121682.31</v>
      </c>
      <c r="AJ41" s="89">
        <v>0</v>
      </c>
      <c r="AK41" s="88">
        <v>52635</v>
      </c>
      <c r="AL41" s="88">
        <v>18305.990000000002</v>
      </c>
      <c r="AM41" s="88">
        <v>75075.73</v>
      </c>
      <c r="AN41" s="88">
        <v>7600</v>
      </c>
      <c r="AO41" s="88">
        <v>0</v>
      </c>
      <c r="AP41" s="88">
        <v>0</v>
      </c>
      <c r="AQ41" s="88">
        <v>37573.630000000005</v>
      </c>
      <c r="AR41" s="88">
        <v>14529.3</v>
      </c>
      <c r="AS41" s="88">
        <v>0</v>
      </c>
      <c r="AT41" s="88">
        <v>13882.98</v>
      </c>
      <c r="AU41" s="88">
        <v>25628.94</v>
      </c>
      <c r="AV41" s="88">
        <v>105287.25</v>
      </c>
      <c r="AW41" s="88">
        <v>955564.29</v>
      </c>
      <c r="AX41" s="88">
        <v>0</v>
      </c>
      <c r="AY41" s="91">
        <f>AX41/AW41</f>
        <v>0</v>
      </c>
      <c r="AZ41" s="89">
        <v>0</v>
      </c>
      <c r="BA41" s="91">
        <v>7.9983622956151745E-2</v>
      </c>
      <c r="BB41" s="88">
        <v>1200692.42</v>
      </c>
      <c r="BC41" s="88">
        <v>832623.54</v>
      </c>
      <c r="BD41" s="89">
        <v>209699.99</v>
      </c>
      <c r="BE41" s="89">
        <v>0</v>
      </c>
      <c r="BF41" s="89">
        <v>53100.2300000002</v>
      </c>
      <c r="BG41" s="89">
        <v>0</v>
      </c>
      <c r="BH41" s="89">
        <v>0</v>
      </c>
      <c r="BI41" s="89">
        <v>0</v>
      </c>
      <c r="BJ41" s="89">
        <f>SUM(BH41:BI41)</f>
        <v>0</v>
      </c>
      <c r="BK41" s="89">
        <v>0</v>
      </c>
      <c r="BL41" s="89">
        <v>1662</v>
      </c>
      <c r="BM41" s="89">
        <v>366</v>
      </c>
      <c r="BN41" s="88">
        <v>0</v>
      </c>
      <c r="BO41" s="88">
        <v>0</v>
      </c>
      <c r="BP41" s="88">
        <v>-57</v>
      </c>
      <c r="BQ41" s="88">
        <v>-50</v>
      </c>
      <c r="BR41" s="88">
        <v>-107</v>
      </c>
      <c r="BS41" s="88">
        <v>-82</v>
      </c>
      <c r="BT41" s="88">
        <v>0</v>
      </c>
      <c r="BU41" s="88">
        <v>-1</v>
      </c>
      <c r="BV41" s="88">
        <v>0</v>
      </c>
      <c r="BW41" s="88">
        <v>-348</v>
      </c>
      <c r="BX41" s="88">
        <v>-4</v>
      </c>
      <c r="BY41" s="88">
        <v>1379</v>
      </c>
      <c r="BZ41" s="88">
        <v>89</v>
      </c>
      <c r="CA41" s="88">
        <v>39</v>
      </c>
      <c r="CB41" s="88">
        <v>40</v>
      </c>
      <c r="CC41" s="88">
        <v>265</v>
      </c>
      <c r="CD41" s="88">
        <v>4</v>
      </c>
      <c r="CE41" s="88">
        <v>0</v>
      </c>
    </row>
    <row r="42" spans="1:83" ht="15.6" customHeight="1" x14ac:dyDescent="0.3">
      <c r="A42" s="36">
        <v>4</v>
      </c>
      <c r="B42" s="56" t="s">
        <v>586</v>
      </c>
      <c r="C42" s="74" t="s">
        <v>197</v>
      </c>
      <c r="D42" s="40" t="s">
        <v>198</v>
      </c>
      <c r="E42" s="41" t="s">
        <v>87</v>
      </c>
      <c r="F42" s="40" t="s">
        <v>199</v>
      </c>
      <c r="G42" s="52">
        <v>3118853</v>
      </c>
      <c r="H42" s="52">
        <v>31420</v>
      </c>
      <c r="I42" s="52">
        <v>16538</v>
      </c>
      <c r="J42" s="52">
        <v>0</v>
      </c>
      <c r="K42" s="51">
        <v>0</v>
      </c>
      <c r="L42" s="51">
        <v>3166811</v>
      </c>
      <c r="M42" s="51">
        <v>0</v>
      </c>
      <c r="N42" s="52">
        <v>52082</v>
      </c>
      <c r="O42" s="52">
        <v>584797</v>
      </c>
      <c r="P42" s="50">
        <v>287040</v>
      </c>
      <c r="Q42" s="52">
        <v>0</v>
      </c>
      <c r="R42" s="52">
        <v>361757</v>
      </c>
      <c r="S42" s="52">
        <v>1323240</v>
      </c>
      <c r="T42" s="52">
        <v>149498</v>
      </c>
      <c r="U42" s="52">
        <v>0</v>
      </c>
      <c r="V42" s="52">
        <v>0</v>
      </c>
      <c r="W42" s="52">
        <v>100319</v>
      </c>
      <c r="X42" s="51">
        <f>658+309065</f>
        <v>309723</v>
      </c>
      <c r="Y42" s="51">
        <v>3168457</v>
      </c>
      <c r="Z42" s="54">
        <f>298301/(3118853+31420)</f>
        <v>9.4690523646680777E-2</v>
      </c>
      <c r="AA42" s="51">
        <v>309065</v>
      </c>
      <c r="AB42" s="51">
        <v>0</v>
      </c>
      <c r="AC42" s="51">
        <v>0</v>
      </c>
      <c r="AD42" s="51">
        <v>0</v>
      </c>
      <c r="AE42" s="51">
        <v>0</v>
      </c>
      <c r="AF42" s="51">
        <f t="shared" si="6"/>
        <v>0</v>
      </c>
      <c r="AG42" s="51">
        <v>47046</v>
      </c>
      <c r="AH42" s="52">
        <v>3803</v>
      </c>
      <c r="AI42" s="52">
        <v>10532</v>
      </c>
      <c r="AJ42" s="51">
        <v>0</v>
      </c>
      <c r="AK42" s="52">
        <v>58188</v>
      </c>
      <c r="AL42" s="52">
        <v>20190</v>
      </c>
      <c r="AM42" s="52">
        <v>15261</v>
      </c>
      <c r="AN42" s="52">
        <v>5400</v>
      </c>
      <c r="AO42" s="52">
        <v>0</v>
      </c>
      <c r="AP42" s="52">
        <v>0</v>
      </c>
      <c r="AQ42" s="52">
        <f>2817+4610+2996</f>
        <v>10423</v>
      </c>
      <c r="AR42" s="52">
        <v>300</v>
      </c>
      <c r="AS42" s="52">
        <v>0</v>
      </c>
      <c r="AT42" s="52">
        <v>0</v>
      </c>
      <c r="AU42" s="52">
        <v>0</v>
      </c>
      <c r="AV42" s="52">
        <f>4398+4784+920+905+1227</f>
        <v>12234</v>
      </c>
      <c r="AW42" s="52">
        <v>183375</v>
      </c>
      <c r="AX42" s="52">
        <v>0</v>
      </c>
      <c r="AY42" s="54">
        <f t="shared" si="7"/>
        <v>0</v>
      </c>
      <c r="AZ42" s="51">
        <v>0</v>
      </c>
      <c r="BA42" s="54">
        <f>309065/3118853</f>
        <v>9.90957252554064E-2</v>
      </c>
      <c r="BB42" s="52">
        <v>18027</v>
      </c>
      <c r="BC42" s="52">
        <v>280274</v>
      </c>
      <c r="BD42" s="51">
        <v>156260</v>
      </c>
      <c r="BE42" s="51">
        <v>0</v>
      </c>
      <c r="BF42" s="51">
        <v>2449</v>
      </c>
      <c r="BG42" s="51">
        <v>0</v>
      </c>
      <c r="BH42" s="51">
        <v>0</v>
      </c>
      <c r="BI42" s="51">
        <v>0</v>
      </c>
      <c r="BJ42" s="51">
        <f t="shared" si="8"/>
        <v>0</v>
      </c>
      <c r="BK42" s="51">
        <v>0</v>
      </c>
      <c r="BL42" s="51">
        <v>250</v>
      </c>
      <c r="BM42" s="51">
        <v>129</v>
      </c>
      <c r="BN42" s="52">
        <v>0</v>
      </c>
      <c r="BO42" s="52">
        <v>0</v>
      </c>
      <c r="BP42" s="52">
        <v>0</v>
      </c>
      <c r="BQ42" s="52">
        <v>-1</v>
      </c>
      <c r="BR42" s="52">
        <v>-16</v>
      </c>
      <c r="BS42" s="52">
        <v>-75</v>
      </c>
      <c r="BT42" s="52">
        <v>0</v>
      </c>
      <c r="BU42" s="52">
        <v>0</v>
      </c>
      <c r="BV42" s="52">
        <v>-12</v>
      </c>
      <c r="BW42" s="52">
        <v>-27</v>
      </c>
      <c r="BX42" s="52">
        <v>0</v>
      </c>
      <c r="BY42" s="52">
        <f>SUM(BL42:BX42)</f>
        <v>248</v>
      </c>
      <c r="BZ42" s="52">
        <v>2</v>
      </c>
      <c r="CA42" s="52">
        <v>43</v>
      </c>
      <c r="CB42" s="52">
        <v>3</v>
      </c>
      <c r="CC42" s="52">
        <v>13</v>
      </c>
      <c r="CD42" s="52">
        <v>1</v>
      </c>
      <c r="CE42" s="52">
        <v>0</v>
      </c>
    </row>
    <row r="43" spans="1:83" ht="15.6" customHeight="1" x14ac:dyDescent="0.3">
      <c r="A43" s="36">
        <v>4</v>
      </c>
      <c r="B43" s="40" t="s">
        <v>200</v>
      </c>
      <c r="C43" s="76" t="s">
        <v>201</v>
      </c>
      <c r="D43" s="40" t="s">
        <v>564</v>
      </c>
      <c r="E43" s="40" t="s">
        <v>112</v>
      </c>
      <c r="F43" s="40" t="s">
        <v>167</v>
      </c>
      <c r="G43" s="88">
        <v>20851387.98</v>
      </c>
      <c r="H43" s="88">
        <v>0</v>
      </c>
      <c r="I43" s="88">
        <v>792652.38</v>
      </c>
      <c r="J43" s="88">
        <v>0</v>
      </c>
      <c r="K43" s="89">
        <v>139.38</v>
      </c>
      <c r="L43" s="89">
        <v>21644179.739999998</v>
      </c>
      <c r="M43" s="89">
        <v>0</v>
      </c>
      <c r="N43" s="88">
        <v>0</v>
      </c>
      <c r="O43" s="88">
        <v>2111464.9700000002</v>
      </c>
      <c r="P43" s="90">
        <v>6093569.2999999998</v>
      </c>
      <c r="Q43" s="88">
        <v>0</v>
      </c>
      <c r="R43" s="88">
        <v>1193972.3700000001</v>
      </c>
      <c r="S43" s="88">
        <v>6246690.2699999996</v>
      </c>
      <c r="T43" s="88">
        <v>3482008.61</v>
      </c>
      <c r="U43" s="88">
        <v>0</v>
      </c>
      <c r="V43" s="88">
        <v>0</v>
      </c>
      <c r="W43" s="88">
        <v>923515.68</v>
      </c>
      <c r="X43" s="89">
        <v>1679525.32</v>
      </c>
      <c r="Y43" s="89">
        <v>21730746.52</v>
      </c>
      <c r="Z43" s="91">
        <v>3.4585989704460959E-2</v>
      </c>
      <c r="AA43" s="89">
        <v>1667528.04</v>
      </c>
      <c r="AB43" s="89">
        <v>0</v>
      </c>
      <c r="AC43" s="89">
        <v>0</v>
      </c>
      <c r="AD43" s="89">
        <v>139.38</v>
      </c>
      <c r="AE43" s="89">
        <v>10.25</v>
      </c>
      <c r="AF43" s="89">
        <f t="shared" ref="AF43:AF59" si="9">SUM(AD43:AE43)</f>
        <v>149.63</v>
      </c>
      <c r="AG43" s="89">
        <v>677995.67</v>
      </c>
      <c r="AH43" s="88">
        <v>55000.89</v>
      </c>
      <c r="AI43" s="88">
        <v>167036.37</v>
      </c>
      <c r="AJ43" s="89">
        <v>0</v>
      </c>
      <c r="AK43" s="88">
        <v>119155.34</v>
      </c>
      <c r="AL43" s="88">
        <v>4165.9799999999996</v>
      </c>
      <c r="AM43" s="88">
        <v>77875.91</v>
      </c>
      <c r="AN43" s="88">
        <v>9100</v>
      </c>
      <c r="AO43" s="88">
        <v>81000</v>
      </c>
      <c r="AP43" s="88">
        <v>20318.34</v>
      </c>
      <c r="AQ43" s="88">
        <v>68675.789999999994</v>
      </c>
      <c r="AR43" s="88">
        <v>10302.39</v>
      </c>
      <c r="AS43" s="88">
        <v>0</v>
      </c>
      <c r="AT43" s="88">
        <v>5099.03</v>
      </c>
      <c r="AU43" s="88">
        <v>63897.65</v>
      </c>
      <c r="AV43" s="88">
        <v>80325.289999999994</v>
      </c>
      <c r="AW43" s="88">
        <v>1439948.65</v>
      </c>
      <c r="AX43" s="88">
        <v>0</v>
      </c>
      <c r="AY43" s="91">
        <f t="shared" ref="AY43:AY59" si="10">AX43/AW43</f>
        <v>0</v>
      </c>
      <c r="AZ43" s="89">
        <v>0</v>
      </c>
      <c r="BA43" s="91">
        <v>7.9972040307313877E-2</v>
      </c>
      <c r="BB43" s="88">
        <v>187253.87</v>
      </c>
      <c r="BC43" s="88">
        <v>533912.02</v>
      </c>
      <c r="BD43" s="89">
        <v>209700</v>
      </c>
      <c r="BE43" s="89">
        <v>0</v>
      </c>
      <c r="BF43" s="89">
        <v>220923.93999999901</v>
      </c>
      <c r="BG43" s="89">
        <v>0</v>
      </c>
      <c r="BH43" s="89">
        <v>0</v>
      </c>
      <c r="BI43" s="89">
        <v>0</v>
      </c>
      <c r="BJ43" s="89">
        <f t="shared" ref="BJ43:BJ59" si="11">SUM(BH43:BI43)</f>
        <v>0</v>
      </c>
      <c r="BK43" s="89">
        <v>0</v>
      </c>
      <c r="BL43" s="89">
        <v>3542</v>
      </c>
      <c r="BM43" s="89">
        <v>1249</v>
      </c>
      <c r="BN43" s="88">
        <v>23</v>
      </c>
      <c r="BO43" s="88">
        <v>-28</v>
      </c>
      <c r="BP43" s="88">
        <v>-15</v>
      </c>
      <c r="BQ43" s="88">
        <v>-136</v>
      </c>
      <c r="BR43" s="88">
        <v>-197</v>
      </c>
      <c r="BS43" s="88">
        <v>-407</v>
      </c>
      <c r="BT43" s="88">
        <v>1</v>
      </c>
      <c r="BU43" s="88">
        <v>-3</v>
      </c>
      <c r="BV43" s="88">
        <v>4</v>
      </c>
      <c r="BW43" s="88">
        <v>-570</v>
      </c>
      <c r="BX43" s="88">
        <v>-7</v>
      </c>
      <c r="BY43" s="88">
        <v>3456</v>
      </c>
      <c r="BZ43" s="88">
        <v>8</v>
      </c>
      <c r="CA43" s="88">
        <v>163</v>
      </c>
      <c r="CB43" s="88">
        <v>86</v>
      </c>
      <c r="CC43" s="88">
        <v>344</v>
      </c>
      <c r="CD43" s="88">
        <v>4</v>
      </c>
      <c r="CE43" s="88">
        <v>6</v>
      </c>
    </row>
    <row r="44" spans="1:83" ht="15.6" customHeight="1" x14ac:dyDescent="0.3">
      <c r="A44" s="36">
        <v>4</v>
      </c>
      <c r="B44" s="40" t="s">
        <v>202</v>
      </c>
      <c r="C44" s="74" t="s">
        <v>154</v>
      </c>
      <c r="D44" s="40" t="s">
        <v>178</v>
      </c>
      <c r="E44" s="41" t="s">
        <v>87</v>
      </c>
      <c r="F44" s="40" t="s">
        <v>179</v>
      </c>
      <c r="G44" s="88">
        <v>24069795.489999998</v>
      </c>
      <c r="H44" s="88">
        <v>0</v>
      </c>
      <c r="I44" s="88">
        <v>554956.34</v>
      </c>
      <c r="J44" s="88">
        <v>0</v>
      </c>
      <c r="K44" s="89">
        <v>0</v>
      </c>
      <c r="L44" s="89">
        <v>24624751.829999998</v>
      </c>
      <c r="M44" s="89">
        <v>0</v>
      </c>
      <c r="N44" s="88">
        <v>0</v>
      </c>
      <c r="O44" s="88">
        <v>2524755.17</v>
      </c>
      <c r="P44" s="90">
        <v>10263712.619999999</v>
      </c>
      <c r="Q44" s="88">
        <v>0</v>
      </c>
      <c r="R44" s="88">
        <v>1504896.37</v>
      </c>
      <c r="S44" s="88">
        <v>5188392.53</v>
      </c>
      <c r="T44" s="88">
        <v>2765130.13</v>
      </c>
      <c r="U44" s="88">
        <v>0</v>
      </c>
      <c r="V44" s="88">
        <v>0</v>
      </c>
      <c r="W44" s="88">
        <v>563580.1</v>
      </c>
      <c r="X44" s="89">
        <v>1925289.12</v>
      </c>
      <c r="Y44" s="89">
        <v>24735756.039999999</v>
      </c>
      <c r="Z44" s="91">
        <v>0.10861513015705354</v>
      </c>
      <c r="AA44" s="89">
        <v>1925289.12</v>
      </c>
      <c r="AB44" s="89">
        <v>0</v>
      </c>
      <c r="AC44" s="89">
        <v>0</v>
      </c>
      <c r="AD44" s="89">
        <v>0</v>
      </c>
      <c r="AE44" s="89">
        <v>0</v>
      </c>
      <c r="AF44" s="89">
        <f t="shared" si="9"/>
        <v>0</v>
      </c>
      <c r="AG44" s="89">
        <v>987408.43</v>
      </c>
      <c r="AH44" s="88">
        <v>73128.740000000005</v>
      </c>
      <c r="AI44" s="88">
        <v>224147.64</v>
      </c>
      <c r="AJ44" s="89">
        <v>0</v>
      </c>
      <c r="AK44" s="88">
        <v>162796.88</v>
      </c>
      <c r="AL44" s="88">
        <v>0</v>
      </c>
      <c r="AM44" s="88">
        <v>54530.33</v>
      </c>
      <c r="AN44" s="88">
        <v>9600</v>
      </c>
      <c r="AO44" s="88">
        <v>2050</v>
      </c>
      <c r="AP44" s="88">
        <v>2380.02</v>
      </c>
      <c r="AQ44" s="88">
        <v>69827.3</v>
      </c>
      <c r="AR44" s="88">
        <v>11235.27</v>
      </c>
      <c r="AS44" s="88">
        <v>0</v>
      </c>
      <c r="AT44" s="88">
        <v>20513.12</v>
      </c>
      <c r="AU44" s="88">
        <v>54000</v>
      </c>
      <c r="AV44" s="88">
        <v>53295.3</v>
      </c>
      <c r="AW44" s="88">
        <v>1724913.03</v>
      </c>
      <c r="AX44" s="88">
        <v>0</v>
      </c>
      <c r="AY44" s="91">
        <f t="shared" si="10"/>
        <v>0</v>
      </c>
      <c r="AZ44" s="89">
        <v>0</v>
      </c>
      <c r="BA44" s="91">
        <v>7.9987763950876853E-2</v>
      </c>
      <c r="BB44" s="88">
        <v>178406.18</v>
      </c>
      <c r="BC44" s="88">
        <v>2435937.79</v>
      </c>
      <c r="BD44" s="89">
        <v>209700</v>
      </c>
      <c r="BE44" s="89">
        <v>0</v>
      </c>
      <c r="BF44" s="89">
        <v>226174.94</v>
      </c>
      <c r="BG44" s="89">
        <v>0</v>
      </c>
      <c r="BH44" s="89">
        <v>0</v>
      </c>
      <c r="BI44" s="89">
        <v>0</v>
      </c>
      <c r="BJ44" s="89">
        <f t="shared" si="11"/>
        <v>0</v>
      </c>
      <c r="BK44" s="89">
        <v>0</v>
      </c>
      <c r="BL44" s="89">
        <v>4111</v>
      </c>
      <c r="BM44" s="89">
        <v>1013</v>
      </c>
      <c r="BN44" s="88">
        <v>1</v>
      </c>
      <c r="BO44" s="88">
        <v>0</v>
      </c>
      <c r="BP44" s="88">
        <v>-11</v>
      </c>
      <c r="BQ44" s="88">
        <v>-73</v>
      </c>
      <c r="BR44" s="88">
        <v>-106</v>
      </c>
      <c r="BS44" s="88">
        <v>-387</v>
      </c>
      <c r="BT44" s="88">
        <v>93</v>
      </c>
      <c r="BU44" s="88">
        <v>-1</v>
      </c>
      <c r="BV44" s="88">
        <v>3</v>
      </c>
      <c r="BW44" s="88">
        <v>-699</v>
      </c>
      <c r="BX44" s="88">
        <v>-9</v>
      </c>
      <c r="BY44" s="88">
        <v>3935</v>
      </c>
      <c r="BZ44" s="88">
        <v>15</v>
      </c>
      <c r="CA44" s="88">
        <v>105</v>
      </c>
      <c r="CB44" s="88">
        <v>74</v>
      </c>
      <c r="CC44" s="88">
        <v>516</v>
      </c>
      <c r="CD44" s="88">
        <v>0</v>
      </c>
      <c r="CE44" s="88">
        <v>4</v>
      </c>
    </row>
    <row r="45" spans="1:83" s="64" customFormat="1" ht="15.6" customHeight="1" x14ac:dyDescent="0.3">
      <c r="A45" s="57">
        <v>4</v>
      </c>
      <c r="B45" s="56" t="s">
        <v>567</v>
      </c>
      <c r="C45" s="74" t="s">
        <v>580</v>
      </c>
      <c r="D45" s="56" t="s">
        <v>166</v>
      </c>
      <c r="E45" s="56" t="s">
        <v>112</v>
      </c>
      <c r="F45" s="56" t="s">
        <v>167</v>
      </c>
      <c r="G45" s="88">
        <v>30446219.329999998</v>
      </c>
      <c r="H45" s="88">
        <v>0</v>
      </c>
      <c r="I45" s="88">
        <v>333299.32</v>
      </c>
      <c r="J45" s="88">
        <v>0</v>
      </c>
      <c r="K45" s="89">
        <v>0</v>
      </c>
      <c r="L45" s="89">
        <v>30779518.649999999</v>
      </c>
      <c r="M45" s="89">
        <v>0</v>
      </c>
      <c r="N45" s="88">
        <v>124928.85</v>
      </c>
      <c r="O45" s="88">
        <v>2669543.7200000002</v>
      </c>
      <c r="P45" s="90">
        <v>8389196.5199999996</v>
      </c>
      <c r="Q45" s="88">
        <v>157326.23000000001</v>
      </c>
      <c r="R45" s="88">
        <v>2312619.79</v>
      </c>
      <c r="S45" s="88">
        <v>9051987.9800000004</v>
      </c>
      <c r="T45" s="88">
        <v>6005754.4299999997</v>
      </c>
      <c r="U45" s="88">
        <v>0</v>
      </c>
      <c r="V45" s="88">
        <v>0</v>
      </c>
      <c r="W45" s="88">
        <v>706523.89</v>
      </c>
      <c r="X45" s="89">
        <v>1871710.92</v>
      </c>
      <c r="Y45" s="89">
        <v>31289592.329999998</v>
      </c>
      <c r="Z45" s="91">
        <v>4.7118804619082404E-2</v>
      </c>
      <c r="AA45" s="89">
        <v>1784535.53</v>
      </c>
      <c r="AB45" s="89">
        <v>0</v>
      </c>
      <c r="AC45" s="89">
        <v>0</v>
      </c>
      <c r="AD45" s="89">
        <v>0</v>
      </c>
      <c r="AE45" s="89">
        <v>155.79</v>
      </c>
      <c r="AF45" s="89">
        <f t="shared" si="9"/>
        <v>155.79</v>
      </c>
      <c r="AG45" s="89">
        <v>846121.64</v>
      </c>
      <c r="AH45" s="88">
        <v>65562.45</v>
      </c>
      <c r="AI45" s="88">
        <v>209567.48</v>
      </c>
      <c r="AJ45" s="89">
        <v>0</v>
      </c>
      <c r="AK45" s="88">
        <v>132125.03</v>
      </c>
      <c r="AL45" s="88">
        <v>27690.3</v>
      </c>
      <c r="AM45" s="88">
        <v>101332.8</v>
      </c>
      <c r="AN45" s="88">
        <v>11700</v>
      </c>
      <c r="AO45" s="88">
        <v>9425.5</v>
      </c>
      <c r="AP45" s="88">
        <v>0</v>
      </c>
      <c r="AQ45" s="88">
        <v>45801.66</v>
      </c>
      <c r="AR45" s="88">
        <v>4567.3100000000004</v>
      </c>
      <c r="AS45" s="88">
        <v>0</v>
      </c>
      <c r="AT45" s="88">
        <v>2595.25</v>
      </c>
      <c r="AU45" s="88">
        <v>84830.41</v>
      </c>
      <c r="AV45" s="88">
        <v>42370.69</v>
      </c>
      <c r="AW45" s="88">
        <v>1583690.52</v>
      </c>
      <c r="AX45" s="88">
        <v>0</v>
      </c>
      <c r="AY45" s="91">
        <f t="shared" si="10"/>
        <v>0</v>
      </c>
      <c r="AZ45" s="89">
        <v>0</v>
      </c>
      <c r="BA45" s="91">
        <v>5.8612713475450093E-2</v>
      </c>
      <c r="BB45" s="88">
        <v>396166.40000000002</v>
      </c>
      <c r="BC45" s="88">
        <v>1038423.06</v>
      </c>
      <c r="BD45" s="89">
        <v>206555</v>
      </c>
      <c r="BE45" s="89">
        <v>0</v>
      </c>
      <c r="BF45" s="89">
        <v>236550.21</v>
      </c>
      <c r="BG45" s="89">
        <v>0</v>
      </c>
      <c r="BH45" s="89">
        <v>0</v>
      </c>
      <c r="BI45" s="89">
        <v>0</v>
      </c>
      <c r="BJ45" s="89">
        <f t="shared" si="11"/>
        <v>0</v>
      </c>
      <c r="BK45" s="89">
        <v>0</v>
      </c>
      <c r="BL45" s="89">
        <v>5926</v>
      </c>
      <c r="BM45" s="89">
        <v>1729</v>
      </c>
      <c r="BN45" s="88">
        <v>0</v>
      </c>
      <c r="BO45" s="88">
        <v>0</v>
      </c>
      <c r="BP45" s="88">
        <v>-17</v>
      </c>
      <c r="BQ45" s="88">
        <v>-140</v>
      </c>
      <c r="BR45" s="88">
        <v>-113</v>
      </c>
      <c r="BS45" s="88">
        <v>-611</v>
      </c>
      <c r="BT45" s="88">
        <v>3</v>
      </c>
      <c r="BU45" s="88">
        <v>0</v>
      </c>
      <c r="BV45" s="88">
        <v>26</v>
      </c>
      <c r="BW45" s="88">
        <v>-1286</v>
      </c>
      <c r="BX45" s="88">
        <v>-2</v>
      </c>
      <c r="BY45" s="88">
        <v>5515</v>
      </c>
      <c r="BZ45" s="88">
        <v>93</v>
      </c>
      <c r="CA45" s="88">
        <v>253</v>
      </c>
      <c r="CB45" s="88">
        <v>123</v>
      </c>
      <c r="CC45" s="88">
        <v>882</v>
      </c>
      <c r="CD45" s="88">
        <v>3</v>
      </c>
      <c r="CE45" s="88">
        <v>10</v>
      </c>
    </row>
    <row r="46" spans="1:83" ht="15.6" customHeight="1" x14ac:dyDescent="0.3">
      <c r="A46" s="36">
        <v>4</v>
      </c>
      <c r="B46" s="40" t="s">
        <v>203</v>
      </c>
      <c r="C46" s="74" t="s">
        <v>204</v>
      </c>
      <c r="D46" s="40" t="s">
        <v>205</v>
      </c>
      <c r="E46" s="41" t="s">
        <v>87</v>
      </c>
      <c r="F46" s="40" t="s">
        <v>179</v>
      </c>
      <c r="G46" s="88">
        <v>20763032.219999999</v>
      </c>
      <c r="H46" s="88">
        <v>0</v>
      </c>
      <c r="I46" s="88">
        <v>444295.15</v>
      </c>
      <c r="J46" s="88">
        <v>0</v>
      </c>
      <c r="K46" s="89">
        <v>0</v>
      </c>
      <c r="L46" s="89">
        <v>21207327.370000001</v>
      </c>
      <c r="M46" s="89">
        <v>0</v>
      </c>
      <c r="N46" s="88">
        <v>0</v>
      </c>
      <c r="O46" s="88">
        <v>2190910.02</v>
      </c>
      <c r="P46" s="90">
        <v>8592666.4800000004</v>
      </c>
      <c r="Q46" s="88">
        <v>0</v>
      </c>
      <c r="R46" s="88">
        <v>1167812.46</v>
      </c>
      <c r="S46" s="88">
        <v>5032083.21</v>
      </c>
      <c r="T46" s="88">
        <v>2077225.51</v>
      </c>
      <c r="U46" s="88">
        <v>0</v>
      </c>
      <c r="V46" s="88">
        <v>0</v>
      </c>
      <c r="W46" s="88">
        <v>308438.05</v>
      </c>
      <c r="X46" s="89">
        <v>1768976.13</v>
      </c>
      <c r="Y46" s="89">
        <v>21138111.859999999</v>
      </c>
      <c r="Z46" s="91">
        <v>0.11810071159249928</v>
      </c>
      <c r="AA46" s="89">
        <v>1640516.93</v>
      </c>
      <c r="AB46" s="89">
        <v>0</v>
      </c>
      <c r="AC46" s="89">
        <v>0</v>
      </c>
      <c r="AD46" s="89">
        <v>0</v>
      </c>
      <c r="AE46" s="89">
        <v>115.63</v>
      </c>
      <c r="AF46" s="89">
        <f t="shared" si="9"/>
        <v>115.63</v>
      </c>
      <c r="AG46" s="89">
        <v>709388.01</v>
      </c>
      <c r="AH46" s="88">
        <v>51991.37</v>
      </c>
      <c r="AI46" s="88">
        <v>209273.13</v>
      </c>
      <c r="AJ46" s="89">
        <v>0</v>
      </c>
      <c r="AK46" s="88">
        <v>173305.03</v>
      </c>
      <c r="AL46" s="88">
        <v>7987.97</v>
      </c>
      <c r="AM46" s="88">
        <v>75211.259999999995</v>
      </c>
      <c r="AN46" s="88">
        <v>8800</v>
      </c>
      <c r="AO46" s="88">
        <v>75</v>
      </c>
      <c r="AP46" s="88">
        <v>0</v>
      </c>
      <c r="AQ46" s="88">
        <v>45041.78</v>
      </c>
      <c r="AR46" s="88">
        <v>14002.44</v>
      </c>
      <c r="AS46" s="88">
        <v>0</v>
      </c>
      <c r="AT46" s="88">
        <v>31297.84</v>
      </c>
      <c r="AU46" s="88">
        <v>50300.29</v>
      </c>
      <c r="AV46" s="88">
        <v>121433.36</v>
      </c>
      <c r="AW46" s="88">
        <v>1498107.48</v>
      </c>
      <c r="AX46" s="88">
        <v>0</v>
      </c>
      <c r="AY46" s="91">
        <f t="shared" si="10"/>
        <v>0</v>
      </c>
      <c r="AZ46" s="89">
        <v>0</v>
      </c>
      <c r="BA46" s="91">
        <v>7.9011433042027998E-2</v>
      </c>
      <c r="BB46" s="88">
        <v>193534.29</v>
      </c>
      <c r="BC46" s="88">
        <v>2258594.59</v>
      </c>
      <c r="BD46" s="89">
        <v>209700</v>
      </c>
      <c r="BE46" s="89">
        <v>0</v>
      </c>
      <c r="BF46" s="89">
        <v>145927.929999999</v>
      </c>
      <c r="BG46" s="89">
        <v>0</v>
      </c>
      <c r="BH46" s="89">
        <v>0</v>
      </c>
      <c r="BI46" s="89">
        <v>0</v>
      </c>
      <c r="BJ46" s="89">
        <f t="shared" si="11"/>
        <v>0</v>
      </c>
      <c r="BK46" s="89">
        <v>0</v>
      </c>
      <c r="BL46" s="89">
        <v>3011</v>
      </c>
      <c r="BM46" s="89">
        <v>1114</v>
      </c>
      <c r="BN46" s="88">
        <v>1</v>
      </c>
      <c r="BO46" s="88">
        <v>0</v>
      </c>
      <c r="BP46" s="88">
        <v>-11</v>
      </c>
      <c r="BQ46" s="88">
        <v>-38</v>
      </c>
      <c r="BR46" s="88">
        <v>-132</v>
      </c>
      <c r="BS46" s="88">
        <v>-326</v>
      </c>
      <c r="BT46" s="88">
        <v>0</v>
      </c>
      <c r="BU46" s="88">
        <v>-1</v>
      </c>
      <c r="BV46" s="88">
        <v>3</v>
      </c>
      <c r="BW46" s="88">
        <v>-542</v>
      </c>
      <c r="BX46" s="88">
        <v>-3</v>
      </c>
      <c r="BY46" s="88">
        <v>3076</v>
      </c>
      <c r="BZ46" s="88">
        <v>0</v>
      </c>
      <c r="CA46" s="88">
        <v>91</v>
      </c>
      <c r="CB46" s="88">
        <v>55</v>
      </c>
      <c r="CC46" s="88">
        <v>393</v>
      </c>
      <c r="CD46" s="88">
        <v>0</v>
      </c>
      <c r="CE46" s="88">
        <v>3</v>
      </c>
    </row>
    <row r="47" spans="1:83" ht="15.6" customHeight="1" x14ac:dyDescent="0.3">
      <c r="A47" s="36">
        <v>5</v>
      </c>
      <c r="B47" s="37" t="s">
        <v>206</v>
      </c>
      <c r="C47" s="77" t="s">
        <v>207</v>
      </c>
      <c r="D47" s="40" t="s">
        <v>208</v>
      </c>
      <c r="E47" s="40" t="s">
        <v>107</v>
      </c>
      <c r="F47" s="40" t="s">
        <v>209</v>
      </c>
      <c r="G47" s="88">
        <v>39840944.299999997</v>
      </c>
      <c r="H47" s="88">
        <v>175008.65</v>
      </c>
      <c r="I47" s="88">
        <v>657307.12</v>
      </c>
      <c r="J47" s="88">
        <v>0</v>
      </c>
      <c r="K47" s="89">
        <v>0</v>
      </c>
      <c r="L47" s="89">
        <v>40673260.07</v>
      </c>
      <c r="M47" s="89">
        <v>0</v>
      </c>
      <c r="N47" s="88">
        <v>14039091.310000001</v>
      </c>
      <c r="O47" s="88">
        <v>2725358.6</v>
      </c>
      <c r="P47" s="90">
        <v>13163798.109999999</v>
      </c>
      <c r="Q47" s="88">
        <v>128773.67</v>
      </c>
      <c r="R47" s="88">
        <v>1630226.66</v>
      </c>
      <c r="S47" s="88">
        <v>2961937.76</v>
      </c>
      <c r="T47" s="88">
        <v>2988574.3</v>
      </c>
      <c r="U47" s="88">
        <v>0</v>
      </c>
      <c r="V47" s="88">
        <v>0</v>
      </c>
      <c r="W47" s="88">
        <v>1188115.99</v>
      </c>
      <c r="X47" s="89">
        <v>2192778.9500000002</v>
      </c>
      <c r="Y47" s="89">
        <v>41018655.350000001</v>
      </c>
      <c r="Z47" s="91">
        <v>3.9875420235368407E-2</v>
      </c>
      <c r="AA47" s="89">
        <v>2190786.14</v>
      </c>
      <c r="AB47" s="89">
        <v>0</v>
      </c>
      <c r="AC47" s="89">
        <v>0</v>
      </c>
      <c r="AD47" s="89">
        <v>0</v>
      </c>
      <c r="AE47" s="89">
        <v>0</v>
      </c>
      <c r="AF47" s="89">
        <f t="shared" si="9"/>
        <v>0</v>
      </c>
      <c r="AG47" s="89">
        <v>981890.03</v>
      </c>
      <c r="AH47" s="88">
        <v>73751.789999999994</v>
      </c>
      <c r="AI47" s="88">
        <v>248263.35</v>
      </c>
      <c r="AJ47" s="89">
        <v>0</v>
      </c>
      <c r="AK47" s="88">
        <v>147933.96</v>
      </c>
      <c r="AL47" s="88">
        <v>29468.21</v>
      </c>
      <c r="AM47" s="88">
        <v>121390.3</v>
      </c>
      <c r="AN47" s="88">
        <v>10700</v>
      </c>
      <c r="AO47" s="88">
        <v>1552</v>
      </c>
      <c r="AP47" s="88">
        <v>64038.76</v>
      </c>
      <c r="AQ47" s="88">
        <v>44954.58</v>
      </c>
      <c r="AR47" s="88">
        <v>22121.96</v>
      </c>
      <c r="AS47" s="88">
        <v>0</v>
      </c>
      <c r="AT47" s="88">
        <v>39184.69</v>
      </c>
      <c r="AU47" s="88">
        <v>79089.929999999993</v>
      </c>
      <c r="AV47" s="88">
        <v>81221.279999999999</v>
      </c>
      <c r="AW47" s="88">
        <v>1945560.84</v>
      </c>
      <c r="AX47" s="88">
        <v>0</v>
      </c>
      <c r="AY47" s="91">
        <f t="shared" si="10"/>
        <v>0</v>
      </c>
      <c r="AZ47" s="89">
        <v>0</v>
      </c>
      <c r="BA47" s="91">
        <v>5.4988308597896371E-2</v>
      </c>
      <c r="BB47" s="88">
        <v>483824.26</v>
      </c>
      <c r="BC47" s="88">
        <v>1111828.68</v>
      </c>
      <c r="BD47" s="89">
        <v>209700</v>
      </c>
      <c r="BE47" s="89">
        <v>5.8207660913467401E-11</v>
      </c>
      <c r="BF47" s="89">
        <v>336405.78</v>
      </c>
      <c r="BG47" s="89">
        <v>0</v>
      </c>
      <c r="BH47" s="89">
        <v>0</v>
      </c>
      <c r="BI47" s="89">
        <v>0</v>
      </c>
      <c r="BJ47" s="89">
        <f t="shared" si="11"/>
        <v>0</v>
      </c>
      <c r="BK47" s="89">
        <v>0</v>
      </c>
      <c r="BL47" s="89">
        <v>4877</v>
      </c>
      <c r="BM47" s="89">
        <v>1368</v>
      </c>
      <c r="BN47" s="88">
        <v>44</v>
      </c>
      <c r="BO47" s="88">
        <v>0</v>
      </c>
      <c r="BP47" s="88">
        <v>-32</v>
      </c>
      <c r="BQ47" s="88">
        <v>-66</v>
      </c>
      <c r="BR47" s="88">
        <v>-162</v>
      </c>
      <c r="BS47" s="88">
        <v>-436</v>
      </c>
      <c r="BT47" s="88">
        <v>0</v>
      </c>
      <c r="BU47" s="88">
        <v>0</v>
      </c>
      <c r="BV47" s="88">
        <v>-3</v>
      </c>
      <c r="BW47" s="88">
        <v>-841</v>
      </c>
      <c r="BX47" s="88">
        <v>0</v>
      </c>
      <c r="BY47" s="88">
        <v>4749</v>
      </c>
      <c r="BZ47" s="88">
        <v>10</v>
      </c>
      <c r="CA47" s="88">
        <v>141</v>
      </c>
      <c r="CB47" s="88">
        <v>36</v>
      </c>
      <c r="CC47" s="88">
        <v>196</v>
      </c>
      <c r="CD47" s="88">
        <v>363</v>
      </c>
      <c r="CE47" s="88">
        <v>9</v>
      </c>
    </row>
    <row r="48" spans="1:83" ht="15.6" customHeight="1" x14ac:dyDescent="0.3">
      <c r="A48" s="38">
        <v>5</v>
      </c>
      <c r="B48" s="39" t="s">
        <v>210</v>
      </c>
      <c r="C48" s="77" t="s">
        <v>211</v>
      </c>
      <c r="D48" s="40" t="s">
        <v>208</v>
      </c>
      <c r="E48" s="40" t="s">
        <v>126</v>
      </c>
      <c r="F48" s="40" t="s">
        <v>209</v>
      </c>
      <c r="G48" s="88">
        <v>22566191.949999999</v>
      </c>
      <c r="H48" s="88">
        <v>992163.94</v>
      </c>
      <c r="I48" s="88">
        <v>0</v>
      </c>
      <c r="J48" s="88">
        <v>0</v>
      </c>
      <c r="K48" s="89">
        <v>4991.32</v>
      </c>
      <c r="L48" s="89">
        <v>23563347.210000001</v>
      </c>
      <c r="M48" s="89">
        <v>0</v>
      </c>
      <c r="N48" s="88">
        <v>7117971.9100000001</v>
      </c>
      <c r="O48" s="88">
        <v>1376455.47</v>
      </c>
      <c r="P48" s="90">
        <v>7136119.6500000004</v>
      </c>
      <c r="Q48" s="88">
        <v>53719.87</v>
      </c>
      <c r="R48" s="88">
        <v>826669.6</v>
      </c>
      <c r="S48" s="88">
        <v>2645432.83</v>
      </c>
      <c r="T48" s="88">
        <v>1829923.54</v>
      </c>
      <c r="U48" s="88">
        <v>0</v>
      </c>
      <c r="V48" s="88">
        <v>6428.96</v>
      </c>
      <c r="W48" s="88">
        <v>841190.41</v>
      </c>
      <c r="X48" s="89">
        <v>1944388.04</v>
      </c>
      <c r="Y48" s="89">
        <v>23778300.280000001</v>
      </c>
      <c r="Z48" s="91">
        <v>7.9952268689493858E-2</v>
      </c>
      <c r="AA48" s="89">
        <v>1939396.72</v>
      </c>
      <c r="AB48" s="89">
        <v>0</v>
      </c>
      <c r="AC48" s="89">
        <v>0</v>
      </c>
      <c r="AD48" s="89">
        <v>4991.32</v>
      </c>
      <c r="AE48" s="89">
        <v>0</v>
      </c>
      <c r="AF48" s="89">
        <f t="shared" si="9"/>
        <v>4991.32</v>
      </c>
      <c r="AG48" s="89">
        <v>933124.2</v>
      </c>
      <c r="AH48" s="88">
        <v>73396.62</v>
      </c>
      <c r="AI48" s="88">
        <v>222867.32</v>
      </c>
      <c r="AJ48" s="89">
        <v>0</v>
      </c>
      <c r="AK48" s="88">
        <v>38152.9</v>
      </c>
      <c r="AL48" s="88">
        <v>45896.17</v>
      </c>
      <c r="AM48" s="88">
        <v>62759.040000000001</v>
      </c>
      <c r="AN48" s="88">
        <v>10400</v>
      </c>
      <c r="AO48" s="88">
        <v>0</v>
      </c>
      <c r="AP48" s="88">
        <v>26181.75</v>
      </c>
      <c r="AQ48" s="88">
        <v>51263.200000000004</v>
      </c>
      <c r="AR48" s="88">
        <v>10683.88</v>
      </c>
      <c r="AS48" s="88">
        <v>0</v>
      </c>
      <c r="AT48" s="88">
        <v>6881.3</v>
      </c>
      <c r="AU48" s="88">
        <v>33000</v>
      </c>
      <c r="AV48" s="88">
        <v>68359.83</v>
      </c>
      <c r="AW48" s="88">
        <v>1582966.21</v>
      </c>
      <c r="AX48" s="88">
        <v>0</v>
      </c>
      <c r="AY48" s="91">
        <f t="shared" si="10"/>
        <v>0</v>
      </c>
      <c r="AZ48" s="89">
        <v>0</v>
      </c>
      <c r="BA48" s="91">
        <v>8.5942578362230057E-2</v>
      </c>
      <c r="BB48" s="88">
        <v>208615.81</v>
      </c>
      <c r="BC48" s="88">
        <v>1674928.19</v>
      </c>
      <c r="BD48" s="89">
        <v>209696</v>
      </c>
      <c r="BE48" s="89">
        <v>0</v>
      </c>
      <c r="BF48" s="89">
        <v>381398.68000000098</v>
      </c>
      <c r="BG48" s="89">
        <v>0</v>
      </c>
      <c r="BH48" s="89">
        <v>0</v>
      </c>
      <c r="BI48" s="89">
        <v>0</v>
      </c>
      <c r="BJ48" s="89">
        <f t="shared" si="11"/>
        <v>0</v>
      </c>
      <c r="BK48" s="89">
        <v>0</v>
      </c>
      <c r="BL48" s="89">
        <v>2269</v>
      </c>
      <c r="BM48" s="89">
        <v>933</v>
      </c>
      <c r="BN48" s="88">
        <v>32</v>
      </c>
      <c r="BO48" s="88">
        <v>-4</v>
      </c>
      <c r="BP48" s="88">
        <v>-10</v>
      </c>
      <c r="BQ48" s="88">
        <v>-53</v>
      </c>
      <c r="BR48" s="88">
        <v>-103</v>
      </c>
      <c r="BS48" s="88">
        <v>-374</v>
      </c>
      <c r="BT48" s="88">
        <v>0</v>
      </c>
      <c r="BU48" s="88">
        <v>0</v>
      </c>
      <c r="BV48" s="88">
        <v>0</v>
      </c>
      <c r="BW48" s="88">
        <v>-336</v>
      </c>
      <c r="BX48" s="88">
        <v>0</v>
      </c>
      <c r="BY48" s="88">
        <v>2354</v>
      </c>
      <c r="BZ48" s="88">
        <v>5</v>
      </c>
      <c r="CA48" s="88">
        <v>181</v>
      </c>
      <c r="CB48" s="88">
        <v>45</v>
      </c>
      <c r="CC48" s="88">
        <v>70</v>
      </c>
      <c r="CD48" s="88">
        <v>27</v>
      </c>
      <c r="CE48" s="88">
        <v>4</v>
      </c>
    </row>
    <row r="49" spans="1:83" ht="15.6" customHeight="1" x14ac:dyDescent="0.3">
      <c r="A49" s="36">
        <v>5</v>
      </c>
      <c r="B49" s="37" t="s">
        <v>212</v>
      </c>
      <c r="C49" s="77" t="s">
        <v>213</v>
      </c>
      <c r="D49" s="40" t="s">
        <v>214</v>
      </c>
      <c r="E49" s="40" t="s">
        <v>112</v>
      </c>
      <c r="F49" s="40" t="s">
        <v>215</v>
      </c>
      <c r="G49" s="88">
        <v>31876052.289999999</v>
      </c>
      <c r="H49" s="88">
        <v>0</v>
      </c>
      <c r="I49" s="88">
        <v>2225722.61</v>
      </c>
      <c r="J49" s="88">
        <v>0</v>
      </c>
      <c r="K49" s="89">
        <v>0</v>
      </c>
      <c r="L49" s="89">
        <v>34101774.899999999</v>
      </c>
      <c r="M49" s="89">
        <v>0</v>
      </c>
      <c r="N49" s="88">
        <v>-392.34</v>
      </c>
      <c r="O49" s="88">
        <v>5876504.3300000001</v>
      </c>
      <c r="P49" s="90">
        <v>8599473.4000000004</v>
      </c>
      <c r="Q49" s="88">
        <v>74328.13</v>
      </c>
      <c r="R49" s="88">
        <v>1801679.42</v>
      </c>
      <c r="S49" s="88">
        <v>9190609.0600000005</v>
      </c>
      <c r="T49" s="88">
        <v>4257475.28</v>
      </c>
      <c r="U49" s="88">
        <v>0</v>
      </c>
      <c r="V49" s="88">
        <v>0</v>
      </c>
      <c r="W49" s="88">
        <v>2225722.61</v>
      </c>
      <c r="X49" s="89">
        <v>2328523.4300000002</v>
      </c>
      <c r="Y49" s="89">
        <v>34353923.32</v>
      </c>
      <c r="Z49" s="91">
        <v>0.17494885907655161</v>
      </c>
      <c r="AA49" s="89">
        <v>2328523.4300000002</v>
      </c>
      <c r="AB49" s="89">
        <v>0</v>
      </c>
      <c r="AC49" s="89">
        <v>0</v>
      </c>
      <c r="AD49" s="89">
        <v>0</v>
      </c>
      <c r="AE49" s="89">
        <v>78.260000000000005</v>
      </c>
      <c r="AF49" s="89">
        <f t="shared" si="9"/>
        <v>78.260000000000005</v>
      </c>
      <c r="AG49" s="89">
        <v>1094020.5</v>
      </c>
      <c r="AH49" s="88">
        <v>97230.67</v>
      </c>
      <c r="AI49" s="88">
        <v>217991.51</v>
      </c>
      <c r="AJ49" s="89">
        <v>0</v>
      </c>
      <c r="AK49" s="88">
        <v>110729.87</v>
      </c>
      <c r="AL49" s="88">
        <v>39125.35</v>
      </c>
      <c r="AM49" s="88">
        <v>79434.77</v>
      </c>
      <c r="AN49" s="88">
        <v>10700</v>
      </c>
      <c r="AO49" s="88">
        <v>0</v>
      </c>
      <c r="AP49" s="88">
        <v>113742.15</v>
      </c>
      <c r="AQ49" s="88">
        <v>100888.78</v>
      </c>
      <c r="AR49" s="88">
        <v>21853.62</v>
      </c>
      <c r="AS49" s="88">
        <v>0</v>
      </c>
      <c r="AT49" s="88">
        <v>5294.49</v>
      </c>
      <c r="AU49" s="88">
        <v>64440.59</v>
      </c>
      <c r="AV49" s="88">
        <v>42743.21</v>
      </c>
      <c r="AW49" s="88">
        <v>1998195.51</v>
      </c>
      <c r="AX49" s="88">
        <v>0</v>
      </c>
      <c r="AY49" s="91">
        <f t="shared" si="10"/>
        <v>0</v>
      </c>
      <c r="AZ49" s="89">
        <v>192</v>
      </c>
      <c r="BA49" s="91">
        <v>7.3049303872879306E-2</v>
      </c>
      <c r="BB49" s="88">
        <v>321789.73</v>
      </c>
      <c r="BC49" s="88">
        <v>5254889.25</v>
      </c>
      <c r="BD49" s="89">
        <v>209700</v>
      </c>
      <c r="BE49" s="89">
        <v>0</v>
      </c>
      <c r="BF49" s="89">
        <v>432446.75</v>
      </c>
      <c r="BG49" s="89">
        <v>0</v>
      </c>
      <c r="BH49" s="89">
        <v>0</v>
      </c>
      <c r="BI49" s="89">
        <v>0</v>
      </c>
      <c r="BJ49" s="89">
        <f t="shared" si="11"/>
        <v>0</v>
      </c>
      <c r="BK49" s="89">
        <v>0</v>
      </c>
      <c r="BL49" s="89">
        <v>5537</v>
      </c>
      <c r="BM49" s="89">
        <v>1770</v>
      </c>
      <c r="BN49" s="88">
        <v>0</v>
      </c>
      <c r="BO49" s="88">
        <v>0</v>
      </c>
      <c r="BP49" s="88">
        <v>-35</v>
      </c>
      <c r="BQ49" s="88">
        <v>-113</v>
      </c>
      <c r="BR49" s="88">
        <v>-281</v>
      </c>
      <c r="BS49" s="88">
        <v>-606</v>
      </c>
      <c r="BT49" s="88">
        <v>0</v>
      </c>
      <c r="BU49" s="88">
        <v>0</v>
      </c>
      <c r="BV49" s="88">
        <v>0</v>
      </c>
      <c r="BW49" s="88">
        <v>-1135</v>
      </c>
      <c r="BX49" s="88">
        <v>-1</v>
      </c>
      <c r="BY49" s="88">
        <v>5136</v>
      </c>
      <c r="BZ49" s="88">
        <v>9</v>
      </c>
      <c r="CA49" s="88">
        <v>333</v>
      </c>
      <c r="CB49" s="88">
        <v>135</v>
      </c>
      <c r="CC49" s="88">
        <v>538</v>
      </c>
      <c r="CD49" s="88">
        <v>52</v>
      </c>
      <c r="CE49" s="88">
        <v>22</v>
      </c>
    </row>
    <row r="50" spans="1:83" ht="15.6" customHeight="1" x14ac:dyDescent="0.3">
      <c r="A50" s="36">
        <v>5</v>
      </c>
      <c r="B50" s="37" t="s">
        <v>216</v>
      </c>
      <c r="C50" s="77" t="s">
        <v>217</v>
      </c>
      <c r="D50" s="40" t="s">
        <v>218</v>
      </c>
      <c r="E50" s="40" t="s">
        <v>126</v>
      </c>
      <c r="F50" s="40" t="s">
        <v>209</v>
      </c>
      <c r="G50" s="88">
        <v>19526217.600000001</v>
      </c>
      <c r="H50" s="88">
        <v>0</v>
      </c>
      <c r="I50" s="88">
        <v>460076.42</v>
      </c>
      <c r="J50" s="88">
        <v>0</v>
      </c>
      <c r="K50" s="89">
        <v>1486.26</v>
      </c>
      <c r="L50" s="89">
        <v>19987780.280000001</v>
      </c>
      <c r="M50" s="89">
        <v>0</v>
      </c>
      <c r="N50" s="88">
        <v>4814907.5199999996</v>
      </c>
      <c r="O50" s="88">
        <v>776810</v>
      </c>
      <c r="P50" s="90">
        <v>7525253.04</v>
      </c>
      <c r="Q50" s="88">
        <v>48070.23</v>
      </c>
      <c r="R50" s="88">
        <v>816890.62</v>
      </c>
      <c r="S50" s="88">
        <v>2543747.83</v>
      </c>
      <c r="T50" s="88">
        <v>1674646.81</v>
      </c>
      <c r="U50" s="88">
        <v>0</v>
      </c>
      <c r="V50" s="88">
        <v>0</v>
      </c>
      <c r="W50" s="88">
        <v>460076.42</v>
      </c>
      <c r="X50" s="89">
        <v>1074009.73</v>
      </c>
      <c r="Y50" s="89">
        <v>19734412.199999999</v>
      </c>
      <c r="Z50" s="91">
        <v>8.3080679690878775E-2</v>
      </c>
      <c r="AA50" s="89">
        <v>1072526.31</v>
      </c>
      <c r="AB50" s="89">
        <v>0</v>
      </c>
      <c r="AC50" s="89">
        <v>0</v>
      </c>
      <c r="AD50" s="89">
        <v>1483.42</v>
      </c>
      <c r="AE50" s="89">
        <v>111.42</v>
      </c>
      <c r="AF50" s="89">
        <f t="shared" si="9"/>
        <v>1594.8400000000001</v>
      </c>
      <c r="AG50" s="89">
        <v>460332.69</v>
      </c>
      <c r="AH50" s="88">
        <v>36351.67</v>
      </c>
      <c r="AI50" s="88">
        <v>109104.61</v>
      </c>
      <c r="AJ50" s="89">
        <v>2484.3000000000002</v>
      </c>
      <c r="AK50" s="88">
        <v>37400.5</v>
      </c>
      <c r="AL50" s="88">
        <v>5400</v>
      </c>
      <c r="AM50" s="88">
        <v>50691.11</v>
      </c>
      <c r="AN50" s="88">
        <v>10000</v>
      </c>
      <c r="AO50" s="88">
        <v>0</v>
      </c>
      <c r="AP50" s="88">
        <v>0</v>
      </c>
      <c r="AQ50" s="88">
        <v>32730.28</v>
      </c>
      <c r="AR50" s="88">
        <v>16132.12</v>
      </c>
      <c r="AS50" s="88">
        <v>0</v>
      </c>
      <c r="AT50" s="88">
        <v>1053.92</v>
      </c>
      <c r="AU50" s="88">
        <v>0</v>
      </c>
      <c r="AV50" s="88">
        <v>60910.47</v>
      </c>
      <c r="AW50" s="88">
        <v>822591.67</v>
      </c>
      <c r="AX50" s="88">
        <v>0</v>
      </c>
      <c r="AY50" s="91">
        <f t="shared" si="10"/>
        <v>0</v>
      </c>
      <c r="AZ50" s="89">
        <v>0</v>
      </c>
      <c r="BA50" s="91">
        <v>5.4927499630035875E-2</v>
      </c>
      <c r="BB50" s="88">
        <v>356115.61</v>
      </c>
      <c r="BC50" s="88">
        <v>1266135.82</v>
      </c>
      <c r="BD50" s="89">
        <v>209700</v>
      </c>
      <c r="BE50" s="89">
        <v>0</v>
      </c>
      <c r="BF50" s="89">
        <v>148639.49</v>
      </c>
      <c r="BG50" s="89">
        <v>0</v>
      </c>
      <c r="BH50" s="89">
        <v>0</v>
      </c>
      <c r="BI50" s="89">
        <v>0</v>
      </c>
      <c r="BJ50" s="89">
        <f t="shared" si="11"/>
        <v>0</v>
      </c>
      <c r="BK50" s="89">
        <v>0</v>
      </c>
      <c r="BL50" s="89">
        <v>2545</v>
      </c>
      <c r="BM50" s="89">
        <v>877</v>
      </c>
      <c r="BN50" s="88">
        <v>0</v>
      </c>
      <c r="BO50" s="88">
        <v>0</v>
      </c>
      <c r="BP50" s="88">
        <v>-5</v>
      </c>
      <c r="BQ50" s="88">
        <v>-17</v>
      </c>
      <c r="BR50" s="88">
        <v>-67</v>
      </c>
      <c r="BS50" s="88">
        <v>-263</v>
      </c>
      <c r="BT50" s="88">
        <v>2</v>
      </c>
      <c r="BU50" s="88">
        <v>-1</v>
      </c>
      <c r="BV50" s="88">
        <v>-16</v>
      </c>
      <c r="BW50" s="88">
        <v>-386</v>
      </c>
      <c r="BX50" s="88">
        <v>-4</v>
      </c>
      <c r="BY50" s="88">
        <v>2665</v>
      </c>
      <c r="BZ50" s="88">
        <v>18</v>
      </c>
      <c r="CA50" s="88">
        <v>95</v>
      </c>
      <c r="CB50" s="88">
        <v>31</v>
      </c>
      <c r="CC50" s="88">
        <v>250</v>
      </c>
      <c r="CD50" s="88">
        <v>8</v>
      </c>
      <c r="CE50" s="88">
        <v>7</v>
      </c>
    </row>
    <row r="51" spans="1:83" ht="15.6" customHeight="1" x14ac:dyDescent="0.3">
      <c r="A51" s="36">
        <v>5</v>
      </c>
      <c r="B51" s="37" t="s">
        <v>219</v>
      </c>
      <c r="C51" s="77" t="s">
        <v>220</v>
      </c>
      <c r="D51" s="40" t="s">
        <v>221</v>
      </c>
      <c r="E51" s="40" t="s">
        <v>145</v>
      </c>
      <c r="F51" s="40" t="s">
        <v>215</v>
      </c>
      <c r="G51" s="88">
        <v>16415198.890000001</v>
      </c>
      <c r="H51" s="88">
        <v>3000</v>
      </c>
      <c r="I51" s="88">
        <v>864173.74</v>
      </c>
      <c r="J51" s="88">
        <v>0</v>
      </c>
      <c r="K51" s="89">
        <v>0</v>
      </c>
      <c r="L51" s="89">
        <v>17282372.629999999</v>
      </c>
      <c r="M51" s="89">
        <v>0</v>
      </c>
      <c r="N51" s="88">
        <v>274022.69</v>
      </c>
      <c r="O51" s="88">
        <v>2270056.41</v>
      </c>
      <c r="P51" s="90">
        <v>4924201.66</v>
      </c>
      <c r="Q51" s="88">
        <v>3309.74</v>
      </c>
      <c r="R51" s="88">
        <v>1148037.1499999999</v>
      </c>
      <c r="S51" s="88">
        <v>4601393.47</v>
      </c>
      <c r="T51" s="88">
        <v>1598385.16</v>
      </c>
      <c r="U51" s="88">
        <v>0</v>
      </c>
      <c r="V51" s="88">
        <v>0</v>
      </c>
      <c r="W51" s="88">
        <v>1051415.3400000001</v>
      </c>
      <c r="X51" s="89">
        <v>1516264.8599999999</v>
      </c>
      <c r="Y51" s="89">
        <v>17387086.48</v>
      </c>
      <c r="Z51" s="91">
        <v>3.6682655876876941E-2</v>
      </c>
      <c r="AA51" s="89">
        <v>1497764.18</v>
      </c>
      <c r="AB51" s="89">
        <v>0</v>
      </c>
      <c r="AC51" s="89">
        <v>0</v>
      </c>
      <c r="AD51" s="89">
        <v>0</v>
      </c>
      <c r="AE51" s="89">
        <v>0</v>
      </c>
      <c r="AF51" s="89">
        <f t="shared" si="9"/>
        <v>0</v>
      </c>
      <c r="AG51" s="89">
        <v>663920.22</v>
      </c>
      <c r="AH51" s="88">
        <v>52703.519999999997</v>
      </c>
      <c r="AI51" s="88">
        <v>124769.62</v>
      </c>
      <c r="AJ51" s="89">
        <v>0</v>
      </c>
      <c r="AK51" s="88">
        <v>63823.03</v>
      </c>
      <c r="AL51" s="88">
        <v>26006.78</v>
      </c>
      <c r="AM51" s="88">
        <v>57620.74</v>
      </c>
      <c r="AN51" s="88">
        <v>10700</v>
      </c>
      <c r="AO51" s="88">
        <v>4000</v>
      </c>
      <c r="AP51" s="88">
        <v>35564.67</v>
      </c>
      <c r="AQ51" s="88">
        <v>67171.86</v>
      </c>
      <c r="AR51" s="88">
        <v>14607.53</v>
      </c>
      <c r="AS51" s="88">
        <v>0</v>
      </c>
      <c r="AT51" s="88">
        <v>6785.59</v>
      </c>
      <c r="AU51" s="88">
        <v>33651.910000000003</v>
      </c>
      <c r="AV51" s="88">
        <v>86341.64</v>
      </c>
      <c r="AW51" s="88">
        <v>1247667.1100000001</v>
      </c>
      <c r="AX51" s="88">
        <v>0</v>
      </c>
      <c r="AY51" s="91">
        <f t="shared" si="10"/>
        <v>0</v>
      </c>
      <c r="AZ51" s="89">
        <v>0</v>
      </c>
      <c r="BA51" s="91">
        <v>9.1242524080072232E-2</v>
      </c>
      <c r="BB51" s="88">
        <v>286102.21000000002</v>
      </c>
      <c r="BC51" s="88">
        <v>316160.93</v>
      </c>
      <c r="BD51" s="89">
        <v>209700</v>
      </c>
      <c r="BE51" s="89">
        <v>0</v>
      </c>
      <c r="BF51" s="89">
        <v>276702.31</v>
      </c>
      <c r="BG51" s="89">
        <v>0</v>
      </c>
      <c r="BH51" s="89">
        <v>0</v>
      </c>
      <c r="BI51" s="89">
        <v>0</v>
      </c>
      <c r="BJ51" s="89">
        <f t="shared" si="11"/>
        <v>0</v>
      </c>
      <c r="BK51" s="89">
        <v>0</v>
      </c>
      <c r="BL51" s="89">
        <v>2049</v>
      </c>
      <c r="BM51" s="89">
        <v>705</v>
      </c>
      <c r="BN51" s="88">
        <v>0</v>
      </c>
      <c r="BO51" s="88">
        <v>0</v>
      </c>
      <c r="BP51" s="88">
        <v>-38</v>
      </c>
      <c r="BQ51" s="88">
        <v>-115</v>
      </c>
      <c r="BR51" s="88">
        <v>-248</v>
      </c>
      <c r="BS51" s="88">
        <v>-147</v>
      </c>
      <c r="BT51" s="88">
        <v>0</v>
      </c>
      <c r="BU51" s="88">
        <v>0</v>
      </c>
      <c r="BV51" s="88">
        <v>5</v>
      </c>
      <c r="BW51" s="88">
        <v>-393</v>
      </c>
      <c r="BX51" s="88">
        <v>0</v>
      </c>
      <c r="BY51" s="88">
        <v>1818</v>
      </c>
      <c r="BZ51" s="88">
        <v>0</v>
      </c>
      <c r="CA51" s="88">
        <v>226</v>
      </c>
      <c r="CB51" s="88">
        <v>43</v>
      </c>
      <c r="CC51" s="88">
        <v>91</v>
      </c>
      <c r="CD51" s="88">
        <v>25</v>
      </c>
      <c r="CE51" s="88">
        <v>8</v>
      </c>
    </row>
    <row r="52" spans="1:83" ht="15.6" customHeight="1" x14ac:dyDescent="0.3">
      <c r="A52" s="36">
        <v>5</v>
      </c>
      <c r="B52" s="37" t="s">
        <v>222</v>
      </c>
      <c r="C52" s="77" t="s">
        <v>223</v>
      </c>
      <c r="D52" s="40" t="s">
        <v>224</v>
      </c>
      <c r="E52" s="40" t="s">
        <v>126</v>
      </c>
      <c r="F52" s="40" t="s">
        <v>209</v>
      </c>
      <c r="G52" s="88">
        <v>10917900.560000001</v>
      </c>
      <c r="H52" s="88">
        <v>199563.5</v>
      </c>
      <c r="I52" s="88">
        <v>0</v>
      </c>
      <c r="J52" s="88">
        <v>0</v>
      </c>
      <c r="K52" s="89">
        <v>1795.94</v>
      </c>
      <c r="L52" s="89">
        <v>11119260</v>
      </c>
      <c r="M52" s="89">
        <v>0</v>
      </c>
      <c r="N52" s="88">
        <v>3464081.71</v>
      </c>
      <c r="O52" s="88">
        <v>660844.77</v>
      </c>
      <c r="P52" s="90">
        <v>2920387.37</v>
      </c>
      <c r="Q52" s="88">
        <v>0</v>
      </c>
      <c r="R52" s="88">
        <v>561672.16</v>
      </c>
      <c r="S52" s="88">
        <v>1995984.89</v>
      </c>
      <c r="T52" s="88">
        <v>510006.48</v>
      </c>
      <c r="U52" s="88">
        <v>0</v>
      </c>
      <c r="V52" s="88">
        <v>0</v>
      </c>
      <c r="W52" s="88">
        <v>278992.40000000002</v>
      </c>
      <c r="X52" s="89">
        <v>809957.92999999993</v>
      </c>
      <c r="Y52" s="89">
        <v>11201927.710000001</v>
      </c>
      <c r="Z52" s="91">
        <v>1.9500685482764672E-2</v>
      </c>
      <c r="AA52" s="89">
        <v>808161.99</v>
      </c>
      <c r="AB52" s="89">
        <v>0</v>
      </c>
      <c r="AC52" s="89">
        <v>0</v>
      </c>
      <c r="AD52" s="89">
        <v>1795.94</v>
      </c>
      <c r="AE52" s="89">
        <v>178.21</v>
      </c>
      <c r="AF52" s="89">
        <f t="shared" si="9"/>
        <v>1974.15</v>
      </c>
      <c r="AG52" s="89">
        <v>289310.84000000003</v>
      </c>
      <c r="AH52" s="88">
        <v>22558.34</v>
      </c>
      <c r="AI52" s="88">
        <v>41194.269999999997</v>
      </c>
      <c r="AJ52" s="89">
        <v>0</v>
      </c>
      <c r="AK52" s="88">
        <v>40908.620000000003</v>
      </c>
      <c r="AL52" s="88">
        <v>14110</v>
      </c>
      <c r="AM52" s="88">
        <v>69363.72</v>
      </c>
      <c r="AN52" s="88">
        <v>9700</v>
      </c>
      <c r="AO52" s="88">
        <v>0</v>
      </c>
      <c r="AP52" s="88">
        <v>6819.55</v>
      </c>
      <c r="AQ52" s="88">
        <v>16981.5</v>
      </c>
      <c r="AR52" s="88">
        <v>5444.8</v>
      </c>
      <c r="AS52" s="88">
        <v>0</v>
      </c>
      <c r="AT52" s="88">
        <v>588.49</v>
      </c>
      <c r="AU52" s="88">
        <v>0</v>
      </c>
      <c r="AV52" s="88">
        <v>47668.17</v>
      </c>
      <c r="AW52" s="88">
        <v>564648.30000000005</v>
      </c>
      <c r="AX52" s="88">
        <v>0</v>
      </c>
      <c r="AY52" s="91">
        <f t="shared" si="10"/>
        <v>0</v>
      </c>
      <c r="AZ52" s="89">
        <v>0</v>
      </c>
      <c r="BA52" s="91">
        <v>7.4021739395655387E-2</v>
      </c>
      <c r="BB52" s="88">
        <v>125943.75</v>
      </c>
      <c r="BC52" s="88">
        <v>90854.42</v>
      </c>
      <c r="BD52" s="89">
        <v>209700</v>
      </c>
      <c r="BE52" s="89">
        <v>0</v>
      </c>
      <c r="BF52" s="89">
        <v>132847.15</v>
      </c>
      <c r="BG52" s="89">
        <v>0</v>
      </c>
      <c r="BH52" s="89">
        <v>0</v>
      </c>
      <c r="BI52" s="89">
        <v>0</v>
      </c>
      <c r="BJ52" s="89">
        <f t="shared" si="11"/>
        <v>0</v>
      </c>
      <c r="BK52" s="89">
        <v>0</v>
      </c>
      <c r="BL52" s="89">
        <v>910</v>
      </c>
      <c r="BM52" s="89">
        <v>374</v>
      </c>
      <c r="BN52" s="88">
        <v>0</v>
      </c>
      <c r="BO52" s="88">
        <v>0</v>
      </c>
      <c r="BP52" s="88">
        <v>-13</v>
      </c>
      <c r="BQ52" s="88">
        <v>-15</v>
      </c>
      <c r="BR52" s="88">
        <v>-68</v>
      </c>
      <c r="BS52" s="88">
        <v>-123</v>
      </c>
      <c r="BT52" s="88">
        <v>0</v>
      </c>
      <c r="BU52" s="88">
        <v>0</v>
      </c>
      <c r="BV52" s="88">
        <v>0</v>
      </c>
      <c r="BW52" s="88">
        <v>-149</v>
      </c>
      <c r="BX52" s="88">
        <v>-1</v>
      </c>
      <c r="BY52" s="88">
        <v>915</v>
      </c>
      <c r="BZ52" s="88">
        <v>0</v>
      </c>
      <c r="CA52" s="88">
        <v>64</v>
      </c>
      <c r="CB52" s="88">
        <v>18</v>
      </c>
      <c r="CC52" s="88">
        <v>57</v>
      </c>
      <c r="CD52" s="88">
        <v>5</v>
      </c>
      <c r="CE52" s="88">
        <v>6</v>
      </c>
    </row>
    <row r="53" spans="1:83" ht="15.6" customHeight="1" x14ac:dyDescent="0.3">
      <c r="A53" s="36">
        <v>5</v>
      </c>
      <c r="B53" s="37" t="s">
        <v>225</v>
      </c>
      <c r="C53" s="77" t="s">
        <v>226</v>
      </c>
      <c r="D53" s="40" t="s">
        <v>227</v>
      </c>
      <c r="E53" s="40" t="s">
        <v>119</v>
      </c>
      <c r="F53" s="40" t="s">
        <v>215</v>
      </c>
      <c r="G53" s="88">
        <v>32406674.359999999</v>
      </c>
      <c r="H53" s="88">
        <v>0</v>
      </c>
      <c r="I53" s="88">
        <v>547557.82000000007</v>
      </c>
      <c r="J53" s="88">
        <v>0</v>
      </c>
      <c r="K53" s="89">
        <v>0</v>
      </c>
      <c r="L53" s="89">
        <v>32954232.18</v>
      </c>
      <c r="M53" s="89">
        <v>0</v>
      </c>
      <c r="N53" s="88">
        <v>6275493.0499999998</v>
      </c>
      <c r="O53" s="88">
        <v>1177067.98</v>
      </c>
      <c r="P53" s="90">
        <v>13043144.140000001</v>
      </c>
      <c r="Q53" s="88">
        <v>56959.17</v>
      </c>
      <c r="R53" s="88">
        <v>1329142.04</v>
      </c>
      <c r="S53" s="88">
        <v>4321164.0199999996</v>
      </c>
      <c r="T53" s="88">
        <v>4035452.67</v>
      </c>
      <c r="U53" s="88">
        <v>0</v>
      </c>
      <c r="V53" s="88">
        <v>0</v>
      </c>
      <c r="W53" s="88">
        <v>590392.68000000005</v>
      </c>
      <c r="X53" s="89">
        <v>2345532.11</v>
      </c>
      <c r="Y53" s="89">
        <v>33174347.859999999</v>
      </c>
      <c r="Z53" s="91">
        <v>0.11996731465906581</v>
      </c>
      <c r="AA53" s="89">
        <v>2345532.11</v>
      </c>
      <c r="AB53" s="89">
        <v>0</v>
      </c>
      <c r="AC53" s="89">
        <v>0</v>
      </c>
      <c r="AD53" s="89">
        <v>0</v>
      </c>
      <c r="AE53" s="89">
        <v>0</v>
      </c>
      <c r="AF53" s="89">
        <f t="shared" si="9"/>
        <v>0</v>
      </c>
      <c r="AG53" s="89">
        <v>1159262.1200000001</v>
      </c>
      <c r="AH53" s="88">
        <v>92883.14</v>
      </c>
      <c r="AI53" s="88">
        <v>278813.38</v>
      </c>
      <c r="AJ53" s="89">
        <v>0</v>
      </c>
      <c r="AK53" s="88">
        <v>122526.94</v>
      </c>
      <c r="AL53" s="88">
        <v>31400</v>
      </c>
      <c r="AM53" s="88">
        <v>57891.45</v>
      </c>
      <c r="AN53" s="88">
        <v>11500</v>
      </c>
      <c r="AO53" s="88">
        <v>0</v>
      </c>
      <c r="AP53" s="88">
        <v>1979.43</v>
      </c>
      <c r="AQ53" s="88">
        <v>103939.82</v>
      </c>
      <c r="AR53" s="88">
        <v>23877.89</v>
      </c>
      <c r="AS53" s="88">
        <v>0</v>
      </c>
      <c r="AT53" s="88">
        <v>3000</v>
      </c>
      <c r="AU53" s="88">
        <v>76078.070000000007</v>
      </c>
      <c r="AV53" s="88">
        <v>102306.8</v>
      </c>
      <c r="AW53" s="88">
        <v>2065459.04</v>
      </c>
      <c r="AX53" s="88">
        <v>0</v>
      </c>
      <c r="AY53" s="91">
        <f t="shared" si="10"/>
        <v>0</v>
      </c>
      <c r="AZ53" s="89">
        <v>0</v>
      </c>
      <c r="BA53" s="91">
        <v>7.2378056567727361E-2</v>
      </c>
      <c r="BB53" s="88">
        <v>612968.29</v>
      </c>
      <c r="BC53" s="88">
        <v>3274773.41</v>
      </c>
      <c r="BD53" s="89">
        <v>209700</v>
      </c>
      <c r="BE53" s="89">
        <v>5.8207660913467401E-11</v>
      </c>
      <c r="BF53" s="89">
        <v>506472.75999999902</v>
      </c>
      <c r="BG53" s="89">
        <v>0</v>
      </c>
      <c r="BH53" s="89">
        <v>0</v>
      </c>
      <c r="BI53" s="89">
        <v>0</v>
      </c>
      <c r="BJ53" s="89">
        <f t="shared" si="11"/>
        <v>0</v>
      </c>
      <c r="BK53" s="89">
        <v>0</v>
      </c>
      <c r="BL53" s="89">
        <v>5163</v>
      </c>
      <c r="BM53" s="89">
        <v>1771</v>
      </c>
      <c r="BN53" s="88">
        <v>246</v>
      </c>
      <c r="BO53" s="88">
        <v>0</v>
      </c>
      <c r="BP53" s="88">
        <v>-7</v>
      </c>
      <c r="BQ53" s="88">
        <v>-75</v>
      </c>
      <c r="BR53" s="88">
        <v>-228</v>
      </c>
      <c r="BS53" s="88">
        <v>-980</v>
      </c>
      <c r="BT53" s="88">
        <v>11</v>
      </c>
      <c r="BU53" s="88">
        <v>0</v>
      </c>
      <c r="BV53" s="88">
        <v>0</v>
      </c>
      <c r="BW53" s="88">
        <v>-1006</v>
      </c>
      <c r="BX53" s="88">
        <v>-3</v>
      </c>
      <c r="BY53" s="88">
        <v>4892</v>
      </c>
      <c r="BZ53" s="88">
        <v>22</v>
      </c>
      <c r="CA53" s="88">
        <v>216</v>
      </c>
      <c r="CB53" s="88">
        <v>131</v>
      </c>
      <c r="CC53" s="88">
        <v>653</v>
      </c>
      <c r="CD53" s="88">
        <v>3</v>
      </c>
      <c r="CE53" s="88">
        <v>4</v>
      </c>
    </row>
    <row r="54" spans="1:83" ht="15.6" customHeight="1" x14ac:dyDescent="0.3">
      <c r="A54" s="36">
        <v>5</v>
      </c>
      <c r="B54" s="37" t="s">
        <v>228</v>
      </c>
      <c r="C54" s="77" t="s">
        <v>204</v>
      </c>
      <c r="D54" s="40" t="s">
        <v>208</v>
      </c>
      <c r="E54" s="40" t="s">
        <v>126</v>
      </c>
      <c r="F54" s="40" t="s">
        <v>209</v>
      </c>
      <c r="G54" s="88">
        <v>21745774.93</v>
      </c>
      <c r="H54" s="88">
        <v>12877.16</v>
      </c>
      <c r="I54" s="88">
        <v>839415.33</v>
      </c>
      <c r="J54" s="88">
        <v>0</v>
      </c>
      <c r="K54" s="89">
        <v>0</v>
      </c>
      <c r="L54" s="89">
        <v>22598067.420000002</v>
      </c>
      <c r="M54" s="89">
        <v>0</v>
      </c>
      <c r="N54" s="88">
        <v>7406507.6600000001</v>
      </c>
      <c r="O54" s="88">
        <v>1409330.48</v>
      </c>
      <c r="P54" s="90">
        <v>6892553.21</v>
      </c>
      <c r="Q54" s="88">
        <v>69506.320000000007</v>
      </c>
      <c r="R54" s="88">
        <v>794098.6</v>
      </c>
      <c r="S54" s="88">
        <v>1858173.06</v>
      </c>
      <c r="T54" s="88">
        <v>1890343.19</v>
      </c>
      <c r="U54" s="88">
        <v>0</v>
      </c>
      <c r="V54" s="88">
        <v>0</v>
      </c>
      <c r="W54" s="88">
        <v>612604.01</v>
      </c>
      <c r="X54" s="89">
        <v>1782092.34</v>
      </c>
      <c r="Y54" s="89">
        <v>22715208.870000001</v>
      </c>
      <c r="Z54" s="91">
        <v>6.2905742246278998E-2</v>
      </c>
      <c r="AA54" s="89">
        <v>1522671</v>
      </c>
      <c r="AB54" s="89">
        <v>0</v>
      </c>
      <c r="AC54" s="89">
        <v>0</v>
      </c>
      <c r="AD54" s="89">
        <v>0</v>
      </c>
      <c r="AE54" s="89">
        <v>0</v>
      </c>
      <c r="AF54" s="89">
        <f t="shared" si="9"/>
        <v>0</v>
      </c>
      <c r="AG54" s="89">
        <v>613780.62</v>
      </c>
      <c r="AH54" s="88">
        <v>57603.7</v>
      </c>
      <c r="AI54" s="88">
        <v>143589.46</v>
      </c>
      <c r="AJ54" s="89">
        <v>9159.7999999999993</v>
      </c>
      <c r="AK54" s="88">
        <v>68995.039999999994</v>
      </c>
      <c r="AL54" s="88">
        <v>27662.59</v>
      </c>
      <c r="AM54" s="88">
        <v>119159.93</v>
      </c>
      <c r="AN54" s="88">
        <v>10700</v>
      </c>
      <c r="AO54" s="88">
        <v>54099.35</v>
      </c>
      <c r="AP54" s="88">
        <v>19614.13</v>
      </c>
      <c r="AQ54" s="88">
        <v>63816.7</v>
      </c>
      <c r="AR54" s="88">
        <v>21543.57</v>
      </c>
      <c r="AS54" s="88">
        <v>0</v>
      </c>
      <c r="AT54" s="88">
        <v>9834</v>
      </c>
      <c r="AU54" s="88">
        <v>44247.78</v>
      </c>
      <c r="AV54" s="88">
        <v>50416.340000000004</v>
      </c>
      <c r="AW54" s="88">
        <v>1314223.01</v>
      </c>
      <c r="AX54" s="88">
        <v>0</v>
      </c>
      <c r="AY54" s="91">
        <f t="shared" si="10"/>
        <v>0</v>
      </c>
      <c r="AZ54" s="89">
        <v>0</v>
      </c>
      <c r="BA54" s="91">
        <v>7.0021464164947103E-2</v>
      </c>
      <c r="BB54" s="88">
        <v>248962.86</v>
      </c>
      <c r="BC54" s="88">
        <v>1119781.3</v>
      </c>
      <c r="BD54" s="89">
        <v>209700</v>
      </c>
      <c r="BE54" s="89">
        <v>0</v>
      </c>
      <c r="BF54" s="89">
        <v>298135.40000000002</v>
      </c>
      <c r="BG54" s="89">
        <v>0</v>
      </c>
      <c r="BH54" s="89">
        <v>0</v>
      </c>
      <c r="BI54" s="89">
        <v>0</v>
      </c>
      <c r="BJ54" s="89">
        <f t="shared" si="11"/>
        <v>0</v>
      </c>
      <c r="BK54" s="89">
        <v>0</v>
      </c>
      <c r="BL54" s="89">
        <v>2344</v>
      </c>
      <c r="BM54" s="89">
        <v>871</v>
      </c>
      <c r="BN54" s="88">
        <v>0</v>
      </c>
      <c r="BO54" s="88">
        <v>0</v>
      </c>
      <c r="BP54" s="88">
        <v>-10</v>
      </c>
      <c r="BQ54" s="88">
        <v>-45</v>
      </c>
      <c r="BR54" s="88">
        <v>-78</v>
      </c>
      <c r="BS54" s="88">
        <v>-423</v>
      </c>
      <c r="BT54" s="88">
        <v>0</v>
      </c>
      <c r="BU54" s="88">
        <v>0</v>
      </c>
      <c r="BV54" s="88">
        <v>7</v>
      </c>
      <c r="BW54" s="88">
        <v>-303</v>
      </c>
      <c r="BX54" s="88">
        <v>0</v>
      </c>
      <c r="BY54" s="88">
        <v>2363</v>
      </c>
      <c r="BZ54" s="88">
        <v>5</v>
      </c>
      <c r="CA54" s="88">
        <v>95</v>
      </c>
      <c r="CB54" s="88">
        <v>27</v>
      </c>
      <c r="CC54" s="88">
        <v>116</v>
      </c>
      <c r="CD54" s="88">
        <v>109</v>
      </c>
      <c r="CE54" s="88">
        <v>3</v>
      </c>
    </row>
    <row r="55" spans="1:83" ht="15.6" customHeight="1" x14ac:dyDescent="0.3">
      <c r="A55" s="36">
        <v>5</v>
      </c>
      <c r="B55" s="37" t="s">
        <v>229</v>
      </c>
      <c r="C55" s="77" t="s">
        <v>230</v>
      </c>
      <c r="D55" s="40" t="s">
        <v>231</v>
      </c>
      <c r="E55" s="40" t="s">
        <v>119</v>
      </c>
      <c r="F55" s="40" t="s">
        <v>215</v>
      </c>
      <c r="G55" s="88">
        <v>35227498.82</v>
      </c>
      <c r="H55" s="88">
        <v>0</v>
      </c>
      <c r="I55" s="88">
        <v>1166553.3600000001</v>
      </c>
      <c r="J55" s="88">
        <v>0</v>
      </c>
      <c r="K55" s="89">
        <v>0</v>
      </c>
      <c r="L55" s="89">
        <v>36394052.18</v>
      </c>
      <c r="M55" s="89">
        <v>0</v>
      </c>
      <c r="N55" s="88">
        <v>8270145.4299999997</v>
      </c>
      <c r="O55" s="88">
        <v>2024222.78</v>
      </c>
      <c r="P55" s="90">
        <v>10678835.67</v>
      </c>
      <c r="Q55" s="88">
        <v>0</v>
      </c>
      <c r="R55" s="88">
        <v>1069014.8</v>
      </c>
      <c r="S55" s="88">
        <v>6232735.25</v>
      </c>
      <c r="T55" s="88">
        <v>5019077.26</v>
      </c>
      <c r="U55" s="88">
        <v>0</v>
      </c>
      <c r="V55" s="88">
        <v>0</v>
      </c>
      <c r="W55" s="88">
        <v>1374244.62</v>
      </c>
      <c r="X55" s="89">
        <v>2205447.5699999998</v>
      </c>
      <c r="Y55" s="89">
        <v>36873723.380000003</v>
      </c>
      <c r="Z55" s="91">
        <v>0.1326665592660998</v>
      </c>
      <c r="AA55" s="89">
        <v>2205447.5699999998</v>
      </c>
      <c r="AB55" s="89">
        <v>0</v>
      </c>
      <c r="AC55" s="89">
        <v>0</v>
      </c>
      <c r="AD55" s="89">
        <v>0</v>
      </c>
      <c r="AE55" s="89">
        <v>0</v>
      </c>
      <c r="AF55" s="89">
        <f t="shared" si="9"/>
        <v>0</v>
      </c>
      <c r="AG55" s="89">
        <v>1043972.74</v>
      </c>
      <c r="AH55" s="88">
        <v>81846.59</v>
      </c>
      <c r="AI55" s="88">
        <v>239894.22</v>
      </c>
      <c r="AJ55" s="89">
        <v>0</v>
      </c>
      <c r="AK55" s="88">
        <v>118015.6</v>
      </c>
      <c r="AL55" s="88">
        <v>35886.5</v>
      </c>
      <c r="AM55" s="88">
        <v>61723.14</v>
      </c>
      <c r="AN55" s="88">
        <v>11000</v>
      </c>
      <c r="AO55" s="88">
        <v>0</v>
      </c>
      <c r="AP55" s="88">
        <v>0</v>
      </c>
      <c r="AQ55" s="88">
        <v>68889.989999999991</v>
      </c>
      <c r="AR55" s="88">
        <v>29350.67</v>
      </c>
      <c r="AS55" s="88">
        <v>26969.83</v>
      </c>
      <c r="AT55" s="88">
        <v>17292.740000000002</v>
      </c>
      <c r="AU55" s="88">
        <v>69431.27</v>
      </c>
      <c r="AV55" s="88">
        <v>84861.68</v>
      </c>
      <c r="AW55" s="88">
        <v>1889134.97</v>
      </c>
      <c r="AX55" s="88">
        <v>0</v>
      </c>
      <c r="AY55" s="91">
        <f t="shared" si="10"/>
        <v>0</v>
      </c>
      <c r="AZ55" s="89">
        <v>0</v>
      </c>
      <c r="BA55" s="91">
        <v>6.2605851788372857E-2</v>
      </c>
      <c r="BB55" s="88">
        <v>1122050.6599999999</v>
      </c>
      <c r="BC55" s="88">
        <v>3551460.4</v>
      </c>
      <c r="BD55" s="89">
        <v>209700</v>
      </c>
      <c r="BE55" s="89">
        <v>0</v>
      </c>
      <c r="BF55" s="89">
        <v>359470.15</v>
      </c>
      <c r="BG55" s="89">
        <v>0</v>
      </c>
      <c r="BH55" s="89">
        <v>0</v>
      </c>
      <c r="BI55" s="89">
        <v>0</v>
      </c>
      <c r="BJ55" s="89">
        <f t="shared" si="11"/>
        <v>0</v>
      </c>
      <c r="BK55" s="89">
        <v>0</v>
      </c>
      <c r="BL55" s="89">
        <v>4821</v>
      </c>
      <c r="BM55" s="89">
        <v>2077</v>
      </c>
      <c r="BN55" s="88">
        <v>7</v>
      </c>
      <c r="BO55" s="88">
        <v>0</v>
      </c>
      <c r="BP55" s="88">
        <v>-35</v>
      </c>
      <c r="BQ55" s="88">
        <v>-131</v>
      </c>
      <c r="BR55" s="88">
        <v>-461</v>
      </c>
      <c r="BS55" s="88">
        <v>-715</v>
      </c>
      <c r="BT55" s="88">
        <v>1</v>
      </c>
      <c r="BU55" s="88">
        <v>-1</v>
      </c>
      <c r="BV55" s="88">
        <v>0</v>
      </c>
      <c r="BW55" s="88">
        <v>-645</v>
      </c>
      <c r="BX55" s="88">
        <v>-9</v>
      </c>
      <c r="BY55" s="88">
        <v>4909</v>
      </c>
      <c r="BZ55" s="88">
        <v>4</v>
      </c>
      <c r="CA55" s="88">
        <v>229</v>
      </c>
      <c r="CB55" s="88">
        <v>87</v>
      </c>
      <c r="CC55" s="88">
        <v>261</v>
      </c>
      <c r="CD55" s="88">
        <v>0</v>
      </c>
      <c r="CE55" s="88">
        <v>10</v>
      </c>
    </row>
    <row r="56" spans="1:83" s="64" customFormat="1" ht="15.6" customHeight="1" x14ac:dyDescent="0.3">
      <c r="A56" s="57">
        <v>5</v>
      </c>
      <c r="B56" s="58" t="s">
        <v>232</v>
      </c>
      <c r="C56" s="87" t="s">
        <v>233</v>
      </c>
      <c r="D56" s="42" t="s">
        <v>234</v>
      </c>
      <c r="E56" s="56" t="s">
        <v>119</v>
      </c>
      <c r="F56" s="56" t="s">
        <v>215</v>
      </c>
      <c r="G56" s="89">
        <v>45777807.700000003</v>
      </c>
      <c r="H56" s="89">
        <v>0</v>
      </c>
      <c r="I56" s="89">
        <v>3616058.54</v>
      </c>
      <c r="J56" s="89">
        <v>0</v>
      </c>
      <c r="K56" s="89">
        <v>0</v>
      </c>
      <c r="L56" s="89">
        <v>49393866.240000002</v>
      </c>
      <c r="M56" s="89">
        <v>0</v>
      </c>
      <c r="N56" s="89">
        <v>11028667.82</v>
      </c>
      <c r="O56" s="89">
        <v>2161455.92</v>
      </c>
      <c r="P56" s="89">
        <v>19833577.379999999</v>
      </c>
      <c r="Q56" s="89">
        <v>20594.96</v>
      </c>
      <c r="R56" s="89">
        <v>2209757.58</v>
      </c>
      <c r="S56" s="89">
        <v>5791116.4900000002</v>
      </c>
      <c r="T56" s="89">
        <v>4524939.53</v>
      </c>
      <c r="U56" s="89">
        <v>0</v>
      </c>
      <c r="V56" s="89">
        <v>0</v>
      </c>
      <c r="W56" s="89">
        <v>3171760.72</v>
      </c>
      <c r="X56" s="89">
        <v>3152690.1300000004</v>
      </c>
      <c r="Y56" s="89">
        <v>51894560.530000001</v>
      </c>
      <c r="Z56" s="91">
        <v>0.14119778894523163</v>
      </c>
      <c r="AA56" s="89">
        <v>3080281.47</v>
      </c>
      <c r="AB56" s="89">
        <v>0</v>
      </c>
      <c r="AC56" s="89">
        <v>0</v>
      </c>
      <c r="AD56" s="89">
        <v>0</v>
      </c>
      <c r="AE56" s="89">
        <v>0</v>
      </c>
      <c r="AF56" s="89">
        <f t="shared" si="9"/>
        <v>0</v>
      </c>
      <c r="AG56" s="89">
        <v>1600337.41</v>
      </c>
      <c r="AH56" s="89">
        <v>131029.86</v>
      </c>
      <c r="AI56" s="89">
        <v>314189.02</v>
      </c>
      <c r="AJ56" s="89">
        <v>12814.22</v>
      </c>
      <c r="AK56" s="89">
        <v>166422.43</v>
      </c>
      <c r="AL56" s="89">
        <v>39600</v>
      </c>
      <c r="AM56" s="89">
        <v>74778.240000000005</v>
      </c>
      <c r="AN56" s="89">
        <v>11700</v>
      </c>
      <c r="AO56" s="89">
        <v>21728.22</v>
      </c>
      <c r="AP56" s="89">
        <v>49747.03</v>
      </c>
      <c r="AQ56" s="89">
        <v>84140.180000000008</v>
      </c>
      <c r="AR56" s="89">
        <v>42658.720000000001</v>
      </c>
      <c r="AS56" s="89">
        <v>30610.97</v>
      </c>
      <c r="AT56" s="89">
        <v>19976.86</v>
      </c>
      <c r="AU56" s="89">
        <v>82884.91</v>
      </c>
      <c r="AV56" s="89">
        <v>141483.36000000002</v>
      </c>
      <c r="AW56" s="89">
        <v>2824101.43</v>
      </c>
      <c r="AX56" s="89">
        <v>0</v>
      </c>
      <c r="AY56" s="91">
        <f t="shared" si="10"/>
        <v>0</v>
      </c>
      <c r="AZ56" s="89">
        <v>5150.7</v>
      </c>
      <c r="BA56" s="91">
        <v>6.7287658032606043E-2</v>
      </c>
      <c r="BB56" s="89">
        <v>1624212.9</v>
      </c>
      <c r="BC56" s="89">
        <v>4839512.33</v>
      </c>
      <c r="BD56" s="89">
        <v>209700</v>
      </c>
      <c r="BE56" s="89">
        <v>2.91038304567337E-11</v>
      </c>
      <c r="BF56" s="89">
        <v>553849.53999999899</v>
      </c>
      <c r="BG56" s="89">
        <v>0</v>
      </c>
      <c r="BH56" s="89">
        <v>0</v>
      </c>
      <c r="BI56" s="89">
        <v>0</v>
      </c>
      <c r="BJ56" s="89">
        <f t="shared" si="11"/>
        <v>0</v>
      </c>
      <c r="BK56" s="89">
        <v>0</v>
      </c>
      <c r="BL56" s="89">
        <v>7338</v>
      </c>
      <c r="BM56" s="89">
        <v>1933</v>
      </c>
      <c r="BN56" s="89">
        <v>164</v>
      </c>
      <c r="BO56" s="89">
        <v>0</v>
      </c>
      <c r="BP56" s="89">
        <v>-35</v>
      </c>
      <c r="BQ56" s="89">
        <v>-125</v>
      </c>
      <c r="BR56" s="89">
        <v>-615</v>
      </c>
      <c r="BS56" s="89">
        <v>-820</v>
      </c>
      <c r="BT56" s="89">
        <v>0</v>
      </c>
      <c r="BU56" s="89">
        <v>0</v>
      </c>
      <c r="BV56" s="89">
        <v>0</v>
      </c>
      <c r="BW56" s="89">
        <v>-1572</v>
      </c>
      <c r="BX56" s="89">
        <v>-1</v>
      </c>
      <c r="BY56" s="89">
        <v>6267</v>
      </c>
      <c r="BZ56" s="89">
        <v>16</v>
      </c>
      <c r="CA56" s="89">
        <v>364</v>
      </c>
      <c r="CB56" s="89">
        <v>150</v>
      </c>
      <c r="CC56" s="89">
        <v>880</v>
      </c>
      <c r="CD56" s="89">
        <v>258</v>
      </c>
      <c r="CE56" s="89">
        <v>5</v>
      </c>
    </row>
    <row r="57" spans="1:83" ht="15.6" customHeight="1" x14ac:dyDescent="0.3">
      <c r="A57" s="36">
        <v>5</v>
      </c>
      <c r="B57" s="37" t="s">
        <v>235</v>
      </c>
      <c r="C57" s="79" t="s">
        <v>236</v>
      </c>
      <c r="D57" s="40" t="s">
        <v>182</v>
      </c>
      <c r="E57" s="40" t="s">
        <v>119</v>
      </c>
      <c r="F57" s="40" t="s">
        <v>215</v>
      </c>
      <c r="G57" s="88">
        <v>20676621.800000001</v>
      </c>
      <c r="H57" s="88">
        <v>0</v>
      </c>
      <c r="I57" s="88">
        <v>654614.85000000009</v>
      </c>
      <c r="J57" s="88">
        <v>0</v>
      </c>
      <c r="K57" s="89">
        <v>0</v>
      </c>
      <c r="L57" s="89">
        <v>21331236.649999999</v>
      </c>
      <c r="M57" s="89">
        <v>0</v>
      </c>
      <c r="N57" s="88">
        <v>1330713.27</v>
      </c>
      <c r="O57" s="88">
        <v>1076076.8999999999</v>
      </c>
      <c r="P57" s="90">
        <v>9206494.2100000009</v>
      </c>
      <c r="Q57" s="88">
        <v>17083.36</v>
      </c>
      <c r="R57" s="88">
        <v>849290.26</v>
      </c>
      <c r="S57" s="88">
        <v>3298064.63</v>
      </c>
      <c r="T57" s="88">
        <v>3229543.89</v>
      </c>
      <c r="U57" s="88">
        <v>0</v>
      </c>
      <c r="V57" s="88">
        <v>0</v>
      </c>
      <c r="W57" s="88">
        <v>671039.44999999995</v>
      </c>
      <c r="X57" s="89">
        <v>1617095.27</v>
      </c>
      <c r="Y57" s="89">
        <v>21295401.239999998</v>
      </c>
      <c r="Z57" s="91">
        <v>3.4195653760035645E-2</v>
      </c>
      <c r="AA57" s="89">
        <v>1617095.27</v>
      </c>
      <c r="AB57" s="89">
        <v>0</v>
      </c>
      <c r="AC57" s="89">
        <v>0</v>
      </c>
      <c r="AD57" s="89">
        <v>0</v>
      </c>
      <c r="AE57" s="89">
        <v>0</v>
      </c>
      <c r="AF57" s="89">
        <f t="shared" si="9"/>
        <v>0</v>
      </c>
      <c r="AG57" s="89">
        <v>687922.37</v>
      </c>
      <c r="AH57" s="88">
        <v>55284.43</v>
      </c>
      <c r="AI57" s="88">
        <v>184666.04</v>
      </c>
      <c r="AJ57" s="89">
        <v>0</v>
      </c>
      <c r="AK57" s="88">
        <v>133620</v>
      </c>
      <c r="AL57" s="88">
        <v>29517.75</v>
      </c>
      <c r="AM57" s="88">
        <v>65447.63</v>
      </c>
      <c r="AN57" s="88">
        <v>11000</v>
      </c>
      <c r="AO57" s="88">
        <v>7879.26</v>
      </c>
      <c r="AP57" s="88">
        <v>11000</v>
      </c>
      <c r="AQ57" s="88">
        <v>73844.41</v>
      </c>
      <c r="AR57" s="88">
        <v>21977.91</v>
      </c>
      <c r="AS57" s="88">
        <v>12600</v>
      </c>
      <c r="AT57" s="88">
        <v>11463.77</v>
      </c>
      <c r="AU57" s="88">
        <v>58372.15</v>
      </c>
      <c r="AV57" s="88">
        <v>44230.74</v>
      </c>
      <c r="AW57" s="88">
        <v>1408826.46</v>
      </c>
      <c r="AX57" s="88">
        <v>0</v>
      </c>
      <c r="AY57" s="91">
        <f t="shared" si="10"/>
        <v>0</v>
      </c>
      <c r="AZ57" s="89">
        <v>258.45999999999998</v>
      </c>
      <c r="BA57" s="91">
        <v>7.8208872108885788E-2</v>
      </c>
      <c r="BB57" s="88">
        <v>398556.64</v>
      </c>
      <c r="BC57" s="88">
        <v>308493.96000000002</v>
      </c>
      <c r="BD57" s="89">
        <v>209700</v>
      </c>
      <c r="BE57" s="89">
        <v>5.8207660913467401E-11</v>
      </c>
      <c r="BF57" s="89">
        <v>311651.78999999998</v>
      </c>
      <c r="BG57" s="89">
        <v>0</v>
      </c>
      <c r="BH57" s="89">
        <v>0</v>
      </c>
      <c r="BI57" s="89">
        <v>0</v>
      </c>
      <c r="BJ57" s="89">
        <f t="shared" si="11"/>
        <v>0</v>
      </c>
      <c r="BK57" s="89">
        <v>0</v>
      </c>
      <c r="BL57" s="89">
        <v>4290</v>
      </c>
      <c r="BM57" s="89">
        <v>1178</v>
      </c>
      <c r="BN57" s="88">
        <v>22</v>
      </c>
      <c r="BO57" s="88">
        <v>-22</v>
      </c>
      <c r="BP57" s="88">
        <v>-7</v>
      </c>
      <c r="BQ57" s="88">
        <v>-68</v>
      </c>
      <c r="BR57" s="88">
        <v>-120</v>
      </c>
      <c r="BS57" s="88">
        <v>-531</v>
      </c>
      <c r="BT57" s="88">
        <v>0</v>
      </c>
      <c r="BU57" s="88">
        <v>-5</v>
      </c>
      <c r="BV57" s="88">
        <v>1</v>
      </c>
      <c r="BW57" s="88">
        <v>-844</v>
      </c>
      <c r="BX57" s="88">
        <v>-2</v>
      </c>
      <c r="BY57" s="88">
        <v>3892</v>
      </c>
      <c r="BZ57" s="88">
        <v>0</v>
      </c>
      <c r="CA57" s="88">
        <v>137</v>
      </c>
      <c r="CB57" s="88">
        <v>91</v>
      </c>
      <c r="CC57" s="88">
        <v>593</v>
      </c>
      <c r="CD57" s="88">
        <v>27</v>
      </c>
      <c r="CE57" s="88">
        <v>6</v>
      </c>
    </row>
    <row r="58" spans="1:83" ht="15.6" customHeight="1" x14ac:dyDescent="0.3">
      <c r="A58" s="36">
        <v>5</v>
      </c>
      <c r="B58" s="37" t="s">
        <v>237</v>
      </c>
      <c r="C58" s="78" t="s">
        <v>238</v>
      </c>
      <c r="D58" s="40" t="s">
        <v>239</v>
      </c>
      <c r="E58" s="40" t="s">
        <v>107</v>
      </c>
      <c r="F58" s="40" t="s">
        <v>209</v>
      </c>
      <c r="G58" s="88">
        <v>24687321</v>
      </c>
      <c r="H58" s="88">
        <v>28260.26</v>
      </c>
      <c r="I58" s="88">
        <v>1836864.46</v>
      </c>
      <c r="J58" s="88">
        <v>0</v>
      </c>
      <c r="K58" s="89">
        <v>0</v>
      </c>
      <c r="L58" s="89">
        <v>26552445.719999999</v>
      </c>
      <c r="M58" s="89">
        <v>0</v>
      </c>
      <c r="N58" s="88">
        <v>4469927.09</v>
      </c>
      <c r="O58" s="88">
        <v>1452260.37</v>
      </c>
      <c r="P58" s="90">
        <v>11677960.279999999</v>
      </c>
      <c r="Q58" s="88">
        <v>27736.83</v>
      </c>
      <c r="R58" s="88">
        <v>824309.54</v>
      </c>
      <c r="S58" s="88">
        <v>1956016.3</v>
      </c>
      <c r="T58" s="88">
        <v>3191667.88</v>
      </c>
      <c r="U58" s="88">
        <v>0</v>
      </c>
      <c r="V58" s="88">
        <v>0</v>
      </c>
      <c r="W58" s="88">
        <v>1248723.44</v>
      </c>
      <c r="X58" s="89">
        <v>2235032.2199999997</v>
      </c>
      <c r="Y58" s="89">
        <v>27083633.949999999</v>
      </c>
      <c r="Z58" s="91">
        <v>0.10685045365588987</v>
      </c>
      <c r="AA58" s="89">
        <v>1727368.65</v>
      </c>
      <c r="AB58" s="89">
        <v>0</v>
      </c>
      <c r="AC58" s="89">
        <v>0</v>
      </c>
      <c r="AD58" s="89">
        <v>0</v>
      </c>
      <c r="AE58" s="89">
        <v>0</v>
      </c>
      <c r="AF58" s="89">
        <f t="shared" si="9"/>
        <v>0</v>
      </c>
      <c r="AG58" s="89">
        <v>841891.68</v>
      </c>
      <c r="AH58" s="88">
        <v>64140.32</v>
      </c>
      <c r="AI58" s="88">
        <v>172886.27</v>
      </c>
      <c r="AJ58" s="89">
        <v>1910</v>
      </c>
      <c r="AK58" s="88">
        <v>49431.64</v>
      </c>
      <c r="AL58" s="88">
        <v>0</v>
      </c>
      <c r="AM58" s="88">
        <v>92617.06</v>
      </c>
      <c r="AN58" s="88">
        <v>10700</v>
      </c>
      <c r="AO58" s="88">
        <v>0</v>
      </c>
      <c r="AP58" s="88">
        <v>144617.20000000001</v>
      </c>
      <c r="AQ58" s="88">
        <v>44133.490000000005</v>
      </c>
      <c r="AR58" s="88">
        <v>3512.39</v>
      </c>
      <c r="AS58" s="88">
        <v>0</v>
      </c>
      <c r="AT58" s="88">
        <v>0</v>
      </c>
      <c r="AU58" s="88">
        <v>84453.86</v>
      </c>
      <c r="AV58" s="88">
        <v>55452.24</v>
      </c>
      <c r="AW58" s="88">
        <v>1565746.15</v>
      </c>
      <c r="AX58" s="88">
        <v>0</v>
      </c>
      <c r="AY58" s="91">
        <f t="shared" si="10"/>
        <v>0</v>
      </c>
      <c r="AZ58" s="89">
        <v>0</v>
      </c>
      <c r="BA58" s="91">
        <v>6.9969870363819547E-2</v>
      </c>
      <c r="BB58" s="88">
        <v>210708.09</v>
      </c>
      <c r="BC58" s="88">
        <v>2430162.98</v>
      </c>
      <c r="BD58" s="89">
        <v>209700</v>
      </c>
      <c r="BE58" s="89">
        <v>2.91038304567337E-11</v>
      </c>
      <c r="BF58" s="89">
        <v>168421.13</v>
      </c>
      <c r="BG58" s="89">
        <v>0</v>
      </c>
      <c r="BH58" s="89">
        <v>0</v>
      </c>
      <c r="BI58" s="89">
        <v>0</v>
      </c>
      <c r="BJ58" s="89">
        <f t="shared" si="11"/>
        <v>0</v>
      </c>
      <c r="BK58" s="89">
        <v>0</v>
      </c>
      <c r="BL58" s="89">
        <v>4334</v>
      </c>
      <c r="BM58" s="89">
        <v>1314</v>
      </c>
      <c r="BN58" s="88">
        <v>48</v>
      </c>
      <c r="BO58" s="88">
        <v>-14</v>
      </c>
      <c r="BP58" s="88">
        <v>-16</v>
      </c>
      <c r="BQ58" s="88">
        <v>-22</v>
      </c>
      <c r="BR58" s="88">
        <v>-65</v>
      </c>
      <c r="BS58" s="88">
        <v>-440</v>
      </c>
      <c r="BT58" s="88">
        <v>0</v>
      </c>
      <c r="BU58" s="88">
        <v>-1</v>
      </c>
      <c r="BV58" s="88">
        <v>0</v>
      </c>
      <c r="BW58" s="88">
        <v>-832</v>
      </c>
      <c r="BX58" s="88">
        <v>-3</v>
      </c>
      <c r="BY58" s="88">
        <v>4303</v>
      </c>
      <c r="BZ58" s="88">
        <v>4</v>
      </c>
      <c r="CA58" s="88">
        <v>186</v>
      </c>
      <c r="CB58" s="88">
        <v>86</v>
      </c>
      <c r="CC58" s="88">
        <v>172</v>
      </c>
      <c r="CD58" s="88">
        <v>379</v>
      </c>
      <c r="CE58" s="88">
        <v>3</v>
      </c>
    </row>
    <row r="59" spans="1:83" s="94" customFormat="1" ht="15.6" customHeight="1" x14ac:dyDescent="0.3">
      <c r="A59" s="32">
        <v>6</v>
      </c>
      <c r="B59" s="33" t="s">
        <v>240</v>
      </c>
      <c r="C59" s="79" t="s">
        <v>241</v>
      </c>
      <c r="D59" s="34" t="s">
        <v>242</v>
      </c>
      <c r="E59" s="34" t="s">
        <v>107</v>
      </c>
      <c r="F59" s="34" t="s">
        <v>243</v>
      </c>
      <c r="G59" s="90">
        <v>29825711.350000001</v>
      </c>
      <c r="H59" s="90">
        <v>58684.24</v>
      </c>
      <c r="I59" s="90">
        <v>1195603.8800000001</v>
      </c>
      <c r="J59" s="90">
        <v>21610.16</v>
      </c>
      <c r="K59" s="90">
        <v>0</v>
      </c>
      <c r="L59" s="90">
        <v>31101609.629999999</v>
      </c>
      <c r="M59" s="90">
        <v>240112.86</v>
      </c>
      <c r="N59" s="90">
        <v>0</v>
      </c>
      <c r="O59" s="90">
        <v>5721069.9100000001</v>
      </c>
      <c r="P59" s="90">
        <v>8829486</v>
      </c>
      <c r="Q59" s="90">
        <v>232094.22</v>
      </c>
      <c r="R59" s="90">
        <v>2461978.52</v>
      </c>
      <c r="S59" s="90">
        <v>5807226.7199999997</v>
      </c>
      <c r="T59" s="90">
        <v>3663159.61</v>
      </c>
      <c r="U59" s="90">
        <v>0</v>
      </c>
      <c r="V59" s="90">
        <v>92692.61</v>
      </c>
      <c r="W59" s="90">
        <v>1258594.75</v>
      </c>
      <c r="X59" s="90">
        <v>2933021.25</v>
      </c>
      <c r="Y59" s="90">
        <v>30999323.59</v>
      </c>
      <c r="Z59" s="92">
        <v>8.6393134243742953E-2</v>
      </c>
      <c r="AA59" s="90">
        <v>2559394.58</v>
      </c>
      <c r="AB59" s="90">
        <v>0</v>
      </c>
      <c r="AC59" s="90">
        <v>0</v>
      </c>
      <c r="AD59" s="90">
        <v>0</v>
      </c>
      <c r="AE59" s="90">
        <v>0</v>
      </c>
      <c r="AF59" s="90">
        <f t="shared" si="9"/>
        <v>0</v>
      </c>
      <c r="AG59" s="90">
        <v>1254699.18</v>
      </c>
      <c r="AH59" s="90">
        <v>94272.24</v>
      </c>
      <c r="AI59" s="90">
        <v>279120.27</v>
      </c>
      <c r="AJ59" s="90">
        <v>0</v>
      </c>
      <c r="AK59" s="90">
        <v>225939.96</v>
      </c>
      <c r="AL59" s="90">
        <v>18425.38</v>
      </c>
      <c r="AM59" s="90">
        <v>162078.12</v>
      </c>
      <c r="AN59" s="90">
        <v>11750</v>
      </c>
      <c r="AO59" s="90">
        <v>8863</v>
      </c>
      <c r="AP59" s="90">
        <v>54276.15</v>
      </c>
      <c r="AQ59" s="90">
        <v>76040.92</v>
      </c>
      <c r="AR59" s="90">
        <v>34337.660000000003</v>
      </c>
      <c r="AS59" s="90">
        <v>25183.08</v>
      </c>
      <c r="AT59" s="90">
        <v>9270.9500000000007</v>
      </c>
      <c r="AU59" s="90">
        <v>62755.96</v>
      </c>
      <c r="AV59" s="90">
        <v>104877.25</v>
      </c>
      <c r="AW59" s="90">
        <v>2421890.12</v>
      </c>
      <c r="AX59" s="90">
        <v>0</v>
      </c>
      <c r="AY59" s="92">
        <f t="shared" si="10"/>
        <v>0</v>
      </c>
      <c r="AZ59" s="90">
        <v>0</v>
      </c>
      <c r="BA59" s="92">
        <v>8.5126373457233756E-2</v>
      </c>
      <c r="BB59" s="90">
        <v>135386.26</v>
      </c>
      <c r="BC59" s="90">
        <v>2446420.34</v>
      </c>
      <c r="BD59" s="90">
        <v>206555</v>
      </c>
      <c r="BE59" s="90">
        <v>2.91038304567337E-11</v>
      </c>
      <c r="BF59" s="90">
        <v>581296.22999999905</v>
      </c>
      <c r="BG59" s="90">
        <v>0</v>
      </c>
      <c r="BH59" s="90">
        <v>0</v>
      </c>
      <c r="BI59" s="90">
        <v>0</v>
      </c>
      <c r="BJ59" s="90">
        <f t="shared" si="11"/>
        <v>0</v>
      </c>
      <c r="BK59" s="90">
        <v>0</v>
      </c>
      <c r="BL59" s="90">
        <v>4773</v>
      </c>
      <c r="BM59" s="90">
        <v>1494</v>
      </c>
      <c r="BN59" s="90">
        <v>14</v>
      </c>
      <c r="BO59" s="90">
        <v>0</v>
      </c>
      <c r="BP59" s="90">
        <v>-50</v>
      </c>
      <c r="BQ59" s="90">
        <v>-160</v>
      </c>
      <c r="BR59" s="90">
        <v>-469</v>
      </c>
      <c r="BS59" s="90">
        <v>-609</v>
      </c>
      <c r="BT59" s="90">
        <v>0</v>
      </c>
      <c r="BU59" s="90">
        <v>0</v>
      </c>
      <c r="BV59" s="90">
        <v>-13</v>
      </c>
      <c r="BW59" s="90">
        <v>-719</v>
      </c>
      <c r="BX59" s="90">
        <v>0</v>
      </c>
      <c r="BY59" s="90">
        <v>4261</v>
      </c>
      <c r="BZ59" s="90">
        <v>0</v>
      </c>
      <c r="CA59" s="90">
        <v>131</v>
      </c>
      <c r="CB59" s="90">
        <v>63</v>
      </c>
      <c r="CC59" s="90">
        <v>449</v>
      </c>
      <c r="CD59" s="90">
        <v>59</v>
      </c>
      <c r="CE59" s="90">
        <v>10</v>
      </c>
    </row>
    <row r="60" spans="1:83" s="64" customFormat="1" ht="15.6" customHeight="1" x14ac:dyDescent="0.3">
      <c r="A60" s="57">
        <v>6</v>
      </c>
      <c r="B60" s="61" t="s">
        <v>576</v>
      </c>
      <c r="C60" s="80" t="s">
        <v>581</v>
      </c>
      <c r="D60" s="56" t="s">
        <v>559</v>
      </c>
      <c r="E60" s="56" t="s">
        <v>112</v>
      </c>
      <c r="F60" s="56" t="s">
        <v>243</v>
      </c>
      <c r="G60" s="51">
        <v>25525967</v>
      </c>
      <c r="H60" s="51">
        <v>0</v>
      </c>
      <c r="I60" s="51">
        <v>769979</v>
      </c>
      <c r="J60" s="51">
        <v>0</v>
      </c>
      <c r="K60" s="51">
        <v>0</v>
      </c>
      <c r="L60" s="51">
        <v>26295927</v>
      </c>
      <c r="M60" s="51">
        <v>0</v>
      </c>
      <c r="N60" s="51">
        <v>121899</v>
      </c>
      <c r="O60" s="51">
        <v>3534209</v>
      </c>
      <c r="P60" s="51">
        <v>6172516</v>
      </c>
      <c r="Q60" s="51">
        <v>0</v>
      </c>
      <c r="R60" s="51">
        <v>2308824</v>
      </c>
      <c r="S60" s="51">
        <v>8355715</v>
      </c>
      <c r="T60" s="51">
        <v>2815033</v>
      </c>
      <c r="U60" s="51">
        <v>0</v>
      </c>
      <c r="V60" s="51">
        <v>0</v>
      </c>
      <c r="W60" s="51">
        <v>931047</v>
      </c>
      <c r="X60" s="51">
        <v>2385081</v>
      </c>
      <c r="Y60" s="51">
        <v>26624330</v>
      </c>
      <c r="Z60" s="54">
        <v>0.11041995000620348</v>
      </c>
      <c r="AA60" s="51">
        <v>2385081</v>
      </c>
      <c r="AB60" s="51">
        <v>0</v>
      </c>
      <c r="AC60" s="51">
        <v>0</v>
      </c>
      <c r="AD60" s="51">
        <v>0</v>
      </c>
      <c r="AE60" s="51">
        <v>0</v>
      </c>
      <c r="AF60" s="51">
        <v>0</v>
      </c>
      <c r="AG60" s="51">
        <v>1013163</v>
      </c>
      <c r="AH60" s="51">
        <v>90296</v>
      </c>
      <c r="AI60" s="51">
        <v>298149</v>
      </c>
      <c r="AJ60" s="51">
        <v>3150</v>
      </c>
      <c r="AK60" s="51">
        <v>201181</v>
      </c>
      <c r="AL60" s="51">
        <v>63053</v>
      </c>
      <c r="AM60" s="51">
        <v>63862</v>
      </c>
      <c r="AN60" s="51">
        <v>11250</v>
      </c>
      <c r="AO60" s="51">
        <v>27872</v>
      </c>
      <c r="AP60" s="51">
        <v>144289</v>
      </c>
      <c r="AQ60" s="51">
        <v>57856</v>
      </c>
      <c r="AR60" s="51">
        <v>19239</v>
      </c>
      <c r="AS60" s="51">
        <v>0</v>
      </c>
      <c r="AT60" s="51">
        <v>11928</v>
      </c>
      <c r="AU60" s="51">
        <v>29930</v>
      </c>
      <c r="AV60" s="51">
        <v>106024</v>
      </c>
      <c r="AW60" s="51">
        <v>2141242</v>
      </c>
      <c r="AX60" s="51">
        <v>0</v>
      </c>
      <c r="AY60" s="54">
        <v>0</v>
      </c>
      <c r="AZ60" s="51">
        <v>0</v>
      </c>
      <c r="BA60" s="54">
        <v>9.3437439608066566E-2</v>
      </c>
      <c r="BB60" s="51">
        <v>619534</v>
      </c>
      <c r="BC60" s="51">
        <v>2199042</v>
      </c>
      <c r="BD60" s="51">
        <v>181033</v>
      </c>
      <c r="BE60" s="51">
        <v>0</v>
      </c>
      <c r="BF60" s="51">
        <v>352991</v>
      </c>
      <c r="BG60" s="51">
        <v>0</v>
      </c>
      <c r="BH60" s="51">
        <v>0</v>
      </c>
      <c r="BI60" s="51">
        <v>0</v>
      </c>
      <c r="BJ60" s="51">
        <v>0</v>
      </c>
      <c r="BK60" s="51">
        <v>0</v>
      </c>
      <c r="BL60" s="51">
        <v>4051</v>
      </c>
      <c r="BM60" s="51">
        <v>1199</v>
      </c>
      <c r="BN60" s="51">
        <v>5</v>
      </c>
      <c r="BO60" s="51">
        <v>-11</v>
      </c>
      <c r="BP60" s="51">
        <v>-68</v>
      </c>
      <c r="BQ60" s="51">
        <v>-115</v>
      </c>
      <c r="BR60" s="51">
        <v>-398</v>
      </c>
      <c r="BS60" s="51">
        <v>-352</v>
      </c>
      <c r="BT60" s="51">
        <v>8</v>
      </c>
      <c r="BU60" s="51">
        <v>0</v>
      </c>
      <c r="BV60" s="51">
        <v>18</v>
      </c>
      <c r="BW60" s="51">
        <v>-778</v>
      </c>
      <c r="BX60" s="51">
        <v>-7</v>
      </c>
      <c r="BY60" s="51">
        <v>3552</v>
      </c>
      <c r="BZ60" s="51">
        <v>0</v>
      </c>
      <c r="CA60" s="51">
        <v>242</v>
      </c>
      <c r="CB60" s="51">
        <v>65</v>
      </c>
      <c r="CC60" s="51">
        <v>470</v>
      </c>
      <c r="CD60" s="51">
        <v>3</v>
      </c>
      <c r="CE60" s="51">
        <v>0</v>
      </c>
    </row>
    <row r="61" spans="1:83" s="94" customFormat="1" ht="15.6" customHeight="1" x14ac:dyDescent="0.3">
      <c r="A61" s="32">
        <v>6</v>
      </c>
      <c r="B61" s="33" t="s">
        <v>244</v>
      </c>
      <c r="C61" s="83" t="s">
        <v>181</v>
      </c>
      <c r="D61" s="34" t="s">
        <v>245</v>
      </c>
      <c r="E61" s="34" t="s">
        <v>107</v>
      </c>
      <c r="F61" s="34" t="s">
        <v>243</v>
      </c>
      <c r="G61" s="90">
        <v>50030575.020000003</v>
      </c>
      <c r="H61" s="90">
        <v>-5004.42</v>
      </c>
      <c r="I61" s="90">
        <v>2254980.25</v>
      </c>
      <c r="J61" s="90">
        <v>0</v>
      </c>
      <c r="K61" s="90">
        <v>0</v>
      </c>
      <c r="L61" s="90">
        <v>52280550.850000001</v>
      </c>
      <c r="M61" s="90">
        <v>0</v>
      </c>
      <c r="N61" s="90">
        <v>16197.95</v>
      </c>
      <c r="O61" s="90">
        <v>10373656.91</v>
      </c>
      <c r="P61" s="90">
        <v>13739226.289999999</v>
      </c>
      <c r="Q61" s="90">
        <v>343.22</v>
      </c>
      <c r="R61" s="90">
        <v>3952007.99</v>
      </c>
      <c r="S61" s="90">
        <v>11546429.619999999</v>
      </c>
      <c r="T61" s="90">
        <v>6153829.9299999997</v>
      </c>
      <c r="U61" s="90">
        <v>0</v>
      </c>
      <c r="V61" s="90">
        <v>0</v>
      </c>
      <c r="W61" s="90">
        <v>2595523.4300000002</v>
      </c>
      <c r="X61" s="90">
        <v>4559119.88</v>
      </c>
      <c r="Y61" s="90">
        <v>52936335.219999999</v>
      </c>
      <c r="Z61" s="92">
        <v>5.4325527873139136E-2</v>
      </c>
      <c r="AA61" s="90">
        <v>4559119.88</v>
      </c>
      <c r="AB61" s="90">
        <v>0</v>
      </c>
      <c r="AC61" s="90">
        <v>0</v>
      </c>
      <c r="AD61" s="90">
        <v>0</v>
      </c>
      <c r="AE61" s="90">
        <v>100.09</v>
      </c>
      <c r="AF61" s="90">
        <f t="shared" ref="AF61:AF94" si="12">SUM(AD61:AE61)</f>
        <v>100.09</v>
      </c>
      <c r="AG61" s="90">
        <v>2261743.39</v>
      </c>
      <c r="AH61" s="90">
        <v>173641.64</v>
      </c>
      <c r="AI61" s="90">
        <v>570225.59</v>
      </c>
      <c r="AJ61" s="90">
        <v>0</v>
      </c>
      <c r="AK61" s="90">
        <v>609994.19999999995</v>
      </c>
      <c r="AL61" s="90">
        <v>79425.73</v>
      </c>
      <c r="AM61" s="90">
        <v>192226.55</v>
      </c>
      <c r="AN61" s="90">
        <v>15250</v>
      </c>
      <c r="AO61" s="90">
        <v>13965</v>
      </c>
      <c r="AP61" s="90">
        <v>115174.84</v>
      </c>
      <c r="AQ61" s="90">
        <v>145151.5</v>
      </c>
      <c r="AR61" s="90">
        <v>37070.660000000003</v>
      </c>
      <c r="AS61" s="90">
        <v>26198.65</v>
      </c>
      <c r="AT61" s="90">
        <v>19117.48</v>
      </c>
      <c r="AU61" s="90">
        <v>121443.29</v>
      </c>
      <c r="AV61" s="90">
        <v>136261.97</v>
      </c>
      <c r="AW61" s="90">
        <v>4516890.49</v>
      </c>
      <c r="AX61" s="90">
        <v>0</v>
      </c>
      <c r="AY61" s="92">
        <f t="shared" ref="AY61:AY94" si="13">AX61/AW61</f>
        <v>0</v>
      </c>
      <c r="AZ61" s="90">
        <v>402.96</v>
      </c>
      <c r="BA61" s="92">
        <v>9.1126673602641303E-2</v>
      </c>
      <c r="BB61" s="90">
        <v>287655.44</v>
      </c>
      <c r="BC61" s="90">
        <v>2430010.09</v>
      </c>
      <c r="BD61" s="90">
        <v>209700</v>
      </c>
      <c r="BE61" s="90">
        <v>0</v>
      </c>
      <c r="BF61" s="90">
        <v>743815.99999999895</v>
      </c>
      <c r="BG61" s="90">
        <v>0</v>
      </c>
      <c r="BH61" s="90">
        <v>0</v>
      </c>
      <c r="BI61" s="90">
        <v>0</v>
      </c>
      <c r="BJ61" s="90">
        <f t="shared" ref="BJ61:BJ94" si="14">SUM(BH61:BI61)</f>
        <v>0</v>
      </c>
      <c r="BK61" s="90">
        <v>0</v>
      </c>
      <c r="BL61" s="90">
        <v>8093</v>
      </c>
      <c r="BM61" s="90">
        <v>2978</v>
      </c>
      <c r="BN61" s="90">
        <v>37</v>
      </c>
      <c r="BO61" s="90">
        <v>-41</v>
      </c>
      <c r="BP61" s="90">
        <v>-125</v>
      </c>
      <c r="BQ61" s="90">
        <v>-374</v>
      </c>
      <c r="BR61" s="90">
        <v>-1020</v>
      </c>
      <c r="BS61" s="90">
        <v>-1051</v>
      </c>
      <c r="BT61" s="90">
        <v>2</v>
      </c>
      <c r="BU61" s="90">
        <v>-11</v>
      </c>
      <c r="BV61" s="90">
        <v>4</v>
      </c>
      <c r="BW61" s="90">
        <v>-1376</v>
      </c>
      <c r="BX61" s="90">
        <v>-1</v>
      </c>
      <c r="BY61" s="90">
        <v>7115</v>
      </c>
      <c r="BZ61" s="90">
        <v>4</v>
      </c>
      <c r="CA61" s="90">
        <v>295</v>
      </c>
      <c r="CB61" s="90">
        <v>134</v>
      </c>
      <c r="CC61" s="90">
        <v>912</v>
      </c>
      <c r="CD61" s="90">
        <v>12</v>
      </c>
      <c r="CE61" s="90">
        <v>15</v>
      </c>
    </row>
    <row r="62" spans="1:83" s="64" customFormat="1" ht="15.6" customHeight="1" x14ac:dyDescent="0.3">
      <c r="A62" s="57">
        <v>6</v>
      </c>
      <c r="B62" s="58" t="s">
        <v>246</v>
      </c>
      <c r="C62" s="87" t="s">
        <v>90</v>
      </c>
      <c r="D62" s="56" t="s">
        <v>247</v>
      </c>
      <c r="E62" s="56" t="s">
        <v>112</v>
      </c>
      <c r="F62" s="56" t="s">
        <v>243</v>
      </c>
      <c r="G62" s="89">
        <v>24167534.140000001</v>
      </c>
      <c r="H62" s="89">
        <v>86565.82</v>
      </c>
      <c r="I62" s="89">
        <v>291051.09999999998</v>
      </c>
      <c r="J62" s="89">
        <v>0</v>
      </c>
      <c r="K62" s="89">
        <v>0</v>
      </c>
      <c r="L62" s="89">
        <v>24545151.059999999</v>
      </c>
      <c r="M62" s="89">
        <v>0</v>
      </c>
      <c r="N62" s="89">
        <v>0</v>
      </c>
      <c r="O62" s="89">
        <v>2200124.7999999998</v>
      </c>
      <c r="P62" s="89">
        <v>10323800.02</v>
      </c>
      <c r="Q62" s="89">
        <v>105658.9</v>
      </c>
      <c r="R62" s="89">
        <v>1307151.69</v>
      </c>
      <c r="S62" s="89">
        <v>4742605.8499999996</v>
      </c>
      <c r="T62" s="89">
        <v>3406790.16</v>
      </c>
      <c r="U62" s="89">
        <v>0</v>
      </c>
      <c r="V62" s="89">
        <v>0</v>
      </c>
      <c r="W62" s="89">
        <v>430397.06</v>
      </c>
      <c r="X62" s="89">
        <v>1905756.38</v>
      </c>
      <c r="Y62" s="89">
        <v>24422284.859999999</v>
      </c>
      <c r="Z62" s="91">
        <v>6.640426330625257E-2</v>
      </c>
      <c r="AA62" s="89">
        <v>1905756.38</v>
      </c>
      <c r="AB62" s="89">
        <v>0</v>
      </c>
      <c r="AC62" s="89">
        <v>0</v>
      </c>
      <c r="AD62" s="89">
        <v>0</v>
      </c>
      <c r="AE62" s="89">
        <v>1092.4100000000001</v>
      </c>
      <c r="AF62" s="89">
        <f t="shared" si="12"/>
        <v>1092.4100000000001</v>
      </c>
      <c r="AG62" s="89">
        <v>821363.22</v>
      </c>
      <c r="AH62" s="89">
        <v>66462.009999999995</v>
      </c>
      <c r="AI62" s="89">
        <v>206261.56</v>
      </c>
      <c r="AJ62" s="89">
        <v>0</v>
      </c>
      <c r="AK62" s="89">
        <v>207539.04</v>
      </c>
      <c r="AL62" s="89">
        <v>17987.810000000001</v>
      </c>
      <c r="AM62" s="89">
        <v>62992.23</v>
      </c>
      <c r="AN62" s="89">
        <v>8750</v>
      </c>
      <c r="AO62" s="89">
        <v>0</v>
      </c>
      <c r="AP62" s="89">
        <v>80000.38</v>
      </c>
      <c r="AQ62" s="89">
        <v>97032.66</v>
      </c>
      <c r="AR62" s="89">
        <v>22356.080000000002</v>
      </c>
      <c r="AS62" s="89">
        <v>0</v>
      </c>
      <c r="AT62" s="89">
        <v>46300.72</v>
      </c>
      <c r="AU62" s="89">
        <v>29758.34</v>
      </c>
      <c r="AV62" s="89">
        <v>126770.13</v>
      </c>
      <c r="AW62" s="89">
        <v>1793574.18</v>
      </c>
      <c r="AX62" s="89">
        <v>0</v>
      </c>
      <c r="AY62" s="91">
        <f t="shared" si="13"/>
        <v>0</v>
      </c>
      <c r="AZ62" s="89">
        <v>1423.4</v>
      </c>
      <c r="BA62" s="91">
        <v>7.8856054116243399E-2</v>
      </c>
      <c r="BB62" s="89">
        <v>273815.65000000002</v>
      </c>
      <c r="BC62" s="89">
        <v>1336759.99</v>
      </c>
      <c r="BD62" s="89">
        <v>183676.99</v>
      </c>
      <c r="BE62" s="89">
        <v>0</v>
      </c>
      <c r="BF62" s="89">
        <v>377428.21</v>
      </c>
      <c r="BG62" s="89">
        <v>0</v>
      </c>
      <c r="BH62" s="89">
        <v>0</v>
      </c>
      <c r="BI62" s="89">
        <v>0</v>
      </c>
      <c r="BJ62" s="89">
        <f t="shared" si="14"/>
        <v>0</v>
      </c>
      <c r="BK62" s="89">
        <v>0</v>
      </c>
      <c r="BL62" s="89">
        <v>3744</v>
      </c>
      <c r="BM62" s="89">
        <v>1230</v>
      </c>
      <c r="BN62" s="89">
        <v>0</v>
      </c>
      <c r="BO62" s="89">
        <v>0</v>
      </c>
      <c r="BP62" s="89">
        <v>-12</v>
      </c>
      <c r="BQ62" s="89">
        <v>-66</v>
      </c>
      <c r="BR62" s="89">
        <v>-188</v>
      </c>
      <c r="BS62" s="89">
        <v>-687</v>
      </c>
      <c r="BT62" s="89">
        <v>0</v>
      </c>
      <c r="BU62" s="89">
        <v>0</v>
      </c>
      <c r="BV62" s="89">
        <v>99</v>
      </c>
      <c r="BW62" s="89">
        <v>-553</v>
      </c>
      <c r="BX62" s="89">
        <v>-1</v>
      </c>
      <c r="BY62" s="89">
        <v>3566</v>
      </c>
      <c r="BZ62" s="89">
        <v>6</v>
      </c>
      <c r="CA62" s="89">
        <v>97</v>
      </c>
      <c r="CB62" s="89">
        <v>51</v>
      </c>
      <c r="CC62" s="89">
        <v>399</v>
      </c>
      <c r="CD62" s="89">
        <v>4</v>
      </c>
      <c r="CE62" s="89">
        <v>3</v>
      </c>
    </row>
    <row r="63" spans="1:83" s="64" customFormat="1" ht="15.6" customHeight="1" x14ac:dyDescent="0.3">
      <c r="A63" s="57">
        <v>6</v>
      </c>
      <c r="B63" s="58" t="s">
        <v>248</v>
      </c>
      <c r="C63" s="87" t="s">
        <v>249</v>
      </c>
      <c r="D63" s="56" t="s">
        <v>250</v>
      </c>
      <c r="E63" s="56" t="s">
        <v>107</v>
      </c>
      <c r="F63" s="56" t="s">
        <v>243</v>
      </c>
      <c r="G63" s="89">
        <v>30168375.690000001</v>
      </c>
      <c r="H63" s="89">
        <v>107684.88</v>
      </c>
      <c r="I63" s="89">
        <v>718849.64</v>
      </c>
      <c r="J63" s="89">
        <v>0</v>
      </c>
      <c r="K63" s="89">
        <v>7002.69</v>
      </c>
      <c r="L63" s="89">
        <v>31001912.899999999</v>
      </c>
      <c r="M63" s="89">
        <v>0</v>
      </c>
      <c r="N63" s="89">
        <v>5742.3</v>
      </c>
      <c r="O63" s="89">
        <v>4648708.93</v>
      </c>
      <c r="P63" s="89">
        <v>8330853.4699999997</v>
      </c>
      <c r="Q63" s="89">
        <v>0</v>
      </c>
      <c r="R63" s="89">
        <v>3159384.19</v>
      </c>
      <c r="S63" s="89">
        <v>7608989.2199999997</v>
      </c>
      <c r="T63" s="89">
        <v>4009404.45</v>
      </c>
      <c r="U63" s="89">
        <v>0</v>
      </c>
      <c r="V63" s="89">
        <v>105869.11</v>
      </c>
      <c r="W63" s="89">
        <v>814769.57</v>
      </c>
      <c r="X63" s="89">
        <v>2576921.9900000002</v>
      </c>
      <c r="Y63" s="89">
        <v>31260643.23</v>
      </c>
      <c r="Z63" s="91">
        <v>2.8664996490988255E-2</v>
      </c>
      <c r="AA63" s="89">
        <v>2567608.1</v>
      </c>
      <c r="AB63" s="89">
        <v>0</v>
      </c>
      <c r="AC63" s="89">
        <v>0</v>
      </c>
      <c r="AD63" s="89">
        <v>7498.12</v>
      </c>
      <c r="AE63" s="89">
        <v>46.35</v>
      </c>
      <c r="AF63" s="89">
        <f t="shared" si="12"/>
        <v>7544.47</v>
      </c>
      <c r="AG63" s="89">
        <v>1304718.93</v>
      </c>
      <c r="AH63" s="89">
        <v>98339.520000000004</v>
      </c>
      <c r="AI63" s="89">
        <v>289896.15000000002</v>
      </c>
      <c r="AJ63" s="89">
        <v>0</v>
      </c>
      <c r="AK63" s="89">
        <v>228475.55</v>
      </c>
      <c r="AL63" s="89">
        <v>46215.07</v>
      </c>
      <c r="AM63" s="89">
        <v>95463.6</v>
      </c>
      <c r="AN63" s="89">
        <v>11750</v>
      </c>
      <c r="AO63" s="89">
        <v>12560.43</v>
      </c>
      <c r="AP63" s="89">
        <v>86006.21</v>
      </c>
      <c r="AQ63" s="89">
        <v>71543.16</v>
      </c>
      <c r="AR63" s="89">
        <v>28870.67</v>
      </c>
      <c r="AS63" s="89">
        <v>33427.440000000002</v>
      </c>
      <c r="AT63" s="89">
        <v>12251.91</v>
      </c>
      <c r="AU63" s="89">
        <v>86498.34</v>
      </c>
      <c r="AV63" s="89">
        <v>125279</v>
      </c>
      <c r="AW63" s="89">
        <v>2531295</v>
      </c>
      <c r="AX63" s="89">
        <v>12368.34</v>
      </c>
      <c r="AY63" s="91">
        <f t="shared" si="13"/>
        <v>4.8861709125171109E-3</v>
      </c>
      <c r="AZ63" s="89">
        <v>173.63</v>
      </c>
      <c r="BA63" s="91">
        <v>8.5109258993055187E-2</v>
      </c>
      <c r="BB63" s="89">
        <v>196045.88</v>
      </c>
      <c r="BC63" s="89">
        <v>671817.29</v>
      </c>
      <c r="BD63" s="89">
        <v>209700</v>
      </c>
      <c r="BE63" s="89">
        <v>2.91038304567337E-11</v>
      </c>
      <c r="BF63" s="89">
        <v>414323.67</v>
      </c>
      <c r="BG63" s="89">
        <v>0</v>
      </c>
      <c r="BH63" s="89">
        <v>0</v>
      </c>
      <c r="BI63" s="89">
        <v>0</v>
      </c>
      <c r="BJ63" s="89">
        <f t="shared" si="14"/>
        <v>0</v>
      </c>
      <c r="BK63" s="89">
        <v>0</v>
      </c>
      <c r="BL63" s="89">
        <v>4749</v>
      </c>
      <c r="BM63" s="89">
        <v>1608</v>
      </c>
      <c r="BN63" s="89">
        <v>5</v>
      </c>
      <c r="BO63" s="89">
        <v>-3</v>
      </c>
      <c r="BP63" s="89">
        <v>-62</v>
      </c>
      <c r="BQ63" s="89">
        <v>-137</v>
      </c>
      <c r="BR63" s="89">
        <v>-436</v>
      </c>
      <c r="BS63" s="89">
        <v>-567</v>
      </c>
      <c r="BT63" s="89">
        <v>5</v>
      </c>
      <c r="BU63" s="89">
        <v>-1</v>
      </c>
      <c r="BV63" s="89">
        <v>8</v>
      </c>
      <c r="BW63" s="89">
        <v>-1054</v>
      </c>
      <c r="BX63" s="89">
        <v>-7</v>
      </c>
      <c r="BY63" s="89">
        <v>4108</v>
      </c>
      <c r="BZ63" s="89">
        <v>0</v>
      </c>
      <c r="CA63" s="89">
        <v>171</v>
      </c>
      <c r="CB63" s="89">
        <v>103</v>
      </c>
      <c r="CC63" s="89">
        <v>746</v>
      </c>
      <c r="CD63" s="89">
        <v>27</v>
      </c>
      <c r="CE63" s="89">
        <v>7</v>
      </c>
    </row>
    <row r="64" spans="1:83" s="64" customFormat="1" ht="15.6" customHeight="1" x14ac:dyDescent="0.3">
      <c r="A64" s="57">
        <v>6</v>
      </c>
      <c r="B64" s="58" t="s">
        <v>251</v>
      </c>
      <c r="C64" s="86" t="s">
        <v>252</v>
      </c>
      <c r="D64" s="56" t="s">
        <v>253</v>
      </c>
      <c r="E64" s="56" t="s">
        <v>107</v>
      </c>
      <c r="F64" s="56" t="s">
        <v>243</v>
      </c>
      <c r="G64" s="89">
        <v>20477371.32</v>
      </c>
      <c r="H64" s="89">
        <v>0</v>
      </c>
      <c r="I64" s="89">
        <v>757212.86</v>
      </c>
      <c r="J64" s="89">
        <v>0</v>
      </c>
      <c r="K64" s="89">
        <v>116688.01</v>
      </c>
      <c r="L64" s="89">
        <v>21351272.190000001</v>
      </c>
      <c r="M64" s="89">
        <v>0</v>
      </c>
      <c r="N64" s="89">
        <v>1971490.56</v>
      </c>
      <c r="O64" s="89">
        <v>1560278.19</v>
      </c>
      <c r="P64" s="89">
        <v>7315041.0199999996</v>
      </c>
      <c r="Q64" s="89">
        <v>0</v>
      </c>
      <c r="R64" s="89">
        <v>1562229.86</v>
      </c>
      <c r="S64" s="89">
        <v>4414440.7</v>
      </c>
      <c r="T64" s="89">
        <v>1887030.81</v>
      </c>
      <c r="U64" s="89">
        <v>0</v>
      </c>
      <c r="V64" s="89">
        <v>106687.31</v>
      </c>
      <c r="W64" s="89">
        <v>757212.86</v>
      </c>
      <c r="X64" s="89">
        <v>1803119.79</v>
      </c>
      <c r="Y64" s="89">
        <v>21377531.100000001</v>
      </c>
      <c r="Z64" s="91">
        <v>2.6141084303978622E-2</v>
      </c>
      <c r="AA64" s="89">
        <v>1793053.81</v>
      </c>
      <c r="AB64" s="89">
        <v>0</v>
      </c>
      <c r="AC64" s="89">
        <v>0</v>
      </c>
      <c r="AD64" s="89">
        <v>10065.98</v>
      </c>
      <c r="AE64" s="89">
        <v>269.11</v>
      </c>
      <c r="AF64" s="89">
        <f t="shared" si="12"/>
        <v>10335.09</v>
      </c>
      <c r="AG64" s="89">
        <v>956537.93</v>
      </c>
      <c r="AH64" s="89">
        <v>72371.850000000006</v>
      </c>
      <c r="AI64" s="89">
        <v>168822.61</v>
      </c>
      <c r="AJ64" s="89">
        <v>8611.5499999999993</v>
      </c>
      <c r="AK64" s="89">
        <v>160727.34</v>
      </c>
      <c r="AL64" s="89">
        <v>39500</v>
      </c>
      <c r="AM64" s="89">
        <v>122062.46</v>
      </c>
      <c r="AN64" s="89">
        <v>8750</v>
      </c>
      <c r="AO64" s="89">
        <v>157.5</v>
      </c>
      <c r="AP64" s="89">
        <v>49473.48</v>
      </c>
      <c r="AQ64" s="89">
        <v>77961.16</v>
      </c>
      <c r="AR64" s="89">
        <v>12930.7</v>
      </c>
      <c r="AS64" s="89">
        <v>0</v>
      </c>
      <c r="AT64" s="89">
        <v>701.05</v>
      </c>
      <c r="AU64" s="89">
        <v>47545.02</v>
      </c>
      <c r="AV64" s="89">
        <v>89879.37</v>
      </c>
      <c r="AW64" s="89">
        <v>1816032.02</v>
      </c>
      <c r="AX64" s="89">
        <v>0</v>
      </c>
      <c r="AY64" s="91">
        <f t="shared" si="13"/>
        <v>0</v>
      </c>
      <c r="AZ64" s="89">
        <v>0</v>
      </c>
      <c r="BA64" s="91">
        <v>8.7562694546088837E-2</v>
      </c>
      <c r="BB64" s="89">
        <v>0</v>
      </c>
      <c r="BC64" s="89">
        <v>535300.68999999994</v>
      </c>
      <c r="BD64" s="89">
        <v>209700</v>
      </c>
      <c r="BE64" s="89">
        <v>2.91038304567337E-11</v>
      </c>
      <c r="BF64" s="89">
        <v>254303.33999999901</v>
      </c>
      <c r="BG64" s="89">
        <v>0</v>
      </c>
      <c r="BH64" s="89">
        <v>0</v>
      </c>
      <c r="BI64" s="89">
        <v>0</v>
      </c>
      <c r="BJ64" s="89">
        <f t="shared" si="14"/>
        <v>0</v>
      </c>
      <c r="BK64" s="89">
        <v>0</v>
      </c>
      <c r="BL64" s="89">
        <v>3097</v>
      </c>
      <c r="BM64" s="89">
        <v>804</v>
      </c>
      <c r="BN64" s="89">
        <v>24</v>
      </c>
      <c r="BO64" s="89">
        <v>0</v>
      </c>
      <c r="BP64" s="89">
        <v>-22</v>
      </c>
      <c r="BQ64" s="89">
        <v>-47</v>
      </c>
      <c r="BR64" s="89">
        <v>-141</v>
      </c>
      <c r="BS64" s="89">
        <v>-326</v>
      </c>
      <c r="BT64" s="89">
        <v>0</v>
      </c>
      <c r="BU64" s="89">
        <v>-2</v>
      </c>
      <c r="BV64" s="89">
        <v>-1</v>
      </c>
      <c r="BW64" s="89">
        <v>-677</v>
      </c>
      <c r="BX64" s="89">
        <v>0</v>
      </c>
      <c r="BY64" s="89">
        <v>2709</v>
      </c>
      <c r="BZ64" s="89">
        <v>0</v>
      </c>
      <c r="CA64" s="89">
        <v>140</v>
      </c>
      <c r="CB64" s="89">
        <v>81</v>
      </c>
      <c r="CC64" s="89">
        <v>432</v>
      </c>
      <c r="CD64" s="89">
        <v>24</v>
      </c>
      <c r="CE64" s="89">
        <v>0</v>
      </c>
    </row>
    <row r="65" spans="1:83" s="64" customFormat="1" ht="15.6" customHeight="1" x14ac:dyDescent="0.3">
      <c r="A65" s="56">
        <v>7</v>
      </c>
      <c r="B65" s="56" t="s">
        <v>254</v>
      </c>
      <c r="C65" s="86" t="s">
        <v>255</v>
      </c>
      <c r="D65" s="56" t="s">
        <v>256</v>
      </c>
      <c r="E65" s="56" t="s">
        <v>126</v>
      </c>
      <c r="F65" s="56" t="s">
        <v>243</v>
      </c>
      <c r="G65" s="89">
        <v>38314851.890000001</v>
      </c>
      <c r="H65" s="89">
        <v>17203.650000000001</v>
      </c>
      <c r="I65" s="89">
        <v>1183572.6400000001</v>
      </c>
      <c r="J65" s="89">
        <v>0</v>
      </c>
      <c r="K65" s="89">
        <v>0</v>
      </c>
      <c r="L65" s="89">
        <v>39515628.18</v>
      </c>
      <c r="M65" s="89">
        <v>0</v>
      </c>
      <c r="N65" s="89">
        <v>14941243.289999999</v>
      </c>
      <c r="O65" s="89">
        <v>2623065.9500000002</v>
      </c>
      <c r="P65" s="89">
        <v>7734309.5700000003</v>
      </c>
      <c r="Q65" s="89">
        <v>0</v>
      </c>
      <c r="R65" s="89">
        <v>1033136.39</v>
      </c>
      <c r="S65" s="89">
        <v>5977791.8099999996</v>
      </c>
      <c r="T65" s="89">
        <v>2405066.79</v>
      </c>
      <c r="U65" s="89">
        <v>0</v>
      </c>
      <c r="V65" s="89">
        <v>0</v>
      </c>
      <c r="W65" s="89">
        <v>1206925.46</v>
      </c>
      <c r="X65" s="89">
        <v>3065415.89</v>
      </c>
      <c r="Y65" s="89">
        <v>38986955.149999999</v>
      </c>
      <c r="Z65" s="91">
        <v>9.3262613487280516E-2</v>
      </c>
      <c r="AA65" s="89">
        <v>3065409.14</v>
      </c>
      <c r="AB65" s="89">
        <v>0</v>
      </c>
      <c r="AC65" s="89">
        <v>0</v>
      </c>
      <c r="AD65" s="89">
        <v>0</v>
      </c>
      <c r="AE65" s="89">
        <v>0</v>
      </c>
      <c r="AF65" s="89">
        <f t="shared" si="12"/>
        <v>0</v>
      </c>
      <c r="AG65" s="89">
        <v>1512658.79</v>
      </c>
      <c r="AH65" s="89">
        <v>116275.86</v>
      </c>
      <c r="AI65" s="89">
        <v>390512.53</v>
      </c>
      <c r="AJ65" s="89">
        <v>1061.75</v>
      </c>
      <c r="AK65" s="89">
        <v>150241.15</v>
      </c>
      <c r="AL65" s="89">
        <v>35750</v>
      </c>
      <c r="AM65" s="89">
        <v>109946.88</v>
      </c>
      <c r="AN65" s="89">
        <v>10600</v>
      </c>
      <c r="AO65" s="89">
        <v>886.95</v>
      </c>
      <c r="AP65" s="89">
        <v>15600</v>
      </c>
      <c r="AQ65" s="89">
        <v>87495.76999999999</v>
      </c>
      <c r="AR65" s="89">
        <v>36513.15</v>
      </c>
      <c r="AS65" s="89">
        <v>0</v>
      </c>
      <c r="AT65" s="89">
        <v>15084.88</v>
      </c>
      <c r="AU65" s="89">
        <v>52483.31</v>
      </c>
      <c r="AV65" s="89">
        <v>136012.98000000001</v>
      </c>
      <c r="AW65" s="89">
        <v>2671124</v>
      </c>
      <c r="AX65" s="89">
        <v>124294.36</v>
      </c>
      <c r="AY65" s="91">
        <f t="shared" si="13"/>
        <v>4.6532605749489725E-2</v>
      </c>
      <c r="AZ65" s="89">
        <v>1850</v>
      </c>
      <c r="BA65" s="91">
        <v>8.0005767705970371E-2</v>
      </c>
      <c r="BB65" s="89">
        <v>267857.84999999998</v>
      </c>
      <c r="BC65" s="89">
        <v>3307089.83</v>
      </c>
      <c r="BD65" s="89">
        <v>209700</v>
      </c>
      <c r="BE65" s="89">
        <v>5.8207660913467401E-11</v>
      </c>
      <c r="BF65" s="89">
        <v>419485.60000000201</v>
      </c>
      <c r="BG65" s="89">
        <v>0</v>
      </c>
      <c r="BH65" s="89">
        <v>0</v>
      </c>
      <c r="BI65" s="89">
        <v>0</v>
      </c>
      <c r="BJ65" s="89">
        <f t="shared" si="14"/>
        <v>0</v>
      </c>
      <c r="BK65" s="89">
        <v>0</v>
      </c>
      <c r="BL65" s="89">
        <v>3956</v>
      </c>
      <c r="BM65" s="89">
        <v>1016</v>
      </c>
      <c r="BN65" s="89">
        <v>30</v>
      </c>
      <c r="BO65" s="89">
        <v>-32</v>
      </c>
      <c r="BP65" s="89">
        <v>-39</v>
      </c>
      <c r="BQ65" s="89">
        <v>-26</v>
      </c>
      <c r="BR65" s="89">
        <v>-463</v>
      </c>
      <c r="BS65" s="89">
        <v>-447</v>
      </c>
      <c r="BT65" s="89">
        <v>0</v>
      </c>
      <c r="BU65" s="89">
        <v>-1</v>
      </c>
      <c r="BV65" s="89">
        <v>-27</v>
      </c>
      <c r="BW65" s="89">
        <v>-590</v>
      </c>
      <c r="BX65" s="89">
        <v>-13</v>
      </c>
      <c r="BY65" s="89">
        <v>3364</v>
      </c>
      <c r="BZ65" s="89">
        <v>125</v>
      </c>
      <c r="CA65" s="89">
        <v>177</v>
      </c>
      <c r="CB65" s="89">
        <v>90</v>
      </c>
      <c r="CC65" s="89">
        <v>318</v>
      </c>
      <c r="CD65" s="89">
        <v>0</v>
      </c>
      <c r="CE65" s="89">
        <v>5</v>
      </c>
    </row>
    <row r="66" spans="1:83" s="64" customFormat="1" ht="15.6" customHeight="1" x14ac:dyDescent="0.3">
      <c r="A66" s="56">
        <v>7</v>
      </c>
      <c r="B66" s="56" t="s">
        <v>257</v>
      </c>
      <c r="C66" s="82" t="s">
        <v>258</v>
      </c>
      <c r="D66" s="56" t="s">
        <v>259</v>
      </c>
      <c r="E66" s="56" t="s">
        <v>119</v>
      </c>
      <c r="F66" s="56" t="s">
        <v>243</v>
      </c>
      <c r="G66" s="89">
        <v>27755397.32</v>
      </c>
      <c r="H66" s="89">
        <v>0</v>
      </c>
      <c r="I66" s="89">
        <v>1253607.3600000001</v>
      </c>
      <c r="J66" s="89">
        <v>0</v>
      </c>
      <c r="K66" s="89">
        <v>0</v>
      </c>
      <c r="L66" s="89">
        <v>29009004.68</v>
      </c>
      <c r="M66" s="89">
        <v>0</v>
      </c>
      <c r="N66" s="89">
        <v>0</v>
      </c>
      <c r="O66" s="89">
        <v>2863518.94</v>
      </c>
      <c r="P66" s="89">
        <v>11324764.140000001</v>
      </c>
      <c r="Q66" s="89">
        <v>151.26</v>
      </c>
      <c r="R66" s="89">
        <v>1600489.74</v>
      </c>
      <c r="S66" s="89">
        <v>6296096.5800000001</v>
      </c>
      <c r="T66" s="89">
        <v>3624257.23</v>
      </c>
      <c r="U66" s="89">
        <v>0</v>
      </c>
      <c r="V66" s="89">
        <v>0</v>
      </c>
      <c r="W66" s="89">
        <v>1429981.64</v>
      </c>
      <c r="X66" s="89">
        <v>2157665.62</v>
      </c>
      <c r="Y66" s="89">
        <v>29296925.149999999</v>
      </c>
      <c r="Z66" s="91">
        <v>4.9173253197010977E-2</v>
      </c>
      <c r="AA66" s="89">
        <v>2064909.39</v>
      </c>
      <c r="AB66" s="89">
        <v>0</v>
      </c>
      <c r="AC66" s="89">
        <v>0</v>
      </c>
      <c r="AD66" s="89">
        <v>0</v>
      </c>
      <c r="AE66" s="89">
        <v>0</v>
      </c>
      <c r="AF66" s="89">
        <f t="shared" si="12"/>
        <v>0</v>
      </c>
      <c r="AG66" s="89">
        <v>973768</v>
      </c>
      <c r="AH66" s="89">
        <v>75516.42</v>
      </c>
      <c r="AI66" s="89">
        <v>275125.62</v>
      </c>
      <c r="AJ66" s="89">
        <v>0</v>
      </c>
      <c r="AK66" s="89">
        <v>127032.52</v>
      </c>
      <c r="AL66" s="89">
        <v>22085.7</v>
      </c>
      <c r="AM66" s="89">
        <v>71128.460000000006</v>
      </c>
      <c r="AN66" s="89">
        <v>10600</v>
      </c>
      <c r="AO66" s="89">
        <v>1832.5</v>
      </c>
      <c r="AP66" s="89">
        <v>80000.490000000005</v>
      </c>
      <c r="AQ66" s="89">
        <v>50993.57</v>
      </c>
      <c r="AR66" s="89">
        <v>27347.91</v>
      </c>
      <c r="AS66" s="89">
        <v>21600</v>
      </c>
      <c r="AT66" s="89">
        <v>43339.59</v>
      </c>
      <c r="AU66" s="89">
        <v>57884.32</v>
      </c>
      <c r="AV66" s="89">
        <v>108097.77</v>
      </c>
      <c r="AW66" s="89">
        <v>1946352.87</v>
      </c>
      <c r="AX66" s="89">
        <v>0</v>
      </c>
      <c r="AY66" s="91">
        <f t="shared" si="13"/>
        <v>0</v>
      </c>
      <c r="AZ66" s="89">
        <v>0</v>
      </c>
      <c r="BA66" s="91">
        <v>7.4396679182541059E-2</v>
      </c>
      <c r="BB66" s="89">
        <v>420712.92</v>
      </c>
      <c r="BC66" s="89">
        <v>944110.26</v>
      </c>
      <c r="BD66" s="89">
        <v>209700</v>
      </c>
      <c r="BE66" s="89">
        <v>0</v>
      </c>
      <c r="BF66" s="89">
        <v>444539.21999999898</v>
      </c>
      <c r="BG66" s="89">
        <v>0</v>
      </c>
      <c r="BH66" s="89">
        <v>0</v>
      </c>
      <c r="BI66" s="89">
        <v>0</v>
      </c>
      <c r="BJ66" s="89">
        <f t="shared" si="14"/>
        <v>0</v>
      </c>
      <c r="BK66" s="89">
        <v>0</v>
      </c>
      <c r="BL66" s="89">
        <v>4952</v>
      </c>
      <c r="BM66" s="89">
        <v>1451</v>
      </c>
      <c r="BN66" s="89">
        <v>2</v>
      </c>
      <c r="BO66" s="89">
        <v>0</v>
      </c>
      <c r="BP66" s="89">
        <v>-11</v>
      </c>
      <c r="BQ66" s="89">
        <v>-87</v>
      </c>
      <c r="BR66" s="89">
        <v>-181</v>
      </c>
      <c r="BS66" s="89">
        <v>-563</v>
      </c>
      <c r="BT66" s="89">
        <v>1</v>
      </c>
      <c r="BU66" s="89">
        <v>0</v>
      </c>
      <c r="BV66" s="89">
        <v>6</v>
      </c>
      <c r="BW66" s="89">
        <v>-747</v>
      </c>
      <c r="BX66" s="89">
        <v>-9</v>
      </c>
      <c r="BY66" s="89">
        <v>4814</v>
      </c>
      <c r="BZ66" s="89">
        <v>31</v>
      </c>
      <c r="CA66" s="89">
        <v>140</v>
      </c>
      <c r="CB66" s="89">
        <v>117</v>
      </c>
      <c r="CC66" s="89">
        <v>484</v>
      </c>
      <c r="CD66" s="89">
        <v>3</v>
      </c>
      <c r="CE66" s="89">
        <v>3</v>
      </c>
    </row>
    <row r="67" spans="1:83" s="64" customFormat="1" ht="15.6" customHeight="1" x14ac:dyDescent="0.3">
      <c r="A67" s="56">
        <v>7</v>
      </c>
      <c r="B67" s="56" t="s">
        <v>260</v>
      </c>
      <c r="C67" s="86" t="s">
        <v>154</v>
      </c>
      <c r="D67" s="56" t="s">
        <v>261</v>
      </c>
      <c r="E67" s="56" t="s">
        <v>126</v>
      </c>
      <c r="F67" s="56" t="s">
        <v>243</v>
      </c>
      <c r="G67" s="89">
        <v>101597139.34</v>
      </c>
      <c r="H67" s="89">
        <v>15498.24</v>
      </c>
      <c r="I67" s="89">
        <v>4329760.01</v>
      </c>
      <c r="J67" s="89">
        <v>0</v>
      </c>
      <c r="K67" s="89">
        <v>0</v>
      </c>
      <c r="L67" s="89">
        <v>105942397.59</v>
      </c>
      <c r="M67" s="89">
        <v>0</v>
      </c>
      <c r="N67" s="89">
        <v>48110606.104999997</v>
      </c>
      <c r="O67" s="89">
        <v>9355817.0800000001</v>
      </c>
      <c r="P67" s="89">
        <v>19908468.34</v>
      </c>
      <c r="Q67" s="89">
        <v>0</v>
      </c>
      <c r="R67" s="101">
        <v>5859344.1799999997</v>
      </c>
      <c r="S67" s="89">
        <v>10683215.1</v>
      </c>
      <c r="T67" s="101">
        <v>3322963.31</v>
      </c>
      <c r="U67" s="89">
        <v>0</v>
      </c>
      <c r="V67" s="89">
        <v>0</v>
      </c>
      <c r="W67" s="89">
        <v>4322574.3899999997</v>
      </c>
      <c r="X67" s="89">
        <v>3674261.12</v>
      </c>
      <c r="Y67" s="89">
        <v>105237249.625</v>
      </c>
      <c r="Z67" s="91">
        <v>7.6279706142827003E-2</v>
      </c>
      <c r="AA67" s="89">
        <v>3674261.12</v>
      </c>
      <c r="AB67" s="89">
        <v>0</v>
      </c>
      <c r="AC67" s="89">
        <v>0</v>
      </c>
      <c r="AD67" s="89">
        <v>0</v>
      </c>
      <c r="AE67" s="89">
        <v>0</v>
      </c>
      <c r="AF67" s="89">
        <f t="shared" si="12"/>
        <v>0</v>
      </c>
      <c r="AG67" s="89">
        <v>2309414.37</v>
      </c>
      <c r="AH67" s="89">
        <v>181413.18</v>
      </c>
      <c r="AI67" s="89">
        <v>562038.92000000004</v>
      </c>
      <c r="AJ67" s="89">
        <v>0</v>
      </c>
      <c r="AK67" s="89">
        <v>273687.09999999998</v>
      </c>
      <c r="AL67" s="89">
        <v>5525.92</v>
      </c>
      <c r="AM67" s="89">
        <v>75675.47</v>
      </c>
      <c r="AN67" s="89">
        <v>17600</v>
      </c>
      <c r="AO67" s="89">
        <v>34045.730000000003</v>
      </c>
      <c r="AP67" s="89">
        <v>5487.97</v>
      </c>
      <c r="AQ67" s="89">
        <v>107923.86</v>
      </c>
      <c r="AR67" s="89">
        <v>26729.78</v>
      </c>
      <c r="AS67" s="89">
        <v>0</v>
      </c>
      <c r="AT67" s="89">
        <v>36432.89</v>
      </c>
      <c r="AU67" s="89">
        <v>27848.36</v>
      </c>
      <c r="AV67" s="89">
        <v>103845.29000000001</v>
      </c>
      <c r="AW67" s="89">
        <v>3767668.84</v>
      </c>
      <c r="AX67" s="89">
        <v>148828.26999999999</v>
      </c>
      <c r="AY67" s="91">
        <f t="shared" si="13"/>
        <v>3.9501420193819366E-2</v>
      </c>
      <c r="AZ67" s="89">
        <v>0</v>
      </c>
      <c r="BA67" s="91">
        <v>3.61650056671763E-2</v>
      </c>
      <c r="BB67" s="89">
        <v>1748018.35</v>
      </c>
      <c r="BC67" s="89">
        <v>6002963.79</v>
      </c>
      <c r="BD67" s="89">
        <v>209700</v>
      </c>
      <c r="BE67" s="89">
        <v>0</v>
      </c>
      <c r="BF67" s="89">
        <v>381098.21</v>
      </c>
      <c r="BG67" s="89">
        <v>0</v>
      </c>
      <c r="BH67" s="89">
        <v>0</v>
      </c>
      <c r="BI67" s="89">
        <v>0</v>
      </c>
      <c r="BJ67" s="89">
        <f t="shared" si="14"/>
        <v>0</v>
      </c>
      <c r="BK67" s="89">
        <v>0</v>
      </c>
      <c r="BL67" s="89">
        <v>7992</v>
      </c>
      <c r="BM67" s="89">
        <v>2440</v>
      </c>
      <c r="BN67" s="89">
        <v>26</v>
      </c>
      <c r="BO67" s="89">
        <v>-28</v>
      </c>
      <c r="BP67" s="89">
        <v>-43</v>
      </c>
      <c r="BQ67" s="89">
        <v>-73</v>
      </c>
      <c r="BR67" s="89">
        <v>-868</v>
      </c>
      <c r="BS67" s="89">
        <v>-729</v>
      </c>
      <c r="BT67" s="89">
        <v>323</v>
      </c>
      <c r="BU67" s="89">
        <v>-71</v>
      </c>
      <c r="BV67" s="89">
        <v>-48</v>
      </c>
      <c r="BW67" s="89">
        <v>-1536</v>
      </c>
      <c r="BX67" s="89">
        <v>-8</v>
      </c>
      <c r="BY67" s="89">
        <v>7351</v>
      </c>
      <c r="BZ67" s="89">
        <v>3</v>
      </c>
      <c r="CA67" s="89">
        <v>243</v>
      </c>
      <c r="CB67" s="89">
        <v>162</v>
      </c>
      <c r="CC67" s="89">
        <v>1111</v>
      </c>
      <c r="CD67" s="89">
        <v>11</v>
      </c>
      <c r="CE67" s="89">
        <v>9</v>
      </c>
    </row>
    <row r="68" spans="1:83" s="64" customFormat="1" ht="15.6" customHeight="1" x14ac:dyDescent="0.3">
      <c r="A68" s="99" t="s">
        <v>592</v>
      </c>
      <c r="B68" s="56"/>
      <c r="C68" s="86"/>
      <c r="D68" s="56"/>
      <c r="E68" s="56"/>
      <c r="F68" s="56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100">
        <v>3473034</v>
      </c>
      <c r="S68" s="89"/>
      <c r="T68" s="100">
        <v>5709274</v>
      </c>
      <c r="U68" s="89"/>
      <c r="V68" s="89"/>
      <c r="W68" s="89"/>
      <c r="X68" s="89"/>
      <c r="Y68" s="89"/>
      <c r="Z68" s="91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91"/>
      <c r="AZ68" s="89"/>
      <c r="BA68" s="91"/>
      <c r="BB68" s="89"/>
      <c r="BC68" s="89"/>
      <c r="BD68" s="89"/>
      <c r="BE68" s="89"/>
      <c r="BF68" s="89"/>
      <c r="BG68" s="89"/>
      <c r="BH68" s="89"/>
      <c r="BI68" s="89"/>
      <c r="BJ68" s="89"/>
      <c r="BK68" s="89"/>
      <c r="BL68" s="89"/>
      <c r="BM68" s="89"/>
      <c r="BN68" s="89"/>
      <c r="BO68" s="89"/>
      <c r="BP68" s="89"/>
      <c r="BQ68" s="89"/>
      <c r="BR68" s="89"/>
      <c r="BS68" s="89"/>
      <c r="BT68" s="89"/>
      <c r="BU68" s="89"/>
      <c r="BV68" s="89"/>
      <c r="BW68" s="89"/>
      <c r="BX68" s="89"/>
      <c r="BY68" s="89"/>
      <c r="BZ68" s="89"/>
      <c r="CA68" s="89"/>
      <c r="CB68" s="89"/>
      <c r="CC68" s="89"/>
      <c r="CD68" s="89"/>
      <c r="CE68" s="89"/>
    </row>
    <row r="69" spans="1:83" s="64" customFormat="1" ht="15.6" customHeight="1" x14ac:dyDescent="0.3">
      <c r="A69" s="56">
        <v>7</v>
      </c>
      <c r="B69" s="56" t="s">
        <v>262</v>
      </c>
      <c r="C69" s="86" t="s">
        <v>263</v>
      </c>
      <c r="D69" s="56" t="s">
        <v>264</v>
      </c>
      <c r="E69" s="56" t="s">
        <v>119</v>
      </c>
      <c r="F69" s="56" t="s">
        <v>243</v>
      </c>
      <c r="G69" s="89">
        <v>8296646.5499999998</v>
      </c>
      <c r="H69" s="89">
        <v>0</v>
      </c>
      <c r="I69" s="89">
        <v>275655.65999999997</v>
      </c>
      <c r="J69" s="89">
        <v>0</v>
      </c>
      <c r="K69" s="89">
        <v>51.83</v>
      </c>
      <c r="L69" s="89">
        <v>8572354.0399999991</v>
      </c>
      <c r="M69" s="89">
        <v>0</v>
      </c>
      <c r="N69" s="89">
        <v>369119.68</v>
      </c>
      <c r="O69" s="89">
        <v>1339340.1499999999</v>
      </c>
      <c r="P69" s="89">
        <v>2714317.36</v>
      </c>
      <c r="Q69" s="89">
        <v>0</v>
      </c>
      <c r="R69" s="89">
        <v>462147.38</v>
      </c>
      <c r="S69" s="89">
        <v>2027732.18</v>
      </c>
      <c r="T69" s="89">
        <v>547911.97</v>
      </c>
      <c r="U69" s="89">
        <v>0</v>
      </c>
      <c r="V69" s="89">
        <v>0</v>
      </c>
      <c r="W69" s="89">
        <v>331732.40000000002</v>
      </c>
      <c r="X69" s="89">
        <v>751700.5199999999</v>
      </c>
      <c r="Y69" s="89">
        <v>8544001.6400000006</v>
      </c>
      <c r="Z69" s="91">
        <v>1.3164204277208845E-2</v>
      </c>
      <c r="AA69" s="89">
        <v>751648.69</v>
      </c>
      <c r="AB69" s="89">
        <v>0</v>
      </c>
      <c r="AC69" s="89">
        <v>0</v>
      </c>
      <c r="AD69" s="89">
        <v>51.83</v>
      </c>
      <c r="AE69" s="89">
        <v>10.27</v>
      </c>
      <c r="AF69" s="89">
        <f t="shared" si="12"/>
        <v>62.099999999999994</v>
      </c>
      <c r="AG69" s="89">
        <v>259782.26</v>
      </c>
      <c r="AH69" s="89">
        <v>20203.509999999998</v>
      </c>
      <c r="AI69" s="89">
        <v>60571.62</v>
      </c>
      <c r="AJ69" s="89">
        <v>0</v>
      </c>
      <c r="AK69" s="89">
        <v>59534.55</v>
      </c>
      <c r="AL69" s="89">
        <v>16361.43</v>
      </c>
      <c r="AM69" s="89">
        <v>25436</v>
      </c>
      <c r="AN69" s="89">
        <v>4100</v>
      </c>
      <c r="AO69" s="89">
        <v>4322.5</v>
      </c>
      <c r="AP69" s="89">
        <v>0</v>
      </c>
      <c r="AQ69" s="89">
        <v>29926.57</v>
      </c>
      <c r="AR69" s="89">
        <v>11570.84</v>
      </c>
      <c r="AS69" s="89">
        <v>0</v>
      </c>
      <c r="AT69" s="89">
        <v>0</v>
      </c>
      <c r="AU69" s="89">
        <v>19119.88</v>
      </c>
      <c r="AV69" s="89">
        <v>33007.01</v>
      </c>
      <c r="AW69" s="89">
        <v>543936.17000000004</v>
      </c>
      <c r="AX69" s="89">
        <v>0</v>
      </c>
      <c r="AY69" s="91">
        <f t="shared" si="13"/>
        <v>0</v>
      </c>
      <c r="AZ69" s="89">
        <v>0</v>
      </c>
      <c r="BA69" s="91">
        <v>9.0596686922862824E-2</v>
      </c>
      <c r="BB69" s="89">
        <v>48991.69</v>
      </c>
      <c r="BC69" s="89">
        <v>60227.06</v>
      </c>
      <c r="BD69" s="89">
        <v>209700</v>
      </c>
      <c r="BE69" s="89">
        <v>5.8207660913467401E-11</v>
      </c>
      <c r="BF69" s="89">
        <v>118310.48</v>
      </c>
      <c r="BG69" s="89">
        <v>0</v>
      </c>
      <c r="BH69" s="89">
        <v>0</v>
      </c>
      <c r="BI69" s="89">
        <v>0</v>
      </c>
      <c r="BJ69" s="89">
        <f t="shared" si="14"/>
        <v>0</v>
      </c>
      <c r="BK69" s="89">
        <v>0</v>
      </c>
      <c r="BL69" s="89">
        <v>990</v>
      </c>
      <c r="BM69" s="89">
        <v>299</v>
      </c>
      <c r="BN69" s="89">
        <v>2</v>
      </c>
      <c r="BO69" s="89">
        <v>0</v>
      </c>
      <c r="BP69" s="89">
        <v>-20</v>
      </c>
      <c r="BQ69" s="89">
        <v>-68</v>
      </c>
      <c r="BR69" s="89">
        <v>-73</v>
      </c>
      <c r="BS69" s="89">
        <v>-111</v>
      </c>
      <c r="BT69" s="89">
        <v>2</v>
      </c>
      <c r="BU69" s="89">
        <v>-1</v>
      </c>
      <c r="BV69" s="89">
        <v>0</v>
      </c>
      <c r="BW69" s="89">
        <v>-171</v>
      </c>
      <c r="BX69" s="89">
        <v>0</v>
      </c>
      <c r="BY69" s="89">
        <v>849</v>
      </c>
      <c r="BZ69" s="89">
        <v>1</v>
      </c>
      <c r="CA69" s="89">
        <v>82</v>
      </c>
      <c r="CB69" s="89">
        <v>23</v>
      </c>
      <c r="CC69" s="89">
        <v>63</v>
      </c>
      <c r="CD69" s="89">
        <v>3</v>
      </c>
      <c r="CE69" s="89">
        <v>0</v>
      </c>
    </row>
    <row r="70" spans="1:83" s="64" customFormat="1" ht="15.6" customHeight="1" x14ac:dyDescent="0.3">
      <c r="A70" s="56">
        <v>7</v>
      </c>
      <c r="B70" s="56" t="s">
        <v>265</v>
      </c>
      <c r="C70" s="86" t="s">
        <v>266</v>
      </c>
      <c r="D70" s="56" t="s">
        <v>264</v>
      </c>
      <c r="E70" s="56" t="s">
        <v>119</v>
      </c>
      <c r="F70" s="56" t="s">
        <v>243</v>
      </c>
      <c r="G70" s="89">
        <v>22292818.41</v>
      </c>
      <c r="H70" s="89">
        <v>0</v>
      </c>
      <c r="I70" s="89">
        <v>364945.58</v>
      </c>
      <c r="J70" s="89">
        <v>0</v>
      </c>
      <c r="K70" s="89">
        <v>0</v>
      </c>
      <c r="L70" s="89">
        <v>22657763.989999998</v>
      </c>
      <c r="M70" s="89">
        <v>0</v>
      </c>
      <c r="N70" s="89">
        <v>8640266.5</v>
      </c>
      <c r="O70" s="89">
        <v>2466525.17</v>
      </c>
      <c r="P70" s="89">
        <v>4327793.5999999996</v>
      </c>
      <c r="Q70" s="89">
        <v>30010.75</v>
      </c>
      <c r="R70" s="89">
        <v>833701.33</v>
      </c>
      <c r="S70" s="89">
        <v>3866842.09</v>
      </c>
      <c r="T70" s="89">
        <v>714682.84</v>
      </c>
      <c r="U70" s="89">
        <v>0</v>
      </c>
      <c r="V70" s="89">
        <v>0</v>
      </c>
      <c r="W70" s="89">
        <v>563969.73</v>
      </c>
      <c r="X70" s="89">
        <v>1237078.74</v>
      </c>
      <c r="Y70" s="89">
        <v>22680870.75</v>
      </c>
      <c r="Z70" s="91">
        <v>2.2258407208727762E-2</v>
      </c>
      <c r="AA70" s="89">
        <v>1237078.74</v>
      </c>
      <c r="AB70" s="89">
        <v>0</v>
      </c>
      <c r="AC70" s="89">
        <v>0</v>
      </c>
      <c r="AD70" s="89">
        <v>0</v>
      </c>
      <c r="AE70" s="89">
        <v>0</v>
      </c>
      <c r="AF70" s="89">
        <f t="shared" si="12"/>
        <v>0</v>
      </c>
      <c r="AG70" s="89">
        <v>589580.77</v>
      </c>
      <c r="AH70" s="89">
        <v>45129.95</v>
      </c>
      <c r="AI70" s="89">
        <v>78948.03</v>
      </c>
      <c r="AJ70" s="89">
        <v>22090</v>
      </c>
      <c r="AK70" s="89">
        <v>78408.44</v>
      </c>
      <c r="AL70" s="89">
        <v>21678.94</v>
      </c>
      <c r="AM70" s="89">
        <v>38352.15</v>
      </c>
      <c r="AN70" s="89">
        <v>4950</v>
      </c>
      <c r="AO70" s="89">
        <v>25018.49</v>
      </c>
      <c r="AP70" s="89">
        <v>0</v>
      </c>
      <c r="AQ70" s="89">
        <v>20338.93</v>
      </c>
      <c r="AR70" s="89">
        <v>18103.86</v>
      </c>
      <c r="AS70" s="89">
        <v>0</v>
      </c>
      <c r="AT70" s="89">
        <v>29208.79</v>
      </c>
      <c r="AU70" s="89">
        <v>32197.7</v>
      </c>
      <c r="AV70" s="89">
        <v>106091.56</v>
      </c>
      <c r="AW70" s="89">
        <v>1110097.6100000001</v>
      </c>
      <c r="AX70" s="89">
        <v>0</v>
      </c>
      <c r="AY70" s="91">
        <f t="shared" si="13"/>
        <v>0</v>
      </c>
      <c r="AZ70" s="89">
        <v>0</v>
      </c>
      <c r="BA70" s="91">
        <v>5.5492253928963842E-2</v>
      </c>
      <c r="BB70" s="89">
        <v>84121.39</v>
      </c>
      <c r="BC70" s="89">
        <v>412081.24</v>
      </c>
      <c r="BD70" s="89">
        <v>209700</v>
      </c>
      <c r="BE70" s="89">
        <v>0</v>
      </c>
      <c r="BF70" s="89">
        <v>241548.24</v>
      </c>
      <c r="BG70" s="89">
        <v>0</v>
      </c>
      <c r="BH70" s="89">
        <v>0</v>
      </c>
      <c r="BI70" s="89">
        <v>0</v>
      </c>
      <c r="BJ70" s="89">
        <f t="shared" si="14"/>
        <v>0</v>
      </c>
      <c r="BK70" s="89">
        <v>0</v>
      </c>
      <c r="BL70" s="89">
        <v>1365</v>
      </c>
      <c r="BM70" s="89">
        <v>462</v>
      </c>
      <c r="BN70" s="89">
        <v>0</v>
      </c>
      <c r="BO70" s="89">
        <v>0</v>
      </c>
      <c r="BP70" s="89">
        <v>-18</v>
      </c>
      <c r="BQ70" s="89">
        <v>-44</v>
      </c>
      <c r="BR70" s="89">
        <v>-192</v>
      </c>
      <c r="BS70" s="89">
        <v>-191</v>
      </c>
      <c r="BT70" s="89">
        <v>0</v>
      </c>
      <c r="BU70" s="89">
        <v>-1</v>
      </c>
      <c r="BV70" s="89">
        <v>8</v>
      </c>
      <c r="BW70" s="89">
        <v>-266</v>
      </c>
      <c r="BX70" s="89">
        <v>-1</v>
      </c>
      <c r="BY70" s="89">
        <v>1122</v>
      </c>
      <c r="BZ70" s="89">
        <v>0</v>
      </c>
      <c r="CA70" s="89">
        <v>123</v>
      </c>
      <c r="CB70" s="89">
        <v>25</v>
      </c>
      <c r="CC70" s="89">
        <v>107</v>
      </c>
      <c r="CD70" s="89">
        <v>0</v>
      </c>
      <c r="CE70" s="89">
        <v>11</v>
      </c>
    </row>
    <row r="71" spans="1:83" s="64" customFormat="1" ht="15.6" customHeight="1" x14ac:dyDescent="0.3">
      <c r="A71" s="56">
        <v>7</v>
      </c>
      <c r="B71" s="56" t="s">
        <v>267</v>
      </c>
      <c r="C71" s="86" t="s">
        <v>268</v>
      </c>
      <c r="D71" s="56" t="s">
        <v>269</v>
      </c>
      <c r="E71" s="56" t="s">
        <v>119</v>
      </c>
      <c r="F71" s="56" t="s">
        <v>243</v>
      </c>
      <c r="G71" s="89">
        <v>1265265.05</v>
      </c>
      <c r="H71" s="89">
        <v>0</v>
      </c>
      <c r="I71" s="89">
        <v>88316.800000000003</v>
      </c>
      <c r="J71" s="89">
        <v>0</v>
      </c>
      <c r="K71" s="89">
        <v>13.79</v>
      </c>
      <c r="L71" s="89">
        <v>1353595.64</v>
      </c>
      <c r="M71" s="89">
        <v>0</v>
      </c>
      <c r="N71" s="89">
        <v>30179.16</v>
      </c>
      <c r="O71" s="89">
        <v>130711.4</v>
      </c>
      <c r="P71" s="89">
        <v>361856.69</v>
      </c>
      <c r="Q71" s="89">
        <v>0</v>
      </c>
      <c r="R71" s="89">
        <v>111438.17</v>
      </c>
      <c r="S71" s="89">
        <v>352520.38</v>
      </c>
      <c r="T71" s="89">
        <v>75547.97</v>
      </c>
      <c r="U71" s="89">
        <v>0</v>
      </c>
      <c r="V71" s="89">
        <v>0</v>
      </c>
      <c r="W71" s="89">
        <v>114515.5</v>
      </c>
      <c r="X71" s="89">
        <v>126540.49</v>
      </c>
      <c r="Y71" s="89">
        <v>1303309.76</v>
      </c>
      <c r="Z71" s="91">
        <v>7.6492913480855088E-2</v>
      </c>
      <c r="AA71" s="89">
        <v>126527.89</v>
      </c>
      <c r="AB71" s="89">
        <v>0</v>
      </c>
      <c r="AC71" s="89">
        <v>0</v>
      </c>
      <c r="AD71" s="89">
        <v>12.6</v>
      </c>
      <c r="AE71" s="89">
        <v>0.6</v>
      </c>
      <c r="AF71" s="89">
        <f t="shared" si="12"/>
        <v>13.2</v>
      </c>
      <c r="AG71" s="89">
        <v>50342.239999999998</v>
      </c>
      <c r="AH71" s="89">
        <v>4099.32</v>
      </c>
      <c r="AI71" s="89">
        <v>0</v>
      </c>
      <c r="AJ71" s="89">
        <v>0</v>
      </c>
      <c r="AK71" s="89">
        <v>40059.370000000003</v>
      </c>
      <c r="AL71" s="89">
        <v>0</v>
      </c>
      <c r="AM71" s="89">
        <v>7524.87</v>
      </c>
      <c r="AN71" s="89">
        <v>3350</v>
      </c>
      <c r="AO71" s="89">
        <v>0</v>
      </c>
      <c r="AP71" s="89">
        <v>0</v>
      </c>
      <c r="AQ71" s="89">
        <v>3852.4399999999996</v>
      </c>
      <c r="AR71" s="89">
        <v>0</v>
      </c>
      <c r="AS71" s="89">
        <v>0</v>
      </c>
      <c r="AT71" s="89">
        <v>0</v>
      </c>
      <c r="AU71" s="89">
        <v>6303.53</v>
      </c>
      <c r="AV71" s="89">
        <v>10579.86</v>
      </c>
      <c r="AW71" s="89">
        <v>126111.63</v>
      </c>
      <c r="AX71" s="89">
        <v>25121.46</v>
      </c>
      <c r="AY71" s="91">
        <f t="shared" si="13"/>
        <v>0.19920018478866697</v>
      </c>
      <c r="AZ71" s="89">
        <v>0</v>
      </c>
      <c r="BA71" s="91">
        <v>0.10000109463230648</v>
      </c>
      <c r="BB71" s="89">
        <v>7752.41</v>
      </c>
      <c r="BC71" s="89">
        <v>89031.4</v>
      </c>
      <c r="BD71" s="89">
        <v>200</v>
      </c>
      <c r="BE71" s="89">
        <v>0</v>
      </c>
      <c r="BF71" s="89">
        <v>419.73000000009802</v>
      </c>
      <c r="BG71" s="89">
        <v>0</v>
      </c>
      <c r="BH71" s="89">
        <v>0</v>
      </c>
      <c r="BI71" s="89">
        <v>0</v>
      </c>
      <c r="BJ71" s="89">
        <f t="shared" si="14"/>
        <v>0</v>
      </c>
      <c r="BK71" s="89">
        <v>0</v>
      </c>
      <c r="BL71" s="89">
        <v>173</v>
      </c>
      <c r="BM71" s="89">
        <v>88</v>
      </c>
      <c r="BN71" s="89">
        <v>0</v>
      </c>
      <c r="BO71" s="89">
        <v>0</v>
      </c>
      <c r="BP71" s="89">
        <v>-6</v>
      </c>
      <c r="BQ71" s="89">
        <v>-7</v>
      </c>
      <c r="BR71" s="89">
        <v>-21</v>
      </c>
      <c r="BS71" s="89">
        <v>-38</v>
      </c>
      <c r="BT71" s="89">
        <v>0</v>
      </c>
      <c r="BU71" s="89">
        <v>-1</v>
      </c>
      <c r="BV71" s="89">
        <v>0</v>
      </c>
      <c r="BW71" s="89">
        <v>-50</v>
      </c>
      <c r="BX71" s="89">
        <v>-1</v>
      </c>
      <c r="BY71" s="89">
        <v>137</v>
      </c>
      <c r="BZ71" s="89">
        <v>6</v>
      </c>
      <c r="CA71" s="89">
        <v>25</v>
      </c>
      <c r="CB71" s="89">
        <v>10</v>
      </c>
      <c r="CC71" s="89">
        <v>12</v>
      </c>
      <c r="CD71" s="89">
        <v>1</v>
      </c>
      <c r="CE71" s="89">
        <v>2</v>
      </c>
    </row>
    <row r="72" spans="1:83" s="64" customFormat="1" ht="15.6" customHeight="1" x14ac:dyDescent="0.3">
      <c r="A72" s="56">
        <v>7</v>
      </c>
      <c r="B72" s="56" t="s">
        <v>270</v>
      </c>
      <c r="C72" s="86" t="s">
        <v>271</v>
      </c>
      <c r="D72" s="56" t="s">
        <v>261</v>
      </c>
      <c r="E72" s="56" t="s">
        <v>126</v>
      </c>
      <c r="F72" s="56" t="s">
        <v>243</v>
      </c>
      <c r="G72" s="89">
        <v>84966756.780000001</v>
      </c>
      <c r="H72" s="89">
        <v>0</v>
      </c>
      <c r="I72" s="89">
        <v>3671559.5300000003</v>
      </c>
      <c r="J72" s="89">
        <v>0</v>
      </c>
      <c r="K72" s="89">
        <v>0</v>
      </c>
      <c r="L72" s="89">
        <v>88638316.310000002</v>
      </c>
      <c r="M72" s="89">
        <v>0</v>
      </c>
      <c r="N72" s="89">
        <v>41601013.100000001</v>
      </c>
      <c r="O72" s="89">
        <v>7903824.1699999999</v>
      </c>
      <c r="P72" s="89">
        <v>16646558.51</v>
      </c>
      <c r="Q72" s="89">
        <v>0</v>
      </c>
      <c r="R72" s="89">
        <v>2879780.28</v>
      </c>
      <c r="S72" s="89">
        <v>8983117.8800000008</v>
      </c>
      <c r="T72" s="89">
        <v>5868355.3099999996</v>
      </c>
      <c r="U72" s="89">
        <v>0</v>
      </c>
      <c r="V72" s="89">
        <v>0</v>
      </c>
      <c r="W72" s="89">
        <v>3674283.57</v>
      </c>
      <c r="X72" s="89">
        <v>3822657.56</v>
      </c>
      <c r="Y72" s="89">
        <v>91379590.379999995</v>
      </c>
      <c r="Z72" s="91">
        <v>0.17443924226008337</v>
      </c>
      <c r="AA72" s="89">
        <v>3822657.56</v>
      </c>
      <c r="AB72" s="89">
        <v>0</v>
      </c>
      <c r="AC72" s="89">
        <v>0</v>
      </c>
      <c r="AD72" s="89">
        <v>0</v>
      </c>
      <c r="AE72" s="89">
        <v>0</v>
      </c>
      <c r="AF72" s="89">
        <f t="shared" si="12"/>
        <v>0</v>
      </c>
      <c r="AG72" s="89">
        <v>2075322.86</v>
      </c>
      <c r="AH72" s="89">
        <v>177225.54</v>
      </c>
      <c r="AI72" s="89">
        <v>616702.54</v>
      </c>
      <c r="AJ72" s="89">
        <v>7556.71</v>
      </c>
      <c r="AK72" s="89">
        <v>227380.16</v>
      </c>
      <c r="AL72" s="89">
        <v>56923.1</v>
      </c>
      <c r="AM72" s="89">
        <v>101476.28</v>
      </c>
      <c r="AN72" s="89">
        <v>17600</v>
      </c>
      <c r="AO72" s="89">
        <v>0</v>
      </c>
      <c r="AP72" s="89">
        <v>8005.32</v>
      </c>
      <c r="AQ72" s="89">
        <v>162219.78</v>
      </c>
      <c r="AR72" s="89">
        <v>41481.599999999999</v>
      </c>
      <c r="AS72" s="89">
        <v>18423.2</v>
      </c>
      <c r="AT72" s="89">
        <v>20519.77</v>
      </c>
      <c r="AU72" s="89">
        <v>65710.12</v>
      </c>
      <c r="AV72" s="89">
        <v>110363.95</v>
      </c>
      <c r="AW72" s="89">
        <v>3706910.93</v>
      </c>
      <c r="AX72" s="89">
        <v>0</v>
      </c>
      <c r="AY72" s="91">
        <f t="shared" si="13"/>
        <v>0</v>
      </c>
      <c r="AZ72" s="89">
        <v>111.95</v>
      </c>
      <c r="BA72" s="91">
        <v>4.4990037337753259E-2</v>
      </c>
      <c r="BB72" s="89">
        <v>898688.41</v>
      </c>
      <c r="BC72" s="89">
        <v>13922848.26</v>
      </c>
      <c r="BD72" s="89">
        <v>209700.04</v>
      </c>
      <c r="BE72" s="89">
        <v>3.99999999790452E-2</v>
      </c>
      <c r="BF72" s="89">
        <v>765924.66</v>
      </c>
      <c r="BG72" s="89">
        <v>0</v>
      </c>
      <c r="BH72" s="89">
        <v>0</v>
      </c>
      <c r="BI72" s="89">
        <v>0</v>
      </c>
      <c r="BJ72" s="89">
        <f t="shared" si="14"/>
        <v>0</v>
      </c>
      <c r="BK72" s="89">
        <v>0</v>
      </c>
      <c r="BL72" s="89">
        <v>7437</v>
      </c>
      <c r="BM72" s="89">
        <v>2061</v>
      </c>
      <c r="BN72" s="89">
        <v>0</v>
      </c>
      <c r="BO72" s="89">
        <v>0</v>
      </c>
      <c r="BP72" s="89">
        <v>-35</v>
      </c>
      <c r="BQ72" s="89">
        <v>-78</v>
      </c>
      <c r="BR72" s="89">
        <v>-611</v>
      </c>
      <c r="BS72" s="89">
        <v>-651</v>
      </c>
      <c r="BT72" s="89">
        <v>0</v>
      </c>
      <c r="BU72" s="89">
        <v>0</v>
      </c>
      <c r="BV72" s="89">
        <v>0</v>
      </c>
      <c r="BW72" s="89">
        <v>-1264</v>
      </c>
      <c r="BX72" s="89">
        <v>-2</v>
      </c>
      <c r="BY72" s="89">
        <v>6857</v>
      </c>
      <c r="BZ72" s="89">
        <v>0</v>
      </c>
      <c r="CA72" s="89">
        <v>180</v>
      </c>
      <c r="CB72" s="89">
        <v>117</v>
      </c>
      <c r="CC72" s="89">
        <v>933</v>
      </c>
      <c r="CD72" s="89">
        <v>13</v>
      </c>
      <c r="CE72" s="89">
        <v>16</v>
      </c>
    </row>
    <row r="73" spans="1:83" s="64" customFormat="1" ht="15.6" customHeight="1" x14ac:dyDescent="0.3">
      <c r="A73" s="56">
        <v>7</v>
      </c>
      <c r="B73" s="42" t="s">
        <v>272</v>
      </c>
      <c r="C73" s="81" t="s">
        <v>273</v>
      </c>
      <c r="D73" s="44" t="s">
        <v>274</v>
      </c>
      <c r="E73" s="44" t="s">
        <v>119</v>
      </c>
      <c r="F73" s="44" t="s">
        <v>243</v>
      </c>
      <c r="G73" s="89">
        <v>34980727.469999999</v>
      </c>
      <c r="H73" s="89">
        <v>0</v>
      </c>
      <c r="I73" s="89">
        <v>987795.68</v>
      </c>
      <c r="J73" s="89">
        <v>0</v>
      </c>
      <c r="K73" s="89">
        <v>0</v>
      </c>
      <c r="L73" s="89">
        <v>35968523.149999999</v>
      </c>
      <c r="M73" s="89">
        <v>0</v>
      </c>
      <c r="N73" s="89">
        <v>417469.65</v>
      </c>
      <c r="O73" s="89">
        <v>5286470.6100000003</v>
      </c>
      <c r="P73" s="89">
        <v>12087045.460000001</v>
      </c>
      <c r="Q73" s="89">
        <v>0</v>
      </c>
      <c r="R73" s="89">
        <v>1804755.96</v>
      </c>
      <c r="S73" s="89">
        <v>8163212.0199999996</v>
      </c>
      <c r="T73" s="89">
        <v>4228408.6100000003</v>
      </c>
      <c r="U73" s="89">
        <v>0</v>
      </c>
      <c r="V73" s="89">
        <v>0</v>
      </c>
      <c r="W73" s="89">
        <v>1694279.09</v>
      </c>
      <c r="X73" s="89">
        <v>2982897.01</v>
      </c>
      <c r="Y73" s="89">
        <v>36664538.409999996</v>
      </c>
      <c r="Z73" s="91">
        <v>9.0188514595805805E-2</v>
      </c>
      <c r="AA73" s="89">
        <v>2982897.01</v>
      </c>
      <c r="AB73" s="89">
        <v>0</v>
      </c>
      <c r="AC73" s="89">
        <v>0</v>
      </c>
      <c r="AD73" s="89">
        <v>0</v>
      </c>
      <c r="AE73" s="89">
        <v>0</v>
      </c>
      <c r="AF73" s="89">
        <f t="shared" si="12"/>
        <v>0</v>
      </c>
      <c r="AG73" s="89">
        <v>1434475.22</v>
      </c>
      <c r="AH73" s="89">
        <v>110657.86</v>
      </c>
      <c r="AI73" s="89">
        <v>318786.33</v>
      </c>
      <c r="AJ73" s="89">
        <v>6022.73</v>
      </c>
      <c r="AK73" s="89">
        <v>250363.81</v>
      </c>
      <c r="AL73" s="89">
        <v>9793.17</v>
      </c>
      <c r="AM73" s="89">
        <v>69914.63</v>
      </c>
      <c r="AN73" s="89">
        <v>17000</v>
      </c>
      <c r="AO73" s="89">
        <v>0</v>
      </c>
      <c r="AP73" s="89">
        <v>75600</v>
      </c>
      <c r="AQ73" s="89">
        <v>86314.760000000009</v>
      </c>
      <c r="AR73" s="89">
        <v>42165.64</v>
      </c>
      <c r="AS73" s="89">
        <v>1670</v>
      </c>
      <c r="AT73" s="89">
        <v>15081.4</v>
      </c>
      <c r="AU73" s="89">
        <v>62820.02</v>
      </c>
      <c r="AV73" s="89">
        <v>91694.900000000009</v>
      </c>
      <c r="AW73" s="89">
        <v>2592360.4700000002</v>
      </c>
      <c r="AX73" s="89">
        <v>0</v>
      </c>
      <c r="AY73" s="91">
        <f t="shared" si="13"/>
        <v>0</v>
      </c>
      <c r="AZ73" s="89">
        <v>0</v>
      </c>
      <c r="BA73" s="91">
        <v>8.5272583669341276E-2</v>
      </c>
      <c r="BB73" s="89">
        <v>475336.36</v>
      </c>
      <c r="BC73" s="89">
        <v>2679523.4900000002</v>
      </c>
      <c r="BD73" s="89">
        <v>209700</v>
      </c>
      <c r="BE73" s="89">
        <v>0</v>
      </c>
      <c r="BF73" s="89">
        <v>507203.05999999901</v>
      </c>
      <c r="BG73" s="89">
        <v>0</v>
      </c>
      <c r="BH73" s="89">
        <v>0</v>
      </c>
      <c r="BI73" s="89">
        <v>0</v>
      </c>
      <c r="BJ73" s="89">
        <f t="shared" si="14"/>
        <v>0</v>
      </c>
      <c r="BK73" s="89">
        <v>0</v>
      </c>
      <c r="BL73" s="89">
        <v>4876</v>
      </c>
      <c r="BM73" s="89">
        <v>1608</v>
      </c>
      <c r="BN73" s="89">
        <v>1</v>
      </c>
      <c r="BO73" s="89">
        <v>0</v>
      </c>
      <c r="BP73" s="89">
        <v>-56</v>
      </c>
      <c r="BQ73" s="89">
        <v>-290</v>
      </c>
      <c r="BR73" s="89">
        <v>-476</v>
      </c>
      <c r="BS73" s="89">
        <v>-787</v>
      </c>
      <c r="BT73" s="89">
        <v>0</v>
      </c>
      <c r="BU73" s="89">
        <v>0</v>
      </c>
      <c r="BV73" s="89">
        <v>-2</v>
      </c>
      <c r="BW73" s="89">
        <v>-918</v>
      </c>
      <c r="BX73" s="89">
        <v>-1</v>
      </c>
      <c r="BY73" s="89">
        <v>3955</v>
      </c>
      <c r="BZ73" s="89">
        <v>2</v>
      </c>
      <c r="CA73" s="89">
        <v>307</v>
      </c>
      <c r="CB73" s="89">
        <v>72</v>
      </c>
      <c r="CC73" s="89">
        <v>511</v>
      </c>
      <c r="CD73" s="89">
        <v>5</v>
      </c>
      <c r="CE73" s="89">
        <v>23</v>
      </c>
    </row>
    <row r="74" spans="1:83" s="64" customFormat="1" ht="15.6" customHeight="1" x14ac:dyDescent="0.3">
      <c r="A74" s="57">
        <v>8</v>
      </c>
      <c r="B74" s="58" t="s">
        <v>275</v>
      </c>
      <c r="C74" s="86" t="s">
        <v>276</v>
      </c>
      <c r="D74" s="56" t="s">
        <v>277</v>
      </c>
      <c r="E74" s="56" t="s">
        <v>119</v>
      </c>
      <c r="F74" s="56" t="s">
        <v>278</v>
      </c>
      <c r="G74" s="89">
        <v>45586950.109999999</v>
      </c>
      <c r="H74" s="89">
        <v>13783846.42</v>
      </c>
      <c r="I74" s="89">
        <v>1871939.04</v>
      </c>
      <c r="J74" s="89">
        <v>0</v>
      </c>
      <c r="K74" s="89">
        <v>0</v>
      </c>
      <c r="L74" s="89">
        <v>61242735.57</v>
      </c>
      <c r="M74" s="89">
        <v>0</v>
      </c>
      <c r="N74" s="89">
        <v>18831796.960000001</v>
      </c>
      <c r="O74" s="89">
        <v>3584394.55</v>
      </c>
      <c r="P74" s="89">
        <v>13703456.310000001</v>
      </c>
      <c r="Q74" s="89">
        <v>307430.86</v>
      </c>
      <c r="R74" s="89">
        <v>2150616.12</v>
      </c>
      <c r="S74" s="89">
        <v>10190363.26</v>
      </c>
      <c r="T74" s="89">
        <v>4932823.8099999996</v>
      </c>
      <c r="U74" s="89">
        <v>0</v>
      </c>
      <c r="V74" s="89">
        <v>0</v>
      </c>
      <c r="W74" s="89">
        <v>1870694.04</v>
      </c>
      <c r="X74" s="89">
        <v>6218846.4000000004</v>
      </c>
      <c r="Y74" s="89">
        <v>61790422.310000002</v>
      </c>
      <c r="Z74" s="91">
        <v>7.963316135755405E-2</v>
      </c>
      <c r="AA74" s="89">
        <v>3875029.99</v>
      </c>
      <c r="AB74" s="89">
        <v>0</v>
      </c>
      <c r="AC74" s="89">
        <v>0</v>
      </c>
      <c r="AD74" s="89">
        <v>0</v>
      </c>
      <c r="AE74" s="89">
        <v>0</v>
      </c>
      <c r="AF74" s="89">
        <f t="shared" si="12"/>
        <v>0</v>
      </c>
      <c r="AG74" s="89">
        <v>1981899</v>
      </c>
      <c r="AH74" s="89">
        <v>148586.06</v>
      </c>
      <c r="AI74" s="89">
        <v>736429.02</v>
      </c>
      <c r="AJ74" s="89">
        <v>0</v>
      </c>
      <c r="AK74" s="89">
        <v>334836.42</v>
      </c>
      <c r="AL74" s="89">
        <v>0</v>
      </c>
      <c r="AM74" s="89">
        <v>77425.22</v>
      </c>
      <c r="AN74" s="89">
        <v>11700</v>
      </c>
      <c r="AO74" s="89">
        <v>0</v>
      </c>
      <c r="AP74" s="89">
        <v>0</v>
      </c>
      <c r="AQ74" s="89">
        <v>71975.86</v>
      </c>
      <c r="AR74" s="89">
        <v>37988.94</v>
      </c>
      <c r="AS74" s="89">
        <v>9340</v>
      </c>
      <c r="AT74" s="89">
        <v>36224.959999999999</v>
      </c>
      <c r="AU74" s="89">
        <v>69724.490000000005</v>
      </c>
      <c r="AV74" s="89">
        <v>115762.29</v>
      </c>
      <c r="AW74" s="89">
        <v>3631892.26</v>
      </c>
      <c r="AX74" s="89">
        <v>0</v>
      </c>
      <c r="AY74" s="91">
        <f t="shared" si="13"/>
        <v>0</v>
      </c>
      <c r="AZ74" s="89">
        <v>29</v>
      </c>
      <c r="BA74" s="91">
        <v>8.5003054177778162E-2</v>
      </c>
      <c r="BB74" s="89">
        <v>601422</v>
      </c>
      <c r="BC74" s="89">
        <v>4126462.6</v>
      </c>
      <c r="BD74" s="89">
        <v>209700</v>
      </c>
      <c r="BE74" s="89">
        <v>5.8207660913467401E-11</v>
      </c>
      <c r="BF74" s="89">
        <v>719960.69</v>
      </c>
      <c r="BG74" s="89">
        <v>0</v>
      </c>
      <c r="BH74" s="89">
        <v>0</v>
      </c>
      <c r="BI74" s="89">
        <v>0</v>
      </c>
      <c r="BJ74" s="89">
        <f t="shared" si="14"/>
        <v>0</v>
      </c>
      <c r="BK74" s="89">
        <v>0</v>
      </c>
      <c r="BL74" s="89">
        <v>9679</v>
      </c>
      <c r="BM74" s="89">
        <v>4717</v>
      </c>
      <c r="BN74" s="89">
        <v>9</v>
      </c>
      <c r="BO74" s="89">
        <v>-9</v>
      </c>
      <c r="BP74" s="89">
        <v>-53</v>
      </c>
      <c r="BQ74" s="89">
        <v>-165</v>
      </c>
      <c r="BR74" s="89">
        <v>-2304</v>
      </c>
      <c r="BS74" s="89">
        <v>-1758</v>
      </c>
      <c r="BT74" s="89">
        <v>0</v>
      </c>
      <c r="BU74" s="89">
        <v>-1</v>
      </c>
      <c r="BV74" s="89">
        <v>8</v>
      </c>
      <c r="BW74" s="89">
        <v>-1054</v>
      </c>
      <c r="BX74" s="89">
        <v>0</v>
      </c>
      <c r="BY74" s="89">
        <v>9069</v>
      </c>
      <c r="BZ74" s="89">
        <v>145</v>
      </c>
      <c r="CA74" s="89">
        <v>370</v>
      </c>
      <c r="CB74" s="89">
        <v>139</v>
      </c>
      <c r="CC74" s="89">
        <v>524</v>
      </c>
      <c r="CD74" s="89">
        <v>0</v>
      </c>
      <c r="CE74" s="89">
        <v>5</v>
      </c>
    </row>
    <row r="75" spans="1:83" s="64" customFormat="1" ht="15.6" customHeight="1" x14ac:dyDescent="0.3">
      <c r="A75" s="57">
        <v>8</v>
      </c>
      <c r="B75" s="58" t="s">
        <v>279</v>
      </c>
      <c r="C75" s="86" t="s">
        <v>280</v>
      </c>
      <c r="D75" s="56" t="s">
        <v>281</v>
      </c>
      <c r="E75" s="56" t="s">
        <v>112</v>
      </c>
      <c r="F75" s="56" t="s">
        <v>282</v>
      </c>
      <c r="G75" s="89">
        <v>41992695.299999997</v>
      </c>
      <c r="H75" s="89">
        <v>17148.59</v>
      </c>
      <c r="I75" s="89">
        <v>1049654.3799999999</v>
      </c>
      <c r="J75" s="89">
        <v>0</v>
      </c>
      <c r="K75" s="89">
        <v>0</v>
      </c>
      <c r="L75" s="89">
        <v>43059498.270000003</v>
      </c>
      <c r="M75" s="89">
        <v>0</v>
      </c>
      <c r="N75" s="89">
        <v>46731.28</v>
      </c>
      <c r="O75" s="89">
        <v>3022183.92</v>
      </c>
      <c r="P75" s="89">
        <v>17845182.43</v>
      </c>
      <c r="Q75" s="89">
        <v>0</v>
      </c>
      <c r="R75" s="89">
        <v>1681066.42</v>
      </c>
      <c r="S75" s="89">
        <v>10799184.710000001</v>
      </c>
      <c r="T75" s="89">
        <v>5656602.0999999996</v>
      </c>
      <c r="U75" s="89">
        <v>0</v>
      </c>
      <c r="V75" s="89">
        <v>0</v>
      </c>
      <c r="W75" s="89">
        <v>1032638.73</v>
      </c>
      <c r="X75" s="89">
        <v>2872936.1300000004</v>
      </c>
      <c r="Y75" s="89">
        <v>42956525.719999999</v>
      </c>
      <c r="Z75" s="91">
        <v>4.8360507249673577E-2</v>
      </c>
      <c r="AA75" s="89">
        <v>2855824.14</v>
      </c>
      <c r="AB75" s="89">
        <v>0</v>
      </c>
      <c r="AC75" s="89">
        <v>0</v>
      </c>
      <c r="AD75" s="89">
        <v>0</v>
      </c>
      <c r="AE75" s="89">
        <v>0</v>
      </c>
      <c r="AF75" s="89">
        <f t="shared" si="12"/>
        <v>0</v>
      </c>
      <c r="AG75" s="89">
        <v>1562589.14</v>
      </c>
      <c r="AH75" s="89">
        <v>119380.05</v>
      </c>
      <c r="AI75" s="89">
        <v>370927.86</v>
      </c>
      <c r="AJ75" s="89">
        <v>0</v>
      </c>
      <c r="AK75" s="89">
        <v>124945.92</v>
      </c>
      <c r="AL75" s="89">
        <v>3432.11</v>
      </c>
      <c r="AM75" s="89">
        <v>80425.03</v>
      </c>
      <c r="AN75" s="89">
        <v>11700</v>
      </c>
      <c r="AO75" s="89">
        <v>4500</v>
      </c>
      <c r="AP75" s="89">
        <v>0</v>
      </c>
      <c r="AQ75" s="89">
        <v>76581.66</v>
      </c>
      <c r="AR75" s="89">
        <v>42667.39</v>
      </c>
      <c r="AS75" s="89">
        <v>0</v>
      </c>
      <c r="AT75" s="89">
        <v>25113.919999999998</v>
      </c>
      <c r="AU75" s="89">
        <v>60896.31</v>
      </c>
      <c r="AV75" s="89">
        <v>93683.27</v>
      </c>
      <c r="AW75" s="89">
        <v>2576842.66</v>
      </c>
      <c r="AX75" s="89">
        <v>0</v>
      </c>
      <c r="AY75" s="91">
        <f t="shared" si="13"/>
        <v>0</v>
      </c>
      <c r="AZ75" s="89">
        <v>188.8</v>
      </c>
      <c r="BA75" s="91">
        <v>6.800764084319208E-2</v>
      </c>
      <c r="BB75" s="89">
        <v>572220.05000000005</v>
      </c>
      <c r="BC75" s="89">
        <v>1459397.31</v>
      </c>
      <c r="BD75" s="89">
        <v>209700</v>
      </c>
      <c r="BE75" s="89">
        <v>0</v>
      </c>
      <c r="BF75" s="89">
        <v>501095.33000000101</v>
      </c>
      <c r="BG75" s="89">
        <v>0</v>
      </c>
      <c r="BH75" s="89">
        <v>0</v>
      </c>
      <c r="BI75" s="89">
        <v>0</v>
      </c>
      <c r="BJ75" s="89">
        <f t="shared" si="14"/>
        <v>0</v>
      </c>
      <c r="BK75" s="89">
        <v>0</v>
      </c>
      <c r="BL75" s="89">
        <v>7814</v>
      </c>
      <c r="BM75" s="89">
        <v>2380</v>
      </c>
      <c r="BN75" s="89">
        <v>10</v>
      </c>
      <c r="BO75" s="89">
        <v>-7</v>
      </c>
      <c r="BP75" s="89">
        <v>-87</v>
      </c>
      <c r="BQ75" s="89">
        <v>-248</v>
      </c>
      <c r="BR75" s="89">
        <v>-183</v>
      </c>
      <c r="BS75" s="89">
        <v>-551</v>
      </c>
      <c r="BT75" s="89">
        <v>0</v>
      </c>
      <c r="BU75" s="89">
        <v>0</v>
      </c>
      <c r="BV75" s="89">
        <v>38</v>
      </c>
      <c r="BW75" s="89">
        <v>-1481</v>
      </c>
      <c r="BX75" s="89">
        <v>-10</v>
      </c>
      <c r="BY75" s="89">
        <v>7675</v>
      </c>
      <c r="BZ75" s="89">
        <v>5</v>
      </c>
      <c r="CA75" s="89">
        <v>218</v>
      </c>
      <c r="CB75" s="89">
        <v>165</v>
      </c>
      <c r="CC75" s="89">
        <v>946</v>
      </c>
      <c r="CD75" s="89">
        <v>140</v>
      </c>
      <c r="CE75" s="89">
        <v>13</v>
      </c>
    </row>
    <row r="76" spans="1:83" s="64" customFormat="1" ht="15.6" customHeight="1" x14ac:dyDescent="0.3">
      <c r="A76" s="57">
        <v>8</v>
      </c>
      <c r="B76" s="58" t="s">
        <v>283</v>
      </c>
      <c r="C76" s="86" t="s">
        <v>284</v>
      </c>
      <c r="D76" s="56" t="s">
        <v>285</v>
      </c>
      <c r="E76" s="56" t="s">
        <v>145</v>
      </c>
      <c r="F76" s="56" t="s">
        <v>278</v>
      </c>
      <c r="G76" s="89">
        <v>135180861.27000001</v>
      </c>
      <c r="H76" s="89">
        <v>18378146.800000001</v>
      </c>
      <c r="I76" s="89">
        <v>8706363.3300000001</v>
      </c>
      <c r="J76" s="89">
        <v>0</v>
      </c>
      <c r="K76" s="89">
        <v>3886.08</v>
      </c>
      <c r="L76" s="89">
        <v>162269257.47999999</v>
      </c>
      <c r="M76" s="89">
        <v>0</v>
      </c>
      <c r="N76" s="89">
        <v>60373614.450000003</v>
      </c>
      <c r="O76" s="89">
        <v>9146880.3699999992</v>
      </c>
      <c r="P76" s="89">
        <v>30729366.75</v>
      </c>
      <c r="Q76" s="89">
        <v>2494942.5299999998</v>
      </c>
      <c r="R76" s="89">
        <v>3155516.69</v>
      </c>
      <c r="S76" s="89">
        <v>30111769.140000001</v>
      </c>
      <c r="T76" s="89">
        <v>10803483.74</v>
      </c>
      <c r="U76" s="89">
        <v>0</v>
      </c>
      <c r="V76" s="89">
        <v>0</v>
      </c>
      <c r="W76" s="89">
        <v>9019116.9399999995</v>
      </c>
      <c r="X76" s="89">
        <v>5896338.0700000003</v>
      </c>
      <c r="Y76" s="89">
        <v>161731028.68000001</v>
      </c>
      <c r="Z76" s="91">
        <v>2.4250644861566341E-2</v>
      </c>
      <c r="AA76" s="89">
        <v>4592503.38</v>
      </c>
      <c r="AB76" s="89">
        <v>0</v>
      </c>
      <c r="AC76" s="89">
        <v>0</v>
      </c>
      <c r="AD76" s="89">
        <v>3860.11</v>
      </c>
      <c r="AE76" s="89">
        <v>0</v>
      </c>
      <c r="AF76" s="89">
        <f t="shared" si="12"/>
        <v>3860.11</v>
      </c>
      <c r="AG76" s="89">
        <v>2482684.66</v>
      </c>
      <c r="AH76" s="89">
        <v>193523.13</v>
      </c>
      <c r="AI76" s="89">
        <v>645027.68000000005</v>
      </c>
      <c r="AJ76" s="89">
        <v>2814.5</v>
      </c>
      <c r="AK76" s="89">
        <v>322926.34000000003</v>
      </c>
      <c r="AL76" s="89">
        <v>6047.91</v>
      </c>
      <c r="AM76" s="89">
        <v>66677.53</v>
      </c>
      <c r="AN76" s="89">
        <v>13600</v>
      </c>
      <c r="AO76" s="89">
        <v>2387.5</v>
      </c>
      <c r="AP76" s="89">
        <v>0</v>
      </c>
      <c r="AQ76" s="89">
        <v>404039.49</v>
      </c>
      <c r="AR76" s="89">
        <v>41421.360000000001</v>
      </c>
      <c r="AS76" s="89">
        <v>22290.61</v>
      </c>
      <c r="AT76" s="89">
        <v>45384.800000000003</v>
      </c>
      <c r="AU76" s="89">
        <v>0</v>
      </c>
      <c r="AV76" s="89">
        <v>123370.75</v>
      </c>
      <c r="AW76" s="89">
        <v>4372196.26</v>
      </c>
      <c r="AX76" s="89">
        <v>0</v>
      </c>
      <c r="AY76" s="91">
        <f t="shared" si="13"/>
        <v>0</v>
      </c>
      <c r="AZ76" s="89">
        <v>0</v>
      </c>
      <c r="BA76" s="91">
        <v>3.3973029442587156E-2</v>
      </c>
      <c r="BB76" s="89">
        <v>1105373.92</v>
      </c>
      <c r="BC76" s="89">
        <v>2618531.0499999998</v>
      </c>
      <c r="BD76" s="89">
        <v>209700</v>
      </c>
      <c r="BE76" s="89">
        <v>0</v>
      </c>
      <c r="BF76" s="89">
        <v>1075159.98</v>
      </c>
      <c r="BG76" s="89">
        <v>0</v>
      </c>
      <c r="BH76" s="89">
        <v>0</v>
      </c>
      <c r="BI76" s="89">
        <v>0</v>
      </c>
      <c r="BJ76" s="89">
        <f t="shared" si="14"/>
        <v>0</v>
      </c>
      <c r="BK76" s="89">
        <v>0</v>
      </c>
      <c r="BL76" s="89">
        <v>13387</v>
      </c>
      <c r="BM76" s="89">
        <v>4623</v>
      </c>
      <c r="BN76" s="89">
        <v>175</v>
      </c>
      <c r="BO76" s="89">
        <v>0</v>
      </c>
      <c r="BP76" s="89">
        <v>-65</v>
      </c>
      <c r="BQ76" s="89">
        <v>-401</v>
      </c>
      <c r="BR76" s="89">
        <v>-549</v>
      </c>
      <c r="BS76" s="89">
        <v>-1864</v>
      </c>
      <c r="BT76" s="89">
        <v>0</v>
      </c>
      <c r="BU76" s="89">
        <v>0</v>
      </c>
      <c r="BV76" s="89">
        <v>0</v>
      </c>
      <c r="BW76" s="89">
        <v>-2231</v>
      </c>
      <c r="BX76" s="89">
        <v>-14</v>
      </c>
      <c r="BY76" s="89">
        <v>13061</v>
      </c>
      <c r="BZ76" s="89">
        <v>28</v>
      </c>
      <c r="CA76" s="89">
        <v>938</v>
      </c>
      <c r="CB76" s="89">
        <v>372</v>
      </c>
      <c r="CC76" s="89">
        <v>731</v>
      </c>
      <c r="CD76" s="89">
        <v>4</v>
      </c>
      <c r="CE76" s="89">
        <v>0</v>
      </c>
    </row>
    <row r="77" spans="1:83" s="64" customFormat="1" ht="15.6" customHeight="1" x14ac:dyDescent="0.3">
      <c r="A77" s="57">
        <v>8</v>
      </c>
      <c r="B77" s="58" t="s">
        <v>286</v>
      </c>
      <c r="C77" s="86" t="s">
        <v>172</v>
      </c>
      <c r="D77" s="56" t="s">
        <v>208</v>
      </c>
      <c r="E77" s="56" t="s">
        <v>119</v>
      </c>
      <c r="F77" s="56" t="s">
        <v>278</v>
      </c>
      <c r="G77" s="89">
        <v>29513139.52</v>
      </c>
      <c r="H77" s="89">
        <v>7729414.5700000003</v>
      </c>
      <c r="I77" s="89">
        <v>1043601.2899999999</v>
      </c>
      <c r="J77" s="89">
        <v>0</v>
      </c>
      <c r="K77" s="89">
        <v>11026.42</v>
      </c>
      <c r="L77" s="89">
        <v>38297181.799999997</v>
      </c>
      <c r="M77" s="89">
        <v>0</v>
      </c>
      <c r="N77" s="89">
        <v>10688877.720000001</v>
      </c>
      <c r="O77" s="89">
        <v>1334885.5900000001</v>
      </c>
      <c r="P77" s="89">
        <v>12338434.33</v>
      </c>
      <c r="Q77" s="89">
        <v>18198.61</v>
      </c>
      <c r="R77" s="89">
        <v>750616.77</v>
      </c>
      <c r="S77" s="89">
        <v>5133613.78</v>
      </c>
      <c r="T77" s="89">
        <v>3987118.01</v>
      </c>
      <c r="U77" s="89">
        <v>0</v>
      </c>
      <c r="V77" s="89">
        <v>0</v>
      </c>
      <c r="W77" s="89">
        <v>1044394.29</v>
      </c>
      <c r="X77" s="89">
        <v>3293512.1100000003</v>
      </c>
      <c r="Y77" s="89">
        <v>38589651.210000001</v>
      </c>
      <c r="Z77" s="91">
        <v>6.7166287896234078E-2</v>
      </c>
      <c r="AA77" s="89">
        <v>2036819.85</v>
      </c>
      <c r="AB77" s="89">
        <v>0</v>
      </c>
      <c r="AC77" s="89">
        <v>0</v>
      </c>
      <c r="AD77" s="89">
        <v>11026.42</v>
      </c>
      <c r="AE77" s="89">
        <v>0</v>
      </c>
      <c r="AF77" s="89">
        <f t="shared" si="12"/>
        <v>11026.42</v>
      </c>
      <c r="AG77" s="89">
        <v>1175940.6599999999</v>
      </c>
      <c r="AH77" s="89">
        <v>89427.63</v>
      </c>
      <c r="AI77" s="89">
        <v>203353.79</v>
      </c>
      <c r="AJ77" s="89">
        <v>0</v>
      </c>
      <c r="AK77" s="89">
        <v>111481.14</v>
      </c>
      <c r="AL77" s="89">
        <v>4397.22</v>
      </c>
      <c r="AM77" s="89">
        <v>55520.23</v>
      </c>
      <c r="AN77" s="89">
        <v>11700</v>
      </c>
      <c r="AO77" s="89">
        <v>18589.04</v>
      </c>
      <c r="AP77" s="89">
        <v>0</v>
      </c>
      <c r="AQ77" s="89">
        <v>65153.75</v>
      </c>
      <c r="AR77" s="89">
        <v>8155.45</v>
      </c>
      <c r="AS77" s="89">
        <v>0</v>
      </c>
      <c r="AT77" s="89">
        <v>20702.57</v>
      </c>
      <c r="AU77" s="89">
        <v>0</v>
      </c>
      <c r="AV77" s="89">
        <v>99572.33</v>
      </c>
      <c r="AW77" s="89">
        <v>1863993.81</v>
      </c>
      <c r="AX77" s="89">
        <v>0</v>
      </c>
      <c r="AY77" s="91">
        <f t="shared" si="13"/>
        <v>0</v>
      </c>
      <c r="AZ77" s="89">
        <v>0</v>
      </c>
      <c r="BA77" s="91">
        <v>6.9014001327094329E-2</v>
      </c>
      <c r="BB77" s="89">
        <v>129931.6</v>
      </c>
      <c r="BC77" s="89">
        <v>2371512.5099999998</v>
      </c>
      <c r="BD77" s="89">
        <v>209700</v>
      </c>
      <c r="BE77" s="89">
        <v>0</v>
      </c>
      <c r="BF77" s="89">
        <v>378737.2</v>
      </c>
      <c r="BG77" s="89">
        <v>0</v>
      </c>
      <c r="BH77" s="89">
        <v>0</v>
      </c>
      <c r="BI77" s="89">
        <v>0</v>
      </c>
      <c r="BJ77" s="89">
        <f t="shared" si="14"/>
        <v>0</v>
      </c>
      <c r="BK77" s="89">
        <v>0</v>
      </c>
      <c r="BL77" s="89">
        <v>6778</v>
      </c>
      <c r="BM77" s="89">
        <v>1950</v>
      </c>
      <c r="BN77" s="89">
        <v>265</v>
      </c>
      <c r="BO77" s="89">
        <v>-10</v>
      </c>
      <c r="BP77" s="89">
        <v>-10</v>
      </c>
      <c r="BQ77" s="89">
        <v>-106</v>
      </c>
      <c r="BR77" s="89">
        <v>-333</v>
      </c>
      <c r="BS77" s="89">
        <v>-1228</v>
      </c>
      <c r="BT77" s="89">
        <v>2</v>
      </c>
      <c r="BU77" s="89">
        <v>-2</v>
      </c>
      <c r="BV77" s="89">
        <v>2</v>
      </c>
      <c r="BW77" s="89">
        <v>-939</v>
      </c>
      <c r="BX77" s="89">
        <v>-1</v>
      </c>
      <c r="BY77" s="89">
        <v>6368</v>
      </c>
      <c r="BZ77" s="89">
        <v>8</v>
      </c>
      <c r="CA77" s="89">
        <v>334</v>
      </c>
      <c r="CB77" s="89">
        <v>126</v>
      </c>
      <c r="CC77" s="89">
        <v>479</v>
      </c>
      <c r="CD77" s="89">
        <v>0</v>
      </c>
      <c r="CE77" s="89">
        <v>3</v>
      </c>
    </row>
    <row r="78" spans="1:83" s="64" customFormat="1" ht="15.6" customHeight="1" x14ac:dyDescent="0.3">
      <c r="A78" s="57">
        <v>8</v>
      </c>
      <c r="B78" s="58" t="s">
        <v>287</v>
      </c>
      <c r="C78" s="86" t="s">
        <v>288</v>
      </c>
      <c r="D78" s="56" t="s">
        <v>289</v>
      </c>
      <c r="E78" s="56" t="s">
        <v>112</v>
      </c>
      <c r="F78" s="56" t="s">
        <v>278</v>
      </c>
      <c r="G78" s="89">
        <v>49454637.189999998</v>
      </c>
      <c r="H78" s="89">
        <v>0</v>
      </c>
      <c r="I78" s="89">
        <v>1155563.42</v>
      </c>
      <c r="J78" s="89">
        <v>0</v>
      </c>
      <c r="K78" s="89">
        <v>0</v>
      </c>
      <c r="L78" s="89">
        <v>50610200.609999999</v>
      </c>
      <c r="M78" s="89">
        <v>0</v>
      </c>
      <c r="N78" s="89">
        <v>15144079.75</v>
      </c>
      <c r="O78" s="89">
        <v>2331886.66</v>
      </c>
      <c r="P78" s="89">
        <v>11250387.810000001</v>
      </c>
      <c r="Q78" s="89">
        <v>0</v>
      </c>
      <c r="R78" s="89">
        <v>925531.34</v>
      </c>
      <c r="S78" s="89">
        <v>13443177.449999999</v>
      </c>
      <c r="T78" s="89">
        <v>3262443.05</v>
      </c>
      <c r="U78" s="89">
        <v>0</v>
      </c>
      <c r="V78" s="89">
        <v>0</v>
      </c>
      <c r="W78" s="89">
        <v>1531116.28</v>
      </c>
      <c r="X78" s="89">
        <v>2653714.0699999998</v>
      </c>
      <c r="Y78" s="89">
        <v>50542336.409999996</v>
      </c>
      <c r="Z78" s="91">
        <v>4.0388559566743434E-2</v>
      </c>
      <c r="AA78" s="89">
        <v>2225230.52</v>
      </c>
      <c r="AB78" s="89">
        <v>0</v>
      </c>
      <c r="AC78" s="89">
        <v>0</v>
      </c>
      <c r="AD78" s="89">
        <v>0</v>
      </c>
      <c r="AE78" s="89">
        <v>0</v>
      </c>
      <c r="AF78" s="89">
        <f t="shared" si="12"/>
        <v>0</v>
      </c>
      <c r="AG78" s="89">
        <v>1101942.47</v>
      </c>
      <c r="AH78" s="89">
        <v>85893.37</v>
      </c>
      <c r="AI78" s="89">
        <v>312784.93</v>
      </c>
      <c r="AJ78" s="89">
        <v>0</v>
      </c>
      <c r="AK78" s="89">
        <v>110378.06</v>
      </c>
      <c r="AL78" s="89">
        <v>0</v>
      </c>
      <c r="AM78" s="89">
        <v>193390.32</v>
      </c>
      <c r="AN78" s="89">
        <v>11700</v>
      </c>
      <c r="AO78" s="89">
        <v>95966.25</v>
      </c>
      <c r="AP78" s="89">
        <v>0</v>
      </c>
      <c r="AQ78" s="89">
        <v>126975.45999999999</v>
      </c>
      <c r="AR78" s="89">
        <v>15984.87</v>
      </c>
      <c r="AS78" s="89">
        <v>0</v>
      </c>
      <c r="AT78" s="89">
        <v>29639.35</v>
      </c>
      <c r="AU78" s="89">
        <v>38844</v>
      </c>
      <c r="AV78" s="89">
        <v>77316.819999999992</v>
      </c>
      <c r="AW78" s="89">
        <v>2200815.9</v>
      </c>
      <c r="AX78" s="89">
        <v>0</v>
      </c>
      <c r="AY78" s="91">
        <f t="shared" si="13"/>
        <v>0</v>
      </c>
      <c r="AZ78" s="89">
        <v>0</v>
      </c>
      <c r="BA78" s="91">
        <v>4.4995386609568616E-2</v>
      </c>
      <c r="BB78" s="89">
        <v>519542.76</v>
      </c>
      <c r="BC78" s="89">
        <v>1477858.8</v>
      </c>
      <c r="BD78" s="89">
        <v>209700</v>
      </c>
      <c r="BE78" s="89">
        <v>2.91038304567337E-11</v>
      </c>
      <c r="BF78" s="89">
        <v>284695.21999999997</v>
      </c>
      <c r="BG78" s="89">
        <v>0</v>
      </c>
      <c r="BH78" s="89">
        <v>0</v>
      </c>
      <c r="BI78" s="89">
        <v>0</v>
      </c>
      <c r="BJ78" s="89">
        <f t="shared" si="14"/>
        <v>0</v>
      </c>
      <c r="BK78" s="89">
        <v>0</v>
      </c>
      <c r="BL78" s="89">
        <v>4986</v>
      </c>
      <c r="BM78" s="89">
        <v>1899</v>
      </c>
      <c r="BN78" s="89">
        <v>11</v>
      </c>
      <c r="BO78" s="89">
        <v>-5</v>
      </c>
      <c r="BP78" s="89">
        <v>-34</v>
      </c>
      <c r="BQ78" s="89">
        <v>-100</v>
      </c>
      <c r="BR78" s="89">
        <v>-334</v>
      </c>
      <c r="BS78" s="89">
        <v>-696</v>
      </c>
      <c r="BT78" s="89">
        <v>4</v>
      </c>
      <c r="BU78" s="89">
        <v>0</v>
      </c>
      <c r="BV78" s="89">
        <v>0</v>
      </c>
      <c r="BW78" s="89">
        <v>-964</v>
      </c>
      <c r="BX78" s="89">
        <v>-4</v>
      </c>
      <c r="BY78" s="89">
        <v>4763</v>
      </c>
      <c r="BZ78" s="89">
        <v>1</v>
      </c>
      <c r="CA78" s="89">
        <v>598</v>
      </c>
      <c r="CB78" s="89">
        <v>132</v>
      </c>
      <c r="CC78" s="89">
        <v>214</v>
      </c>
      <c r="CD78" s="89">
        <v>2</v>
      </c>
      <c r="CE78" s="89">
        <v>18</v>
      </c>
    </row>
    <row r="79" spans="1:83" s="64" customFormat="1" ht="15.6" customHeight="1" x14ac:dyDescent="0.3">
      <c r="A79" s="57">
        <v>8</v>
      </c>
      <c r="B79" s="58" t="s">
        <v>101</v>
      </c>
      <c r="C79" s="86" t="s">
        <v>154</v>
      </c>
      <c r="D79" s="56" t="s">
        <v>290</v>
      </c>
      <c r="E79" s="56" t="s">
        <v>119</v>
      </c>
      <c r="F79" s="56" t="s">
        <v>282</v>
      </c>
      <c r="G79" s="89">
        <v>44672774.549999997</v>
      </c>
      <c r="H79" s="89">
        <v>0</v>
      </c>
      <c r="I79" s="89">
        <v>1223217.69</v>
      </c>
      <c r="J79" s="89">
        <v>0</v>
      </c>
      <c r="K79" s="89">
        <v>498.69</v>
      </c>
      <c r="L79" s="89">
        <v>45896490.93</v>
      </c>
      <c r="M79" s="89">
        <v>0</v>
      </c>
      <c r="N79" s="89">
        <v>1400</v>
      </c>
      <c r="O79" s="89">
        <v>3903576.82</v>
      </c>
      <c r="P79" s="89">
        <v>14209022.99</v>
      </c>
      <c r="Q79" s="89">
        <v>0</v>
      </c>
      <c r="R79" s="89">
        <v>2249035.69</v>
      </c>
      <c r="S79" s="89">
        <v>16694358.539999999</v>
      </c>
      <c r="T79" s="89">
        <v>5738847.5800000001</v>
      </c>
      <c r="U79" s="89">
        <v>0</v>
      </c>
      <c r="V79" s="89">
        <v>0</v>
      </c>
      <c r="W79" s="89">
        <v>1267034.28</v>
      </c>
      <c r="X79" s="89">
        <v>2442261.23</v>
      </c>
      <c r="Y79" s="89">
        <v>46505537.130000003</v>
      </c>
      <c r="Z79" s="91">
        <v>0.11217282204827796</v>
      </c>
      <c r="AA79" s="89">
        <v>1902819.74</v>
      </c>
      <c r="AB79" s="89">
        <v>0</v>
      </c>
      <c r="AC79" s="89">
        <v>0</v>
      </c>
      <c r="AD79" s="89">
        <v>498.69</v>
      </c>
      <c r="AE79" s="89">
        <v>0</v>
      </c>
      <c r="AF79" s="89">
        <f t="shared" si="12"/>
        <v>498.69</v>
      </c>
      <c r="AG79" s="89">
        <v>939360.21</v>
      </c>
      <c r="AH79" s="89">
        <v>71895.34</v>
      </c>
      <c r="AI79" s="89">
        <v>269610.49</v>
      </c>
      <c r="AJ79" s="89">
        <v>0</v>
      </c>
      <c r="AK79" s="89">
        <v>123559.8</v>
      </c>
      <c r="AL79" s="89">
        <v>27480</v>
      </c>
      <c r="AM79" s="89">
        <v>71568.77</v>
      </c>
      <c r="AN79" s="89">
        <v>11700</v>
      </c>
      <c r="AO79" s="89">
        <v>5600</v>
      </c>
      <c r="AP79" s="89">
        <v>0</v>
      </c>
      <c r="AQ79" s="89">
        <v>56651.32</v>
      </c>
      <c r="AR79" s="89">
        <v>6717.19</v>
      </c>
      <c r="AS79" s="89">
        <v>0</v>
      </c>
      <c r="AT79" s="89">
        <v>2087.5100000000002</v>
      </c>
      <c r="AU79" s="89">
        <v>0</v>
      </c>
      <c r="AV79" s="89">
        <v>61455.66</v>
      </c>
      <c r="AW79" s="89">
        <v>1647686.29</v>
      </c>
      <c r="AX79" s="89">
        <v>69302.28</v>
      </c>
      <c r="AY79" s="91">
        <f t="shared" si="13"/>
        <v>4.206036089551974E-2</v>
      </c>
      <c r="AZ79" s="89">
        <v>0</v>
      </c>
      <c r="BA79" s="91">
        <v>4.2594617396559266E-2</v>
      </c>
      <c r="BB79" s="89">
        <v>0</v>
      </c>
      <c r="BC79" s="89">
        <v>5011071.1900000004</v>
      </c>
      <c r="BD79" s="89">
        <v>209700</v>
      </c>
      <c r="BE79" s="89">
        <v>0</v>
      </c>
      <c r="BF79" s="89">
        <v>385534.61</v>
      </c>
      <c r="BG79" s="89">
        <v>0</v>
      </c>
      <c r="BH79" s="89">
        <v>0</v>
      </c>
      <c r="BI79" s="89">
        <v>0</v>
      </c>
      <c r="BJ79" s="89">
        <f t="shared" si="14"/>
        <v>0</v>
      </c>
      <c r="BK79" s="89">
        <v>0</v>
      </c>
      <c r="BL79" s="89">
        <v>7807</v>
      </c>
      <c r="BM79" s="89">
        <v>2411</v>
      </c>
      <c r="BN79" s="89">
        <v>11</v>
      </c>
      <c r="BO79" s="89">
        <v>-1</v>
      </c>
      <c r="BP79" s="89">
        <v>-59</v>
      </c>
      <c r="BQ79" s="89">
        <v>-228</v>
      </c>
      <c r="BR79" s="89">
        <v>-163</v>
      </c>
      <c r="BS79" s="89">
        <v>-763</v>
      </c>
      <c r="BT79" s="89">
        <v>1</v>
      </c>
      <c r="BU79" s="89">
        <v>-5</v>
      </c>
      <c r="BV79" s="89">
        <v>26</v>
      </c>
      <c r="BW79" s="89">
        <v>-1399</v>
      </c>
      <c r="BX79" s="89">
        <v>-23</v>
      </c>
      <c r="BY79" s="89">
        <v>7615</v>
      </c>
      <c r="BZ79" s="89">
        <v>15</v>
      </c>
      <c r="CA79" s="89">
        <v>714</v>
      </c>
      <c r="CB79" s="89">
        <v>228</v>
      </c>
      <c r="CC79" s="89">
        <v>425</v>
      </c>
      <c r="CD79" s="89">
        <v>5</v>
      </c>
      <c r="CE79" s="89">
        <v>27</v>
      </c>
    </row>
    <row r="80" spans="1:83" s="64" customFormat="1" ht="15.6" customHeight="1" x14ac:dyDescent="0.3">
      <c r="A80" s="45">
        <v>8</v>
      </c>
      <c r="B80" s="46" t="s">
        <v>291</v>
      </c>
      <c r="C80" s="86" t="s">
        <v>121</v>
      </c>
      <c r="D80" s="56" t="s">
        <v>277</v>
      </c>
      <c r="E80" s="56" t="s">
        <v>119</v>
      </c>
      <c r="F80" s="56" t="s">
        <v>278</v>
      </c>
      <c r="G80" s="89">
        <v>46124877.159999996</v>
      </c>
      <c r="H80" s="89">
        <v>13453829.310000001</v>
      </c>
      <c r="I80" s="89">
        <v>2062997.8800000001</v>
      </c>
      <c r="J80" s="89">
        <v>0</v>
      </c>
      <c r="K80" s="89">
        <v>165.74</v>
      </c>
      <c r="L80" s="89">
        <v>61641870.090000004</v>
      </c>
      <c r="M80" s="89">
        <v>0</v>
      </c>
      <c r="N80" s="89">
        <v>18533326.129999999</v>
      </c>
      <c r="O80" s="89">
        <v>3756710.88</v>
      </c>
      <c r="P80" s="89">
        <v>13768479.199999999</v>
      </c>
      <c r="Q80" s="89">
        <v>268361.48</v>
      </c>
      <c r="R80" s="89">
        <v>2225021.2400000002</v>
      </c>
      <c r="S80" s="89">
        <v>10194098.890000001</v>
      </c>
      <c r="T80" s="89">
        <v>4973846.8499999996</v>
      </c>
      <c r="U80" s="89">
        <v>0</v>
      </c>
      <c r="V80" s="89">
        <v>0</v>
      </c>
      <c r="W80" s="89">
        <v>2063158.88</v>
      </c>
      <c r="X80" s="89">
        <v>6340945.8300000001</v>
      </c>
      <c r="Y80" s="89">
        <v>62123949.380000003</v>
      </c>
      <c r="Z80" s="91">
        <v>7.9807044357269347E-2</v>
      </c>
      <c r="AA80" s="89">
        <v>3833169.9</v>
      </c>
      <c r="AB80" s="89">
        <v>0</v>
      </c>
      <c r="AC80" s="89">
        <v>0</v>
      </c>
      <c r="AD80" s="89">
        <v>169.85</v>
      </c>
      <c r="AE80" s="89">
        <v>0</v>
      </c>
      <c r="AF80" s="89">
        <f t="shared" si="12"/>
        <v>169.85</v>
      </c>
      <c r="AG80" s="89">
        <v>1923165</v>
      </c>
      <c r="AH80" s="89">
        <v>144766.29</v>
      </c>
      <c r="AI80" s="89">
        <v>722043.97</v>
      </c>
      <c r="AJ80" s="89">
        <v>0</v>
      </c>
      <c r="AK80" s="89">
        <v>292191.21000000002</v>
      </c>
      <c r="AL80" s="89">
        <v>0</v>
      </c>
      <c r="AM80" s="89">
        <v>72099.320000000007</v>
      </c>
      <c r="AN80" s="89">
        <v>11700</v>
      </c>
      <c r="AO80" s="89">
        <v>0</v>
      </c>
      <c r="AP80" s="89">
        <v>0</v>
      </c>
      <c r="AQ80" s="89">
        <v>72414.95</v>
      </c>
      <c r="AR80" s="89">
        <v>20306.21</v>
      </c>
      <c r="AS80" s="89">
        <v>8425</v>
      </c>
      <c r="AT80" s="89">
        <v>13417.08</v>
      </c>
      <c r="AU80" s="89">
        <v>0</v>
      </c>
      <c r="AV80" s="89">
        <v>178139.14</v>
      </c>
      <c r="AW80" s="89">
        <v>3458668.17</v>
      </c>
      <c r="AX80" s="89">
        <v>185902.91</v>
      </c>
      <c r="AY80" s="91">
        <f t="shared" si="13"/>
        <v>5.374985423941378E-2</v>
      </c>
      <c r="AZ80" s="89">
        <v>0</v>
      </c>
      <c r="BA80" s="91">
        <v>8.310417579440553E-2</v>
      </c>
      <c r="BB80" s="89">
        <v>505576.23</v>
      </c>
      <c r="BC80" s="89">
        <v>4249224.24</v>
      </c>
      <c r="BD80" s="89">
        <v>209700</v>
      </c>
      <c r="BE80" s="89">
        <v>0</v>
      </c>
      <c r="BF80" s="89">
        <v>622513.60000000102</v>
      </c>
      <c r="BG80" s="89">
        <v>0</v>
      </c>
      <c r="BH80" s="89">
        <v>0</v>
      </c>
      <c r="BI80" s="89">
        <v>0</v>
      </c>
      <c r="BJ80" s="89">
        <f t="shared" si="14"/>
        <v>0</v>
      </c>
      <c r="BK80" s="89">
        <v>0</v>
      </c>
      <c r="BL80" s="89">
        <v>10014</v>
      </c>
      <c r="BM80" s="89">
        <v>4736</v>
      </c>
      <c r="BN80" s="89">
        <v>20</v>
      </c>
      <c r="BO80" s="89">
        <v>-22</v>
      </c>
      <c r="BP80" s="89">
        <v>-41</v>
      </c>
      <c r="BQ80" s="89">
        <v>-196</v>
      </c>
      <c r="BR80" s="89">
        <v>-2287</v>
      </c>
      <c r="BS80" s="89">
        <v>-1722</v>
      </c>
      <c r="BT80" s="89">
        <v>2</v>
      </c>
      <c r="BU80" s="89">
        <v>0</v>
      </c>
      <c r="BV80" s="89">
        <v>13</v>
      </c>
      <c r="BW80" s="89">
        <v>-1058</v>
      </c>
      <c r="BX80" s="89">
        <v>0</v>
      </c>
      <c r="BY80" s="89">
        <v>9459</v>
      </c>
      <c r="BZ80" s="89">
        <v>145</v>
      </c>
      <c r="CA80" s="89">
        <v>356</v>
      </c>
      <c r="CB80" s="89">
        <v>149</v>
      </c>
      <c r="CC80" s="89">
        <v>554</v>
      </c>
      <c r="CD80" s="89">
        <v>0</v>
      </c>
      <c r="CE80" s="89">
        <v>10</v>
      </c>
    </row>
    <row r="81" spans="1:83" s="64" customFormat="1" ht="15.6" customHeight="1" x14ac:dyDescent="0.3">
      <c r="A81" s="57">
        <v>8</v>
      </c>
      <c r="B81" s="39" t="s">
        <v>568</v>
      </c>
      <c r="C81" s="86" t="s">
        <v>579</v>
      </c>
      <c r="D81" s="56" t="s">
        <v>560</v>
      </c>
      <c r="E81" s="56" t="s">
        <v>112</v>
      </c>
      <c r="F81" s="56" t="s">
        <v>278</v>
      </c>
      <c r="G81" s="89">
        <v>89795513.579999998</v>
      </c>
      <c r="H81" s="89">
        <v>0.38</v>
      </c>
      <c r="I81" s="89">
        <v>4659279.8099999996</v>
      </c>
      <c r="J81" s="89">
        <v>0</v>
      </c>
      <c r="K81" s="89">
        <v>0</v>
      </c>
      <c r="L81" s="89">
        <v>94454793.769999996</v>
      </c>
      <c r="M81" s="89">
        <v>0</v>
      </c>
      <c r="N81" s="89">
        <v>33993633.030000001</v>
      </c>
      <c r="O81" s="89">
        <v>3058186.88</v>
      </c>
      <c r="P81" s="89">
        <v>21535742.210000001</v>
      </c>
      <c r="Q81" s="89">
        <v>225990.98</v>
      </c>
      <c r="R81" s="89">
        <v>2239738.65</v>
      </c>
      <c r="S81" s="89">
        <v>17152958.600000001</v>
      </c>
      <c r="T81" s="89">
        <v>7488018.6100000003</v>
      </c>
      <c r="U81" s="89">
        <v>0</v>
      </c>
      <c r="V81" s="89">
        <v>0</v>
      </c>
      <c r="W81" s="89">
        <v>5055682.62</v>
      </c>
      <c r="X81" s="89">
        <v>3605760.57</v>
      </c>
      <c r="Y81" s="89">
        <v>94355712.150000006</v>
      </c>
      <c r="Z81" s="91">
        <v>2.4880858981387251E-2</v>
      </c>
      <c r="AA81" s="89">
        <v>2679890.71</v>
      </c>
      <c r="AB81" s="89">
        <v>0</v>
      </c>
      <c r="AC81" s="89">
        <v>0</v>
      </c>
      <c r="AD81" s="89">
        <v>0</v>
      </c>
      <c r="AE81" s="89">
        <v>0</v>
      </c>
      <c r="AF81" s="89">
        <f t="shared" si="12"/>
        <v>0</v>
      </c>
      <c r="AG81" s="89">
        <v>1611304.05</v>
      </c>
      <c r="AH81" s="89">
        <v>126956.08</v>
      </c>
      <c r="AI81" s="89">
        <v>283897.65999999997</v>
      </c>
      <c r="AJ81" s="89">
        <v>59359.14</v>
      </c>
      <c r="AK81" s="89">
        <v>186951.72</v>
      </c>
      <c r="AL81" s="89">
        <v>0</v>
      </c>
      <c r="AM81" s="89">
        <v>64702.41</v>
      </c>
      <c r="AN81" s="89">
        <v>13600</v>
      </c>
      <c r="AO81" s="89">
        <v>109392.98</v>
      </c>
      <c r="AP81" s="89">
        <v>0</v>
      </c>
      <c r="AQ81" s="89">
        <v>92069.23</v>
      </c>
      <c r="AR81" s="89">
        <v>23134.97</v>
      </c>
      <c r="AS81" s="89">
        <v>0</v>
      </c>
      <c r="AT81" s="89">
        <v>23353.52</v>
      </c>
      <c r="AU81" s="89">
        <v>15068.45</v>
      </c>
      <c r="AV81" s="89">
        <v>105126.8</v>
      </c>
      <c r="AW81" s="89">
        <v>2714917.01</v>
      </c>
      <c r="AX81" s="89">
        <v>0</v>
      </c>
      <c r="AY81" s="91">
        <f t="shared" si="13"/>
        <v>0</v>
      </c>
      <c r="AZ81" s="89">
        <v>0</v>
      </c>
      <c r="BA81" s="91">
        <v>2.9844371986496299E-2</v>
      </c>
      <c r="BB81" s="89">
        <v>487314.56</v>
      </c>
      <c r="BC81" s="89">
        <v>1746874.96</v>
      </c>
      <c r="BD81" s="89">
        <v>206555</v>
      </c>
      <c r="BE81" s="89">
        <v>5.8207660913467401E-11</v>
      </c>
      <c r="BF81" s="89">
        <v>252077.50599999999</v>
      </c>
      <c r="BG81" s="89">
        <v>0</v>
      </c>
      <c r="BH81" s="89">
        <v>0</v>
      </c>
      <c r="BI81" s="89">
        <v>0</v>
      </c>
      <c r="BJ81" s="89">
        <f t="shared" si="14"/>
        <v>0</v>
      </c>
      <c r="BK81" s="89">
        <v>0</v>
      </c>
      <c r="BL81" s="89">
        <v>11570</v>
      </c>
      <c r="BM81" s="89">
        <v>3469</v>
      </c>
      <c r="BN81" s="89">
        <v>21</v>
      </c>
      <c r="BO81" s="89">
        <v>-20</v>
      </c>
      <c r="BP81" s="89">
        <v>-34</v>
      </c>
      <c r="BQ81" s="89">
        <v>-286</v>
      </c>
      <c r="BR81" s="89">
        <v>-415</v>
      </c>
      <c r="BS81" s="89">
        <v>-1309</v>
      </c>
      <c r="BT81" s="89">
        <v>0</v>
      </c>
      <c r="BU81" s="89">
        <v>0</v>
      </c>
      <c r="BV81" s="89">
        <v>-30</v>
      </c>
      <c r="BW81" s="89">
        <v>-1733</v>
      </c>
      <c r="BX81" s="89">
        <v>-9</v>
      </c>
      <c r="BY81" s="89">
        <v>11224</v>
      </c>
      <c r="BZ81" s="89">
        <v>129</v>
      </c>
      <c r="CA81" s="89">
        <v>1078</v>
      </c>
      <c r="CB81" s="89">
        <v>208</v>
      </c>
      <c r="CC81" s="89">
        <v>389</v>
      </c>
      <c r="CD81" s="89">
        <v>47</v>
      </c>
      <c r="CE81" s="89">
        <v>11</v>
      </c>
    </row>
    <row r="82" spans="1:83" s="64" customFormat="1" ht="15.6" customHeight="1" x14ac:dyDescent="0.3">
      <c r="A82" s="45">
        <v>9</v>
      </c>
      <c r="B82" s="46" t="s">
        <v>292</v>
      </c>
      <c r="C82" s="86" t="s">
        <v>165</v>
      </c>
      <c r="D82" s="56" t="s">
        <v>293</v>
      </c>
      <c r="E82" s="56" t="s">
        <v>112</v>
      </c>
      <c r="F82" s="56" t="s">
        <v>294</v>
      </c>
      <c r="G82" s="89">
        <v>33250573.940000001</v>
      </c>
      <c r="H82" s="89">
        <v>0</v>
      </c>
      <c r="I82" s="89">
        <v>755734.39</v>
      </c>
      <c r="J82" s="89">
        <v>0</v>
      </c>
      <c r="K82" s="89">
        <v>24898.77</v>
      </c>
      <c r="L82" s="89">
        <v>34031207.100000001</v>
      </c>
      <c r="M82" s="89">
        <v>0</v>
      </c>
      <c r="N82" s="89">
        <v>12500323.76</v>
      </c>
      <c r="O82" s="89">
        <v>971512.23</v>
      </c>
      <c r="P82" s="89">
        <v>5644896.4199999999</v>
      </c>
      <c r="Q82" s="89">
        <v>20011.82</v>
      </c>
      <c r="R82" s="89">
        <v>1015578.78</v>
      </c>
      <c r="S82" s="89">
        <v>7298320.71</v>
      </c>
      <c r="T82" s="89">
        <v>3547379.47</v>
      </c>
      <c r="U82" s="89">
        <v>0</v>
      </c>
      <c r="V82" s="89">
        <v>0</v>
      </c>
      <c r="W82" s="89">
        <v>847138.82</v>
      </c>
      <c r="X82" s="89">
        <v>2347009.08</v>
      </c>
      <c r="Y82" s="89">
        <v>34192171.090000004</v>
      </c>
      <c r="Z82" s="91">
        <v>0.14210683035205346</v>
      </c>
      <c r="AA82" s="89">
        <v>2269610.63</v>
      </c>
      <c r="AB82" s="89">
        <v>0</v>
      </c>
      <c r="AC82" s="89">
        <v>0</v>
      </c>
      <c r="AD82" s="89">
        <v>0</v>
      </c>
      <c r="AE82" s="89">
        <v>0</v>
      </c>
      <c r="AF82" s="89">
        <f t="shared" si="12"/>
        <v>0</v>
      </c>
      <c r="AG82" s="89">
        <v>1049250.17</v>
      </c>
      <c r="AH82" s="89">
        <v>82958.64</v>
      </c>
      <c r="AI82" s="89">
        <v>356114.04</v>
      </c>
      <c r="AJ82" s="89">
        <v>0</v>
      </c>
      <c r="AK82" s="89">
        <v>98052</v>
      </c>
      <c r="AL82" s="89">
        <v>2672.92</v>
      </c>
      <c r="AM82" s="89">
        <v>58938.1</v>
      </c>
      <c r="AN82" s="89">
        <v>9100</v>
      </c>
      <c r="AO82" s="89">
        <v>1795</v>
      </c>
      <c r="AP82" s="89">
        <v>0</v>
      </c>
      <c r="AQ82" s="89">
        <v>70157.649999999994</v>
      </c>
      <c r="AR82" s="89">
        <v>14370.15</v>
      </c>
      <c r="AS82" s="89">
        <v>7712.06</v>
      </c>
      <c r="AT82" s="89">
        <v>69277.47</v>
      </c>
      <c r="AU82" s="89">
        <v>26969.29</v>
      </c>
      <c r="AV82" s="89">
        <v>113399.9</v>
      </c>
      <c r="AW82" s="89">
        <v>1960767.39</v>
      </c>
      <c r="AX82" s="89">
        <v>0</v>
      </c>
      <c r="AY82" s="91">
        <f t="shared" si="13"/>
        <v>0</v>
      </c>
      <c r="AZ82" s="89">
        <v>0</v>
      </c>
      <c r="BA82" s="91">
        <v>6.8257788093987998E-2</v>
      </c>
      <c r="BB82" s="89">
        <v>583821</v>
      </c>
      <c r="BC82" s="89">
        <v>4141312.67</v>
      </c>
      <c r="BD82" s="89">
        <v>209700</v>
      </c>
      <c r="BE82" s="89">
        <v>0</v>
      </c>
      <c r="BF82" s="89">
        <v>193921.78000000099</v>
      </c>
      <c r="BG82" s="89">
        <v>0</v>
      </c>
      <c r="BH82" s="89">
        <v>0</v>
      </c>
      <c r="BI82" s="89">
        <v>0</v>
      </c>
      <c r="BJ82" s="89">
        <f t="shared" si="14"/>
        <v>0</v>
      </c>
      <c r="BK82" s="89">
        <v>0</v>
      </c>
      <c r="BL82" s="89">
        <v>3420</v>
      </c>
      <c r="BM82" s="89">
        <v>794</v>
      </c>
      <c r="BN82" s="89">
        <v>59</v>
      </c>
      <c r="BO82" s="89">
        <v>-42</v>
      </c>
      <c r="BP82" s="89">
        <v>-24</v>
      </c>
      <c r="BQ82" s="89">
        <v>-66</v>
      </c>
      <c r="BR82" s="89">
        <v>-109</v>
      </c>
      <c r="BS82" s="89">
        <v>-217</v>
      </c>
      <c r="BT82" s="89">
        <v>1</v>
      </c>
      <c r="BU82" s="89">
        <v>-4</v>
      </c>
      <c r="BV82" s="89">
        <v>8</v>
      </c>
      <c r="BW82" s="89">
        <v>-723</v>
      </c>
      <c r="BX82" s="89">
        <v>-3</v>
      </c>
      <c r="BY82" s="89">
        <v>3094</v>
      </c>
      <c r="BZ82" s="89">
        <v>19</v>
      </c>
      <c r="CA82" s="89">
        <v>126</v>
      </c>
      <c r="CB82" s="89">
        <v>77</v>
      </c>
      <c r="CC82" s="89">
        <v>504</v>
      </c>
      <c r="CD82" s="89">
        <v>21</v>
      </c>
      <c r="CE82" s="89">
        <v>5</v>
      </c>
    </row>
    <row r="83" spans="1:83" s="64" customFormat="1" ht="15.6" customHeight="1" x14ac:dyDescent="0.3">
      <c r="A83" s="56">
        <v>9</v>
      </c>
      <c r="B83" s="56" t="s">
        <v>295</v>
      </c>
      <c r="C83" s="86" t="s">
        <v>296</v>
      </c>
      <c r="D83" s="56" t="s">
        <v>297</v>
      </c>
      <c r="E83" s="56" t="s">
        <v>126</v>
      </c>
      <c r="F83" s="56" t="s">
        <v>298</v>
      </c>
      <c r="G83" s="89">
        <v>54735973.659999996</v>
      </c>
      <c r="H83" s="89">
        <v>8359.2000000000007</v>
      </c>
      <c r="I83" s="89">
        <v>1171787.2</v>
      </c>
      <c r="J83" s="89">
        <v>19938.39</v>
      </c>
      <c r="K83" s="89">
        <v>0</v>
      </c>
      <c r="L83" s="89">
        <v>55936058.450000003</v>
      </c>
      <c r="M83" s="89">
        <v>406905.92</v>
      </c>
      <c r="N83" s="89">
        <v>17158834.41</v>
      </c>
      <c r="O83" s="89">
        <v>3749191.13</v>
      </c>
      <c r="P83" s="89">
        <v>13352662.23</v>
      </c>
      <c r="Q83" s="89">
        <v>10127.43</v>
      </c>
      <c r="R83" s="89">
        <v>2833243.55</v>
      </c>
      <c r="S83" s="89">
        <v>11338383.65</v>
      </c>
      <c r="T83" s="89">
        <v>3388308.48</v>
      </c>
      <c r="U83" s="89">
        <v>0</v>
      </c>
      <c r="V83" s="89">
        <v>8359.2000000000007</v>
      </c>
      <c r="W83" s="89">
        <v>1253832.53</v>
      </c>
      <c r="X83" s="89">
        <v>2603028.67</v>
      </c>
      <c r="Y83" s="89">
        <v>55695971.280000001</v>
      </c>
      <c r="Z83" s="91">
        <v>6.8375034354195438E-2</v>
      </c>
      <c r="AA83" s="89">
        <v>2603028.67</v>
      </c>
      <c r="AB83" s="89">
        <v>0</v>
      </c>
      <c r="AC83" s="89">
        <v>0</v>
      </c>
      <c r="AD83" s="89">
        <v>0</v>
      </c>
      <c r="AE83" s="89">
        <v>0</v>
      </c>
      <c r="AF83" s="89">
        <f t="shared" si="12"/>
        <v>0</v>
      </c>
      <c r="AG83" s="89">
        <v>1231189.76</v>
      </c>
      <c r="AH83" s="89">
        <v>100408.6</v>
      </c>
      <c r="AI83" s="89">
        <v>321209.2</v>
      </c>
      <c r="AJ83" s="89">
        <v>42746.95</v>
      </c>
      <c r="AK83" s="89">
        <v>159777.51</v>
      </c>
      <c r="AL83" s="89">
        <v>10106.06</v>
      </c>
      <c r="AM83" s="89">
        <v>109264.03</v>
      </c>
      <c r="AN83" s="89">
        <v>12099</v>
      </c>
      <c r="AO83" s="89">
        <v>585.5</v>
      </c>
      <c r="AP83" s="89">
        <v>59185.16</v>
      </c>
      <c r="AQ83" s="89">
        <v>52637.71</v>
      </c>
      <c r="AR83" s="89">
        <v>35422.18</v>
      </c>
      <c r="AS83" s="89">
        <v>27432.48</v>
      </c>
      <c r="AT83" s="89">
        <v>47618.89</v>
      </c>
      <c r="AU83" s="89">
        <v>95578.880000000005</v>
      </c>
      <c r="AV83" s="89">
        <v>113095.35</v>
      </c>
      <c r="AW83" s="89">
        <v>2418357.2599999998</v>
      </c>
      <c r="AX83" s="89">
        <v>0</v>
      </c>
      <c r="AY83" s="91">
        <f t="shared" si="13"/>
        <v>0</v>
      </c>
      <c r="AZ83" s="89">
        <v>0</v>
      </c>
      <c r="BA83" s="91">
        <v>4.7205163927349622E-2</v>
      </c>
      <c r="BB83" s="89">
        <v>347109.58</v>
      </c>
      <c r="BC83" s="89">
        <v>3396036.06</v>
      </c>
      <c r="BD83" s="89">
        <v>209700</v>
      </c>
      <c r="BE83" s="89">
        <v>5.8207660913467401E-11</v>
      </c>
      <c r="BF83" s="89">
        <v>492484.36</v>
      </c>
      <c r="BG83" s="89">
        <v>0</v>
      </c>
      <c r="BH83" s="89">
        <v>0</v>
      </c>
      <c r="BI83" s="89">
        <v>0</v>
      </c>
      <c r="BJ83" s="89">
        <f t="shared" si="14"/>
        <v>0</v>
      </c>
      <c r="BK83" s="89">
        <v>0</v>
      </c>
      <c r="BL83" s="89">
        <v>5553</v>
      </c>
      <c r="BM83" s="89">
        <v>1422</v>
      </c>
      <c r="BN83" s="89">
        <v>12</v>
      </c>
      <c r="BO83" s="89">
        <v>-11</v>
      </c>
      <c r="BP83" s="89">
        <v>-27</v>
      </c>
      <c r="BQ83" s="89">
        <v>-116</v>
      </c>
      <c r="BR83" s="89">
        <v>-176</v>
      </c>
      <c r="BS83" s="89">
        <v>-392</v>
      </c>
      <c r="BT83" s="89">
        <v>2</v>
      </c>
      <c r="BU83" s="89">
        <v>0</v>
      </c>
      <c r="BV83" s="89">
        <v>8</v>
      </c>
      <c r="BW83" s="89">
        <v>-1227</v>
      </c>
      <c r="BX83" s="89">
        <v>-5</v>
      </c>
      <c r="BY83" s="89">
        <v>5043</v>
      </c>
      <c r="BZ83" s="89">
        <v>15</v>
      </c>
      <c r="CA83" s="89">
        <v>244</v>
      </c>
      <c r="CB83" s="89">
        <v>97</v>
      </c>
      <c r="CC83" s="89">
        <v>882</v>
      </c>
      <c r="CD83" s="89">
        <v>4</v>
      </c>
      <c r="CE83" s="89">
        <v>4</v>
      </c>
    </row>
    <row r="84" spans="1:83" s="64" customFormat="1" ht="15.6" customHeight="1" x14ac:dyDescent="0.3">
      <c r="A84" s="56">
        <v>9</v>
      </c>
      <c r="B84" s="56" t="s">
        <v>299</v>
      </c>
      <c r="C84" s="86" t="s">
        <v>300</v>
      </c>
      <c r="D84" s="56" t="s">
        <v>301</v>
      </c>
      <c r="E84" s="56" t="s">
        <v>112</v>
      </c>
      <c r="F84" s="56" t="s">
        <v>294</v>
      </c>
      <c r="G84" s="89">
        <v>43324482.560000002</v>
      </c>
      <c r="H84" s="89">
        <v>0</v>
      </c>
      <c r="I84" s="89">
        <v>1011111.65</v>
      </c>
      <c r="J84" s="89">
        <v>0</v>
      </c>
      <c r="K84" s="89">
        <v>0</v>
      </c>
      <c r="L84" s="89">
        <v>44335594.210000001</v>
      </c>
      <c r="M84" s="89">
        <v>0</v>
      </c>
      <c r="N84" s="89">
        <v>14317693.18</v>
      </c>
      <c r="O84" s="89">
        <v>1480035.64</v>
      </c>
      <c r="P84" s="89">
        <v>5930798.71</v>
      </c>
      <c r="Q84" s="89">
        <v>0</v>
      </c>
      <c r="R84" s="89">
        <v>1814633.6</v>
      </c>
      <c r="S84" s="89">
        <v>12121244.77</v>
      </c>
      <c r="T84" s="89">
        <v>5247320.37</v>
      </c>
      <c r="U84" s="89">
        <v>0</v>
      </c>
      <c r="V84" s="89">
        <v>0</v>
      </c>
      <c r="W84" s="89">
        <v>1290110.6100000001</v>
      </c>
      <c r="X84" s="89">
        <v>2818100.83</v>
      </c>
      <c r="Y84" s="89">
        <v>45019937.710000001</v>
      </c>
      <c r="Z84" s="91">
        <v>0.10416337076271431</v>
      </c>
      <c r="AA84" s="89">
        <v>2816650.83</v>
      </c>
      <c r="AB84" s="89">
        <v>0</v>
      </c>
      <c r="AC84" s="89">
        <v>0</v>
      </c>
      <c r="AD84" s="89">
        <v>0</v>
      </c>
      <c r="AE84" s="89">
        <v>133.99</v>
      </c>
      <c r="AF84" s="89">
        <f t="shared" si="12"/>
        <v>133.99</v>
      </c>
      <c r="AG84" s="89">
        <v>1345866.89</v>
      </c>
      <c r="AH84" s="89">
        <v>112650.58</v>
      </c>
      <c r="AI84" s="89">
        <v>428505.71</v>
      </c>
      <c r="AJ84" s="89">
        <v>0</v>
      </c>
      <c r="AK84" s="89">
        <v>279573.57</v>
      </c>
      <c r="AL84" s="89">
        <v>5207.5</v>
      </c>
      <c r="AM84" s="89">
        <v>99656.59</v>
      </c>
      <c r="AN84" s="89">
        <v>11100</v>
      </c>
      <c r="AO84" s="89">
        <v>2775</v>
      </c>
      <c r="AP84" s="89">
        <v>0</v>
      </c>
      <c r="AQ84" s="89">
        <v>93435.709999999992</v>
      </c>
      <c r="AR84" s="89">
        <v>34679.629999999997</v>
      </c>
      <c r="AS84" s="89">
        <v>0</v>
      </c>
      <c r="AT84" s="89">
        <v>22064.02</v>
      </c>
      <c r="AU84" s="89">
        <v>39903.360000000001</v>
      </c>
      <c r="AV84" s="89">
        <v>53197.08</v>
      </c>
      <c r="AW84" s="89">
        <v>2528615.64</v>
      </c>
      <c r="AX84" s="89">
        <v>0</v>
      </c>
      <c r="AY84" s="91">
        <f t="shared" si="13"/>
        <v>0</v>
      </c>
      <c r="AZ84" s="89">
        <v>0</v>
      </c>
      <c r="BA84" s="91">
        <v>6.5012913335992531E-2</v>
      </c>
      <c r="BB84" s="89">
        <v>785754.37</v>
      </c>
      <c r="BC84" s="89">
        <v>3727069.77</v>
      </c>
      <c r="BD84" s="89">
        <v>209700</v>
      </c>
      <c r="BE84" s="89">
        <v>0</v>
      </c>
      <c r="BF84" s="89">
        <v>245943.180000002</v>
      </c>
      <c r="BG84" s="89">
        <v>0</v>
      </c>
      <c r="BH84" s="89">
        <v>0</v>
      </c>
      <c r="BI84" s="89">
        <v>0</v>
      </c>
      <c r="BJ84" s="89">
        <f t="shared" si="14"/>
        <v>0</v>
      </c>
      <c r="BK84" s="89">
        <v>0</v>
      </c>
      <c r="BL84" s="89">
        <v>3821</v>
      </c>
      <c r="BM84" s="89">
        <v>1164</v>
      </c>
      <c r="BN84" s="89">
        <v>44</v>
      </c>
      <c r="BO84" s="89">
        <v>-57</v>
      </c>
      <c r="BP84" s="89">
        <v>-49</v>
      </c>
      <c r="BQ84" s="89">
        <v>-53</v>
      </c>
      <c r="BR84" s="89">
        <v>-263</v>
      </c>
      <c r="BS84" s="89">
        <v>-302</v>
      </c>
      <c r="BT84" s="89">
        <v>28</v>
      </c>
      <c r="BU84" s="89">
        <v>-5</v>
      </c>
      <c r="BV84" s="89">
        <v>-1</v>
      </c>
      <c r="BW84" s="89">
        <v>-775</v>
      </c>
      <c r="BX84" s="89">
        <v>-1</v>
      </c>
      <c r="BY84" s="89">
        <v>3551</v>
      </c>
      <c r="BZ84" s="89">
        <v>52</v>
      </c>
      <c r="CA84" s="89">
        <v>266</v>
      </c>
      <c r="CB84" s="89">
        <v>115</v>
      </c>
      <c r="CC84" s="89">
        <v>387</v>
      </c>
      <c r="CD84" s="89">
        <v>7</v>
      </c>
      <c r="CE84" s="89">
        <v>0</v>
      </c>
    </row>
    <row r="85" spans="1:83" s="64" customFormat="1" ht="15.6" customHeight="1" x14ac:dyDescent="0.3">
      <c r="A85" s="56">
        <v>9</v>
      </c>
      <c r="B85" s="56" t="s">
        <v>302</v>
      </c>
      <c r="C85" s="86" t="s">
        <v>303</v>
      </c>
      <c r="D85" s="56" t="s">
        <v>304</v>
      </c>
      <c r="E85" s="56" t="s">
        <v>126</v>
      </c>
      <c r="F85" s="56" t="s">
        <v>298</v>
      </c>
      <c r="G85" s="89">
        <v>53816710.75</v>
      </c>
      <c r="H85" s="89">
        <v>0</v>
      </c>
      <c r="I85" s="89">
        <v>1226959.03</v>
      </c>
      <c r="J85" s="89">
        <v>0</v>
      </c>
      <c r="K85" s="89">
        <v>0</v>
      </c>
      <c r="L85" s="89">
        <v>55043669.780000001</v>
      </c>
      <c r="M85" s="89">
        <v>0</v>
      </c>
      <c r="N85" s="89">
        <v>19394761.739999998</v>
      </c>
      <c r="O85" s="89">
        <v>3960121.54</v>
      </c>
      <c r="P85" s="89">
        <v>9921965.1500000004</v>
      </c>
      <c r="Q85" s="89">
        <v>0</v>
      </c>
      <c r="R85" s="89">
        <v>3218905.97</v>
      </c>
      <c r="S85" s="89">
        <v>11526938.35</v>
      </c>
      <c r="T85" s="89">
        <v>3336802.67</v>
      </c>
      <c r="U85" s="89">
        <v>0</v>
      </c>
      <c r="V85" s="89">
        <v>0</v>
      </c>
      <c r="W85" s="89">
        <v>1785708</v>
      </c>
      <c r="X85" s="89">
        <v>2559486.5</v>
      </c>
      <c r="Y85" s="89">
        <v>55704689.920000002</v>
      </c>
      <c r="Z85" s="91">
        <v>0.12184429368901945</v>
      </c>
      <c r="AA85" s="89">
        <v>2513072.9500000002</v>
      </c>
      <c r="AB85" s="89">
        <v>0</v>
      </c>
      <c r="AC85" s="89">
        <v>0</v>
      </c>
      <c r="AD85" s="89">
        <v>0</v>
      </c>
      <c r="AE85" s="89">
        <v>0</v>
      </c>
      <c r="AF85" s="89">
        <f t="shared" si="12"/>
        <v>0</v>
      </c>
      <c r="AG85" s="89">
        <v>1090292.19</v>
      </c>
      <c r="AH85" s="89">
        <v>86996.38</v>
      </c>
      <c r="AI85" s="89">
        <v>341849.26</v>
      </c>
      <c r="AJ85" s="89">
        <v>0</v>
      </c>
      <c r="AK85" s="89">
        <v>161421.10999999999</v>
      </c>
      <c r="AL85" s="89">
        <v>12051.34</v>
      </c>
      <c r="AM85" s="89">
        <v>71822.83</v>
      </c>
      <c r="AN85" s="89">
        <v>12099</v>
      </c>
      <c r="AO85" s="89">
        <v>3962</v>
      </c>
      <c r="AP85" s="89">
        <v>38045.96</v>
      </c>
      <c r="AQ85" s="89">
        <v>94775.81</v>
      </c>
      <c r="AR85" s="89">
        <v>47288.34</v>
      </c>
      <c r="AS85" s="89">
        <v>73317</v>
      </c>
      <c r="AT85" s="89">
        <v>123491.67</v>
      </c>
      <c r="AU85" s="89">
        <v>79797.22</v>
      </c>
      <c r="AV85" s="89">
        <v>104133.39</v>
      </c>
      <c r="AW85" s="89">
        <v>2341343.5</v>
      </c>
      <c r="AX85" s="89">
        <v>0</v>
      </c>
      <c r="AY85" s="91">
        <f t="shared" si="13"/>
        <v>0</v>
      </c>
      <c r="AZ85" s="89">
        <v>0</v>
      </c>
      <c r="BA85" s="91">
        <v>4.6696888661111643E-2</v>
      </c>
      <c r="BB85" s="89">
        <v>874869.93</v>
      </c>
      <c r="BC85" s="89">
        <v>5682389.1799999997</v>
      </c>
      <c r="BD85" s="89">
        <v>206555</v>
      </c>
      <c r="BE85" s="89">
        <v>0</v>
      </c>
      <c r="BF85" s="89">
        <v>505893.80999999901</v>
      </c>
      <c r="BG85" s="89">
        <v>0</v>
      </c>
      <c r="BH85" s="89">
        <v>0</v>
      </c>
      <c r="BI85" s="89">
        <v>0</v>
      </c>
      <c r="BJ85" s="89">
        <f t="shared" si="14"/>
        <v>0</v>
      </c>
      <c r="BK85" s="89">
        <v>0</v>
      </c>
      <c r="BL85" s="89">
        <v>4506</v>
      </c>
      <c r="BM85" s="89">
        <v>1330</v>
      </c>
      <c r="BN85" s="89">
        <v>0</v>
      </c>
      <c r="BO85" s="89">
        <v>0</v>
      </c>
      <c r="BP85" s="89">
        <v>-25</v>
      </c>
      <c r="BQ85" s="89">
        <v>-91</v>
      </c>
      <c r="BR85" s="89">
        <v>-250</v>
      </c>
      <c r="BS85" s="89">
        <v>-288</v>
      </c>
      <c r="BT85" s="89">
        <v>0</v>
      </c>
      <c r="BU85" s="89">
        <v>-8</v>
      </c>
      <c r="BV85" s="89">
        <v>0</v>
      </c>
      <c r="BW85" s="89">
        <v>-950</v>
      </c>
      <c r="BX85" s="89">
        <v>0</v>
      </c>
      <c r="BY85" s="89">
        <v>4224</v>
      </c>
      <c r="BZ85" s="89">
        <v>8</v>
      </c>
      <c r="CA85" s="89">
        <v>193</v>
      </c>
      <c r="CB85" s="89">
        <v>109</v>
      </c>
      <c r="CC85" s="89">
        <v>667</v>
      </c>
      <c r="CD85" s="89">
        <v>12</v>
      </c>
      <c r="CE85" s="89">
        <v>5</v>
      </c>
    </row>
    <row r="86" spans="1:83" s="64" customFormat="1" ht="15.6" customHeight="1" x14ac:dyDescent="0.3">
      <c r="A86" s="56">
        <v>9</v>
      </c>
      <c r="B86" s="42" t="s">
        <v>305</v>
      </c>
      <c r="C86" s="87" t="s">
        <v>306</v>
      </c>
      <c r="D86" s="56" t="s">
        <v>307</v>
      </c>
      <c r="E86" s="56" t="s">
        <v>119</v>
      </c>
      <c r="F86" s="56" t="s">
        <v>294</v>
      </c>
      <c r="G86" s="89">
        <v>27261185.699999999</v>
      </c>
      <c r="H86" s="89">
        <v>13.5</v>
      </c>
      <c r="I86" s="89">
        <v>586579.66999999993</v>
      </c>
      <c r="J86" s="89">
        <v>0</v>
      </c>
      <c r="K86" s="89">
        <v>0</v>
      </c>
      <c r="L86" s="89">
        <v>27847778.870000001</v>
      </c>
      <c r="M86" s="89">
        <v>0</v>
      </c>
      <c r="N86" s="89">
        <v>9250009.1199999992</v>
      </c>
      <c r="O86" s="89">
        <v>1018897.3</v>
      </c>
      <c r="P86" s="89">
        <v>3557033.19</v>
      </c>
      <c r="Q86" s="89">
        <v>21673.69</v>
      </c>
      <c r="R86" s="89">
        <v>1299372.28</v>
      </c>
      <c r="S86" s="89">
        <v>7990661.7699999996</v>
      </c>
      <c r="T86" s="89">
        <v>2100699.89</v>
      </c>
      <c r="U86" s="89">
        <v>0</v>
      </c>
      <c r="V86" s="89">
        <v>0</v>
      </c>
      <c r="W86" s="89">
        <v>995611.58</v>
      </c>
      <c r="X86" s="89">
        <v>2182475.5499999998</v>
      </c>
      <c r="Y86" s="89">
        <v>28416434.370000001</v>
      </c>
      <c r="Z86" s="91">
        <v>0.126109569677331</v>
      </c>
      <c r="AA86" s="89">
        <v>2098158.02</v>
      </c>
      <c r="AB86" s="89">
        <v>0</v>
      </c>
      <c r="AC86" s="89">
        <v>0</v>
      </c>
      <c r="AD86" s="89">
        <v>0</v>
      </c>
      <c r="AE86" s="89">
        <v>0</v>
      </c>
      <c r="AF86" s="89">
        <f t="shared" si="12"/>
        <v>0</v>
      </c>
      <c r="AG86" s="89">
        <v>994074.97</v>
      </c>
      <c r="AH86" s="89">
        <v>89939.73</v>
      </c>
      <c r="AI86" s="89">
        <v>236382.01</v>
      </c>
      <c r="AJ86" s="89">
        <v>0</v>
      </c>
      <c r="AK86" s="89">
        <v>76038.149999999994</v>
      </c>
      <c r="AL86" s="89">
        <v>2248.9699999999998</v>
      </c>
      <c r="AM86" s="89">
        <v>67654.2</v>
      </c>
      <c r="AN86" s="89">
        <v>9200</v>
      </c>
      <c r="AO86" s="89">
        <v>4950</v>
      </c>
      <c r="AP86" s="89">
        <v>0</v>
      </c>
      <c r="AQ86" s="89">
        <v>49139.75</v>
      </c>
      <c r="AR86" s="89">
        <v>29914.77</v>
      </c>
      <c r="AS86" s="89">
        <v>4960.59</v>
      </c>
      <c r="AT86" s="89">
        <v>9612.32</v>
      </c>
      <c r="AU86" s="89">
        <v>21568.52</v>
      </c>
      <c r="AV86" s="89">
        <v>75441.56</v>
      </c>
      <c r="AW86" s="89">
        <v>1671125.54</v>
      </c>
      <c r="AX86" s="89">
        <v>0</v>
      </c>
      <c r="AY86" s="91">
        <f t="shared" si="13"/>
        <v>0</v>
      </c>
      <c r="AZ86" s="89">
        <v>0</v>
      </c>
      <c r="BA86" s="91">
        <v>7.6965031642038967E-2</v>
      </c>
      <c r="BB86" s="89">
        <v>454425.2</v>
      </c>
      <c r="BC86" s="89">
        <v>2983472.9</v>
      </c>
      <c r="BD86" s="89">
        <v>209700</v>
      </c>
      <c r="BE86" s="89">
        <v>0</v>
      </c>
      <c r="BF86" s="89">
        <v>316704</v>
      </c>
      <c r="BG86" s="89">
        <v>0</v>
      </c>
      <c r="BH86" s="89">
        <v>0</v>
      </c>
      <c r="BI86" s="89">
        <v>0</v>
      </c>
      <c r="BJ86" s="89">
        <f t="shared" si="14"/>
        <v>0</v>
      </c>
      <c r="BK86" s="89">
        <v>0</v>
      </c>
      <c r="BL86" s="89">
        <v>2454</v>
      </c>
      <c r="BM86" s="89">
        <v>687</v>
      </c>
      <c r="BN86" s="89">
        <v>0</v>
      </c>
      <c r="BO86" s="89">
        <v>0</v>
      </c>
      <c r="BP86" s="89">
        <v>-21</v>
      </c>
      <c r="BQ86" s="89">
        <v>-56</v>
      </c>
      <c r="BR86" s="89">
        <v>-114</v>
      </c>
      <c r="BS86" s="89">
        <v>-177</v>
      </c>
      <c r="BT86" s="89">
        <v>0</v>
      </c>
      <c r="BU86" s="89">
        <v>-2</v>
      </c>
      <c r="BV86" s="89">
        <v>21</v>
      </c>
      <c r="BW86" s="89">
        <v>-569</v>
      </c>
      <c r="BX86" s="89">
        <v>-8</v>
      </c>
      <c r="BY86" s="89">
        <v>2215</v>
      </c>
      <c r="BZ86" s="89">
        <v>12</v>
      </c>
      <c r="CA86" s="89">
        <v>200</v>
      </c>
      <c r="CB86" s="89">
        <v>84</v>
      </c>
      <c r="CC86" s="89">
        <v>250</v>
      </c>
      <c r="CD86" s="89">
        <v>30</v>
      </c>
      <c r="CE86" s="89">
        <v>5</v>
      </c>
    </row>
    <row r="87" spans="1:83" s="64" customFormat="1" ht="15.6" customHeight="1" x14ac:dyDescent="0.3">
      <c r="A87" s="56">
        <v>9</v>
      </c>
      <c r="B87" s="56" t="s">
        <v>308</v>
      </c>
      <c r="C87" s="86" t="s">
        <v>114</v>
      </c>
      <c r="D87" s="56" t="s">
        <v>309</v>
      </c>
      <c r="E87" s="56" t="s">
        <v>107</v>
      </c>
      <c r="F87" s="56" t="s">
        <v>298</v>
      </c>
      <c r="G87" s="89">
        <v>13366276.939999999</v>
      </c>
      <c r="H87" s="89">
        <v>1238.4100000000001</v>
      </c>
      <c r="I87" s="89">
        <v>258602.15999999997</v>
      </c>
      <c r="J87" s="89">
        <v>0</v>
      </c>
      <c r="K87" s="89">
        <v>0</v>
      </c>
      <c r="L87" s="89">
        <v>13626117.51</v>
      </c>
      <c r="M87" s="89">
        <v>0</v>
      </c>
      <c r="N87" s="89">
        <v>177152.31</v>
      </c>
      <c r="O87" s="89">
        <v>552825.96</v>
      </c>
      <c r="P87" s="89">
        <v>4454772.16</v>
      </c>
      <c r="Q87" s="89">
        <v>12705.19</v>
      </c>
      <c r="R87" s="89">
        <v>726667.62</v>
      </c>
      <c r="S87" s="89">
        <v>4988897.55</v>
      </c>
      <c r="T87" s="89">
        <v>1320629.5900000001</v>
      </c>
      <c r="U87" s="89">
        <v>0</v>
      </c>
      <c r="V87" s="89">
        <v>0</v>
      </c>
      <c r="W87" s="89">
        <v>308849.11</v>
      </c>
      <c r="X87" s="89">
        <v>1264314.29</v>
      </c>
      <c r="Y87" s="89">
        <v>13806813.779999999</v>
      </c>
      <c r="Z87" s="91">
        <v>2.1533781145050043E-2</v>
      </c>
      <c r="AA87" s="89">
        <v>1263516.69</v>
      </c>
      <c r="AB87" s="89">
        <v>0</v>
      </c>
      <c r="AC87" s="89">
        <v>0</v>
      </c>
      <c r="AD87" s="89">
        <v>0</v>
      </c>
      <c r="AE87" s="89">
        <v>0</v>
      </c>
      <c r="AF87" s="89">
        <f t="shared" si="12"/>
        <v>0</v>
      </c>
      <c r="AG87" s="89">
        <v>647408.66</v>
      </c>
      <c r="AH87" s="89">
        <v>51740.62</v>
      </c>
      <c r="AI87" s="89">
        <v>135073.07999999999</v>
      </c>
      <c r="AJ87" s="89">
        <v>0</v>
      </c>
      <c r="AK87" s="89">
        <v>66909.37</v>
      </c>
      <c r="AL87" s="89">
        <v>3103.19</v>
      </c>
      <c r="AM87" s="89">
        <v>48178.69</v>
      </c>
      <c r="AN87" s="89">
        <v>12100</v>
      </c>
      <c r="AO87" s="89">
        <v>0</v>
      </c>
      <c r="AP87" s="89">
        <v>0</v>
      </c>
      <c r="AQ87" s="89">
        <v>42668.69</v>
      </c>
      <c r="AR87" s="89">
        <v>5037.1899999999996</v>
      </c>
      <c r="AS87" s="89">
        <v>0</v>
      </c>
      <c r="AT87" s="89">
        <v>22994.57</v>
      </c>
      <c r="AU87" s="89">
        <v>21523.8</v>
      </c>
      <c r="AV87" s="89">
        <v>30271.68</v>
      </c>
      <c r="AW87" s="89">
        <v>1087009.54</v>
      </c>
      <c r="AX87" s="89">
        <v>0</v>
      </c>
      <c r="AY87" s="91">
        <f t="shared" si="13"/>
        <v>0</v>
      </c>
      <c r="AZ87" s="89">
        <v>0</v>
      </c>
      <c r="BA87" s="91">
        <v>9.4530189346802504E-2</v>
      </c>
      <c r="BB87" s="89">
        <v>86604.41</v>
      </c>
      <c r="BC87" s="89">
        <v>201248.74</v>
      </c>
      <c r="BD87" s="89">
        <v>209320</v>
      </c>
      <c r="BE87" s="89">
        <v>0</v>
      </c>
      <c r="BF87" s="89">
        <v>137589.79999999999</v>
      </c>
      <c r="BG87" s="89">
        <v>0</v>
      </c>
      <c r="BH87" s="89">
        <v>0</v>
      </c>
      <c r="BI87" s="89">
        <v>0</v>
      </c>
      <c r="BJ87" s="89">
        <f t="shared" si="14"/>
        <v>0</v>
      </c>
      <c r="BK87" s="89">
        <v>0</v>
      </c>
      <c r="BL87" s="89">
        <v>2136</v>
      </c>
      <c r="BM87" s="89">
        <v>507</v>
      </c>
      <c r="BN87" s="89">
        <v>0</v>
      </c>
      <c r="BO87" s="89">
        <v>0</v>
      </c>
      <c r="BP87" s="89">
        <v>-15</v>
      </c>
      <c r="BQ87" s="89">
        <v>-48</v>
      </c>
      <c r="BR87" s="89">
        <v>-51</v>
      </c>
      <c r="BS87" s="89">
        <v>-165</v>
      </c>
      <c r="BT87" s="89">
        <v>0</v>
      </c>
      <c r="BU87" s="89">
        <v>0</v>
      </c>
      <c r="BV87" s="89">
        <v>0</v>
      </c>
      <c r="BW87" s="89">
        <v>-575</v>
      </c>
      <c r="BX87" s="89">
        <v>0</v>
      </c>
      <c r="BY87" s="89">
        <v>1789</v>
      </c>
      <c r="BZ87" s="89">
        <v>5</v>
      </c>
      <c r="CA87" s="89">
        <v>143</v>
      </c>
      <c r="CB87" s="89">
        <v>108</v>
      </c>
      <c r="CC87" s="89">
        <v>292</v>
      </c>
      <c r="CD87" s="89">
        <v>4</v>
      </c>
      <c r="CE87" s="89">
        <v>1</v>
      </c>
    </row>
    <row r="88" spans="1:83" s="64" customFormat="1" ht="15.6" customHeight="1" x14ac:dyDescent="0.3">
      <c r="A88" s="56">
        <v>9</v>
      </c>
      <c r="B88" s="56" t="s">
        <v>310</v>
      </c>
      <c r="C88" s="86" t="s">
        <v>124</v>
      </c>
      <c r="D88" s="56" t="s">
        <v>311</v>
      </c>
      <c r="E88" s="56" t="s">
        <v>126</v>
      </c>
      <c r="F88" s="56" t="s">
        <v>298</v>
      </c>
      <c r="G88" s="89">
        <v>49566006.280000001</v>
      </c>
      <c r="H88" s="89">
        <v>0</v>
      </c>
      <c r="I88" s="89">
        <v>682816.12</v>
      </c>
      <c r="J88" s="89">
        <v>0</v>
      </c>
      <c r="K88" s="89">
        <v>14318.26</v>
      </c>
      <c r="L88" s="89">
        <v>50263140.659999996</v>
      </c>
      <c r="M88" s="89">
        <v>0</v>
      </c>
      <c r="N88" s="89">
        <v>17213580.449999999</v>
      </c>
      <c r="O88" s="89">
        <v>2646314.69</v>
      </c>
      <c r="P88" s="89">
        <v>10797005.630000001</v>
      </c>
      <c r="Q88" s="89">
        <v>49600.66</v>
      </c>
      <c r="R88" s="89">
        <v>1901031.93</v>
      </c>
      <c r="S88" s="89">
        <v>11748495.609999999</v>
      </c>
      <c r="T88" s="89">
        <v>3167104.62</v>
      </c>
      <c r="U88" s="89">
        <v>0</v>
      </c>
      <c r="V88" s="89">
        <v>0</v>
      </c>
      <c r="W88" s="89">
        <v>1536599.28</v>
      </c>
      <c r="X88" s="89">
        <v>3039040.59</v>
      </c>
      <c r="Y88" s="89">
        <v>52098773.460000001</v>
      </c>
      <c r="Z88" s="91">
        <v>0.1222522967811721</v>
      </c>
      <c r="AA88" s="89">
        <v>3024722.33</v>
      </c>
      <c r="AB88" s="89">
        <v>0</v>
      </c>
      <c r="AC88" s="89">
        <v>0</v>
      </c>
      <c r="AD88" s="89">
        <v>14318.26</v>
      </c>
      <c r="AE88" s="89">
        <v>0</v>
      </c>
      <c r="AF88" s="89">
        <f t="shared" si="12"/>
        <v>14318.26</v>
      </c>
      <c r="AG88" s="89">
        <v>1534153.08</v>
      </c>
      <c r="AH88" s="89">
        <v>116927.98</v>
      </c>
      <c r="AI88" s="89">
        <v>363410.22</v>
      </c>
      <c r="AJ88" s="89">
        <v>72</v>
      </c>
      <c r="AK88" s="89">
        <v>182196.61</v>
      </c>
      <c r="AL88" s="89">
        <v>22099.43</v>
      </c>
      <c r="AM88" s="89">
        <v>82300.960000000006</v>
      </c>
      <c r="AN88" s="89">
        <v>12099</v>
      </c>
      <c r="AO88" s="89">
        <v>0</v>
      </c>
      <c r="AP88" s="89">
        <v>15471.42</v>
      </c>
      <c r="AQ88" s="89">
        <v>135148.76999999999</v>
      </c>
      <c r="AR88" s="89">
        <v>38705.32</v>
      </c>
      <c r="AS88" s="89">
        <v>4883.9799999999996</v>
      </c>
      <c r="AT88" s="89">
        <v>7757.42</v>
      </c>
      <c r="AU88" s="89">
        <v>114360.99</v>
      </c>
      <c r="AV88" s="89">
        <v>102454.34</v>
      </c>
      <c r="AW88" s="89">
        <v>2732041.52</v>
      </c>
      <c r="AX88" s="89">
        <v>0</v>
      </c>
      <c r="AY88" s="91">
        <f t="shared" si="13"/>
        <v>0</v>
      </c>
      <c r="AZ88" s="89">
        <v>0</v>
      </c>
      <c r="BA88" s="91">
        <v>6.1024128369617757E-2</v>
      </c>
      <c r="BB88" s="89">
        <v>311229.67</v>
      </c>
      <c r="BC88" s="89">
        <v>5748328.4400000004</v>
      </c>
      <c r="BD88" s="89">
        <v>209700</v>
      </c>
      <c r="BE88" s="89">
        <v>0</v>
      </c>
      <c r="BF88" s="89">
        <v>295536.52</v>
      </c>
      <c r="BG88" s="89">
        <v>0</v>
      </c>
      <c r="BH88" s="89">
        <v>0</v>
      </c>
      <c r="BI88" s="89">
        <v>0</v>
      </c>
      <c r="BJ88" s="89">
        <f t="shared" si="14"/>
        <v>0</v>
      </c>
      <c r="BK88" s="89">
        <v>0</v>
      </c>
      <c r="BL88" s="89">
        <v>5305</v>
      </c>
      <c r="BM88" s="89">
        <v>1225</v>
      </c>
      <c r="BN88" s="89">
        <v>0</v>
      </c>
      <c r="BO88" s="89">
        <v>0</v>
      </c>
      <c r="BP88" s="89">
        <v>-23</v>
      </c>
      <c r="BQ88" s="89">
        <v>-72</v>
      </c>
      <c r="BR88" s="89">
        <v>-134</v>
      </c>
      <c r="BS88" s="89">
        <v>-375</v>
      </c>
      <c r="BT88" s="89">
        <v>0</v>
      </c>
      <c r="BU88" s="89">
        <v>-2</v>
      </c>
      <c r="BV88" s="89">
        <v>13</v>
      </c>
      <c r="BW88" s="89">
        <v>-1267</v>
      </c>
      <c r="BX88" s="89">
        <v>0</v>
      </c>
      <c r="BY88" s="89">
        <v>4670</v>
      </c>
      <c r="BZ88" s="89">
        <v>9</v>
      </c>
      <c r="CA88" s="89">
        <v>231</v>
      </c>
      <c r="CB88" s="89">
        <v>122</v>
      </c>
      <c r="CC88" s="89">
        <v>750</v>
      </c>
      <c r="CD88" s="89">
        <v>161</v>
      </c>
      <c r="CE88" s="89">
        <v>3</v>
      </c>
    </row>
    <row r="89" spans="1:83" s="64" customFormat="1" ht="15.6" customHeight="1" x14ac:dyDescent="0.3">
      <c r="A89" s="56">
        <v>9</v>
      </c>
      <c r="B89" s="56" t="s">
        <v>312</v>
      </c>
      <c r="C89" s="86" t="s">
        <v>181</v>
      </c>
      <c r="D89" s="56" t="s">
        <v>313</v>
      </c>
      <c r="E89" s="56" t="s">
        <v>112</v>
      </c>
      <c r="F89" s="56" t="s">
        <v>294</v>
      </c>
      <c r="G89" s="89">
        <v>19370199.329999998</v>
      </c>
      <c r="H89" s="89">
        <v>568729.49</v>
      </c>
      <c r="I89" s="89">
        <v>3176.12</v>
      </c>
      <c r="J89" s="89">
        <v>0</v>
      </c>
      <c r="K89" s="89">
        <v>0</v>
      </c>
      <c r="L89" s="89">
        <v>19942104.940000001</v>
      </c>
      <c r="M89" s="89">
        <v>0</v>
      </c>
      <c r="N89" s="89">
        <v>6310546.0599999996</v>
      </c>
      <c r="O89" s="89">
        <v>586644.39</v>
      </c>
      <c r="P89" s="89">
        <v>4488484.63</v>
      </c>
      <c r="Q89" s="89">
        <v>0</v>
      </c>
      <c r="R89" s="89">
        <v>768636.64</v>
      </c>
      <c r="S89" s="89">
        <v>3933592.84</v>
      </c>
      <c r="T89" s="89">
        <v>2377936.94</v>
      </c>
      <c r="U89" s="89">
        <v>0</v>
      </c>
      <c r="V89" s="89">
        <v>0</v>
      </c>
      <c r="W89" s="89">
        <v>571905.61</v>
      </c>
      <c r="X89" s="89">
        <v>1031051.44</v>
      </c>
      <c r="Y89" s="89">
        <v>20068798.550000001</v>
      </c>
      <c r="Z89" s="91">
        <v>3.4515982589279293E-2</v>
      </c>
      <c r="AA89" s="89">
        <v>1026929.36</v>
      </c>
      <c r="AB89" s="89">
        <v>0</v>
      </c>
      <c r="AC89" s="89">
        <v>0</v>
      </c>
      <c r="AD89" s="89">
        <v>0</v>
      </c>
      <c r="AE89" s="89">
        <v>0</v>
      </c>
      <c r="AF89" s="89">
        <f t="shared" si="12"/>
        <v>0</v>
      </c>
      <c r="AG89" s="89">
        <v>436948.12</v>
      </c>
      <c r="AH89" s="89">
        <v>34295.54</v>
      </c>
      <c r="AI89" s="89">
        <v>89213.8</v>
      </c>
      <c r="AJ89" s="89">
        <v>1155.56</v>
      </c>
      <c r="AK89" s="89">
        <v>28511.99</v>
      </c>
      <c r="AL89" s="89">
        <v>4088.63</v>
      </c>
      <c r="AM89" s="89">
        <v>65181.98</v>
      </c>
      <c r="AN89" s="89">
        <v>6700</v>
      </c>
      <c r="AO89" s="89">
        <v>21050.29</v>
      </c>
      <c r="AP89" s="89">
        <v>0</v>
      </c>
      <c r="AQ89" s="89">
        <v>64349.2</v>
      </c>
      <c r="AR89" s="89">
        <v>4551.2</v>
      </c>
      <c r="AS89" s="89">
        <v>0</v>
      </c>
      <c r="AT89" s="89">
        <v>0</v>
      </c>
      <c r="AU89" s="89">
        <v>36014.28</v>
      </c>
      <c r="AV89" s="89">
        <v>30657.55</v>
      </c>
      <c r="AW89" s="89">
        <v>822718.14</v>
      </c>
      <c r="AX89" s="89">
        <v>0</v>
      </c>
      <c r="AY89" s="91">
        <f t="shared" si="13"/>
        <v>0</v>
      </c>
      <c r="AZ89" s="89">
        <v>0</v>
      </c>
      <c r="BA89" s="91">
        <v>5.3015941782773593E-2</v>
      </c>
      <c r="BB89" s="89">
        <v>125720.79</v>
      </c>
      <c r="BC89" s="89">
        <v>562490.93000000005</v>
      </c>
      <c r="BD89" s="89">
        <v>209700</v>
      </c>
      <c r="BE89" s="89">
        <v>2.91038304567337E-11</v>
      </c>
      <c r="BF89" s="89">
        <v>61443.329999999798</v>
      </c>
      <c r="BG89" s="89">
        <v>0</v>
      </c>
      <c r="BH89" s="89">
        <v>0</v>
      </c>
      <c r="BI89" s="89">
        <v>0</v>
      </c>
      <c r="BJ89" s="89">
        <f t="shared" si="14"/>
        <v>0</v>
      </c>
      <c r="BK89" s="89">
        <v>0</v>
      </c>
      <c r="BL89" s="89">
        <v>2298</v>
      </c>
      <c r="BM89" s="89">
        <v>583</v>
      </c>
      <c r="BN89" s="89">
        <v>16</v>
      </c>
      <c r="BO89" s="89">
        <v>-13</v>
      </c>
      <c r="BP89" s="89">
        <v>-14</v>
      </c>
      <c r="BQ89" s="89">
        <v>-45</v>
      </c>
      <c r="BR89" s="89">
        <v>-40</v>
      </c>
      <c r="BS89" s="89">
        <v>-151</v>
      </c>
      <c r="BT89" s="89">
        <v>1</v>
      </c>
      <c r="BU89" s="89">
        <v>-1</v>
      </c>
      <c r="BV89" s="89">
        <v>12</v>
      </c>
      <c r="BW89" s="89">
        <v>-536</v>
      </c>
      <c r="BX89" s="89">
        <v>-12</v>
      </c>
      <c r="BY89" s="89">
        <v>2098</v>
      </c>
      <c r="BZ89" s="89">
        <v>12</v>
      </c>
      <c r="CA89" s="89">
        <v>73</v>
      </c>
      <c r="CB89" s="89">
        <v>53</v>
      </c>
      <c r="CC89" s="89">
        <v>408</v>
      </c>
      <c r="CD89" s="89">
        <v>6</v>
      </c>
      <c r="CE89" s="89">
        <v>0</v>
      </c>
    </row>
    <row r="90" spans="1:83" s="64" customFormat="1" ht="15.6" customHeight="1" x14ac:dyDescent="0.3">
      <c r="A90" s="56">
        <v>9</v>
      </c>
      <c r="B90" s="56" t="s">
        <v>314</v>
      </c>
      <c r="C90" s="86" t="s">
        <v>315</v>
      </c>
      <c r="D90" s="56" t="s">
        <v>316</v>
      </c>
      <c r="E90" s="56" t="s">
        <v>126</v>
      </c>
      <c r="F90" s="56" t="s">
        <v>298</v>
      </c>
      <c r="G90" s="89">
        <v>53714237.950000003</v>
      </c>
      <c r="H90" s="89">
        <v>134104.31</v>
      </c>
      <c r="I90" s="89">
        <v>1615119.8699999999</v>
      </c>
      <c r="J90" s="89">
        <v>0</v>
      </c>
      <c r="K90" s="89">
        <v>6252.61</v>
      </c>
      <c r="L90" s="89">
        <v>55469714.740000002</v>
      </c>
      <c r="M90" s="89">
        <v>0</v>
      </c>
      <c r="N90" s="89">
        <v>20331102.390000001</v>
      </c>
      <c r="O90" s="89">
        <v>3401021.64</v>
      </c>
      <c r="P90" s="89">
        <v>12073138.32</v>
      </c>
      <c r="Q90" s="89">
        <v>0</v>
      </c>
      <c r="R90" s="89">
        <v>2167210.6800000002</v>
      </c>
      <c r="S90" s="89">
        <v>9129525.8800000008</v>
      </c>
      <c r="T90" s="89">
        <v>3768316.21</v>
      </c>
      <c r="U90" s="89">
        <v>0</v>
      </c>
      <c r="V90" s="89">
        <v>147966.03</v>
      </c>
      <c r="W90" s="89">
        <v>1810825.55</v>
      </c>
      <c r="X90" s="89">
        <v>3467864.4699999997</v>
      </c>
      <c r="Y90" s="89">
        <v>56296971.170000002</v>
      </c>
      <c r="Z90" s="91">
        <v>5.3803808592863267E-2</v>
      </c>
      <c r="AA90" s="89">
        <v>3352058.61</v>
      </c>
      <c r="AB90" s="89">
        <v>0</v>
      </c>
      <c r="AC90" s="89">
        <v>0</v>
      </c>
      <c r="AD90" s="89">
        <v>6250.53</v>
      </c>
      <c r="AE90" s="89">
        <v>136.34</v>
      </c>
      <c r="AF90" s="89">
        <f t="shared" si="12"/>
        <v>6386.87</v>
      </c>
      <c r="AG90" s="89">
        <v>1541863.32</v>
      </c>
      <c r="AH90" s="89">
        <v>120557.75</v>
      </c>
      <c r="AI90" s="89">
        <v>441216.18</v>
      </c>
      <c r="AJ90" s="89">
        <v>861</v>
      </c>
      <c r="AK90" s="89">
        <v>361721.62</v>
      </c>
      <c r="AL90" s="89">
        <v>17408.21</v>
      </c>
      <c r="AM90" s="89">
        <v>66355.509999999995</v>
      </c>
      <c r="AN90" s="89">
        <v>12099</v>
      </c>
      <c r="AO90" s="89">
        <v>0</v>
      </c>
      <c r="AP90" s="89">
        <v>68566.25</v>
      </c>
      <c r="AQ90" s="89">
        <v>142946.66</v>
      </c>
      <c r="AR90" s="89">
        <v>24226.67</v>
      </c>
      <c r="AS90" s="89">
        <v>37768.449999999997</v>
      </c>
      <c r="AT90" s="89">
        <v>44424.38</v>
      </c>
      <c r="AU90" s="89">
        <v>148112.19</v>
      </c>
      <c r="AV90" s="89">
        <v>231124.93</v>
      </c>
      <c r="AW90" s="89">
        <v>3259252.12</v>
      </c>
      <c r="AX90" s="89">
        <v>0</v>
      </c>
      <c r="AY90" s="91">
        <f t="shared" si="13"/>
        <v>0</v>
      </c>
      <c r="AZ90" s="89">
        <v>0</v>
      </c>
      <c r="BA90" s="91">
        <v>6.2E-2</v>
      </c>
      <c r="BB90" s="89">
        <v>684303.89</v>
      </c>
      <c r="BC90" s="89">
        <v>2212942.0099999998</v>
      </c>
      <c r="BD90" s="89">
        <v>209700</v>
      </c>
      <c r="BE90" s="89">
        <v>0</v>
      </c>
      <c r="BF90" s="89">
        <v>233269.920000001</v>
      </c>
      <c r="BG90" s="89">
        <v>0</v>
      </c>
      <c r="BH90" s="89">
        <v>0</v>
      </c>
      <c r="BI90" s="89">
        <v>0</v>
      </c>
      <c r="BJ90" s="89">
        <f t="shared" si="14"/>
        <v>0</v>
      </c>
      <c r="BK90" s="89">
        <v>0</v>
      </c>
      <c r="BL90" s="89">
        <v>4700</v>
      </c>
      <c r="BM90" s="89">
        <v>1494</v>
      </c>
      <c r="BN90" s="89">
        <v>0</v>
      </c>
      <c r="BO90" s="89">
        <v>0</v>
      </c>
      <c r="BP90" s="89">
        <v>-12</v>
      </c>
      <c r="BQ90" s="89">
        <v>-65</v>
      </c>
      <c r="BR90" s="89">
        <v>-234</v>
      </c>
      <c r="BS90" s="89">
        <v>-346</v>
      </c>
      <c r="BT90" s="89">
        <v>0</v>
      </c>
      <c r="BU90" s="89">
        <v>0</v>
      </c>
      <c r="BV90" s="89">
        <v>0</v>
      </c>
      <c r="BW90" s="89">
        <v>-1268</v>
      </c>
      <c r="BX90" s="89">
        <v>-6</v>
      </c>
      <c r="BY90" s="89">
        <v>4263</v>
      </c>
      <c r="BZ90" s="89">
        <v>0</v>
      </c>
      <c r="CA90" s="89">
        <v>191</v>
      </c>
      <c r="CB90" s="89">
        <v>102</v>
      </c>
      <c r="CC90" s="89">
        <v>954</v>
      </c>
      <c r="CD90" s="89">
        <v>13</v>
      </c>
      <c r="CE90" s="89">
        <v>8</v>
      </c>
    </row>
    <row r="91" spans="1:83" s="64" customFormat="1" ht="15.6" customHeight="1" x14ac:dyDescent="0.3">
      <c r="A91" s="56">
        <v>9</v>
      </c>
      <c r="B91" s="56" t="s">
        <v>317</v>
      </c>
      <c r="C91" s="86" t="s">
        <v>318</v>
      </c>
      <c r="D91" s="56" t="s">
        <v>319</v>
      </c>
      <c r="E91" s="56" t="s">
        <v>119</v>
      </c>
      <c r="F91" s="56" t="s">
        <v>294</v>
      </c>
      <c r="G91" s="89">
        <v>26748986.23</v>
      </c>
      <c r="H91" s="89">
        <v>0</v>
      </c>
      <c r="I91" s="89">
        <v>536222.18000000005</v>
      </c>
      <c r="J91" s="89">
        <v>0</v>
      </c>
      <c r="K91" s="89">
        <v>1000.46</v>
      </c>
      <c r="L91" s="89">
        <v>27286208.870000001</v>
      </c>
      <c r="M91" s="89">
        <v>0</v>
      </c>
      <c r="N91" s="89">
        <v>8713143.3000000007</v>
      </c>
      <c r="O91" s="89">
        <v>1043603.63</v>
      </c>
      <c r="P91" s="89">
        <v>4302555.59</v>
      </c>
      <c r="Q91" s="89">
        <v>13886.48</v>
      </c>
      <c r="R91" s="89">
        <v>922997.88</v>
      </c>
      <c r="S91" s="89">
        <v>7928338.3300000001</v>
      </c>
      <c r="T91" s="89">
        <v>2205641.61</v>
      </c>
      <c r="U91" s="89">
        <v>0</v>
      </c>
      <c r="V91" s="89">
        <v>0</v>
      </c>
      <c r="W91" s="89">
        <v>702049.63</v>
      </c>
      <c r="X91" s="89">
        <v>1522372.3800000001</v>
      </c>
      <c r="Y91" s="89">
        <v>27354588.829999998</v>
      </c>
      <c r="Z91" s="91">
        <v>0.11615078841812279</v>
      </c>
      <c r="AA91" s="89">
        <v>1422003.54</v>
      </c>
      <c r="AB91" s="89">
        <v>0</v>
      </c>
      <c r="AC91" s="89">
        <v>0</v>
      </c>
      <c r="AD91" s="89">
        <v>1000.46</v>
      </c>
      <c r="AE91" s="89">
        <v>478.56</v>
      </c>
      <c r="AF91" s="89">
        <f t="shared" si="12"/>
        <v>1479.02</v>
      </c>
      <c r="AG91" s="89">
        <v>629636.36</v>
      </c>
      <c r="AH91" s="89">
        <v>49535.82</v>
      </c>
      <c r="AI91" s="89">
        <v>153776.43</v>
      </c>
      <c r="AJ91" s="89">
        <v>75</v>
      </c>
      <c r="AK91" s="89">
        <v>74405.23</v>
      </c>
      <c r="AL91" s="89">
        <v>1029.5999999999999</v>
      </c>
      <c r="AM91" s="89">
        <v>78907.850000000006</v>
      </c>
      <c r="AN91" s="89">
        <v>6600</v>
      </c>
      <c r="AO91" s="89">
        <v>3000</v>
      </c>
      <c r="AP91" s="89">
        <v>51</v>
      </c>
      <c r="AQ91" s="89">
        <v>45695.479999999996</v>
      </c>
      <c r="AR91" s="89">
        <v>21443.99</v>
      </c>
      <c r="AS91" s="89">
        <v>0</v>
      </c>
      <c r="AT91" s="89">
        <v>7185.43</v>
      </c>
      <c r="AU91" s="89">
        <v>50302.63</v>
      </c>
      <c r="AV91" s="89">
        <v>60430.63</v>
      </c>
      <c r="AW91" s="89">
        <v>1182075.45</v>
      </c>
      <c r="AX91" s="89">
        <v>0</v>
      </c>
      <c r="AY91" s="91">
        <f t="shared" si="13"/>
        <v>0</v>
      </c>
      <c r="AZ91" s="89">
        <v>0</v>
      </c>
      <c r="BA91" s="91">
        <v>5.316102553468622E-2</v>
      </c>
      <c r="BB91" s="89">
        <v>226716.89</v>
      </c>
      <c r="BC91" s="89">
        <v>2880198.95</v>
      </c>
      <c r="BD91" s="89">
        <v>209700</v>
      </c>
      <c r="BE91" s="89">
        <v>0</v>
      </c>
      <c r="BF91" s="89">
        <v>277559.97000000102</v>
      </c>
      <c r="BG91" s="89">
        <v>0</v>
      </c>
      <c r="BH91" s="89">
        <v>0</v>
      </c>
      <c r="BI91" s="89">
        <v>0</v>
      </c>
      <c r="BJ91" s="89">
        <f t="shared" si="14"/>
        <v>0</v>
      </c>
      <c r="BK91" s="89">
        <v>0</v>
      </c>
      <c r="BL91" s="89">
        <v>2426</v>
      </c>
      <c r="BM91" s="89">
        <v>638</v>
      </c>
      <c r="BN91" s="89">
        <v>2</v>
      </c>
      <c r="BO91" s="89">
        <v>-1</v>
      </c>
      <c r="BP91" s="89">
        <v>-17</v>
      </c>
      <c r="BQ91" s="89">
        <v>-58</v>
      </c>
      <c r="BR91" s="89">
        <v>-90</v>
      </c>
      <c r="BS91" s="89">
        <v>-145</v>
      </c>
      <c r="BT91" s="89">
        <v>6</v>
      </c>
      <c r="BU91" s="89">
        <v>0</v>
      </c>
      <c r="BV91" s="89">
        <v>68</v>
      </c>
      <c r="BW91" s="89">
        <v>-474</v>
      </c>
      <c r="BX91" s="89">
        <v>-2</v>
      </c>
      <c r="BY91" s="89">
        <v>2353</v>
      </c>
      <c r="BZ91" s="89">
        <v>7</v>
      </c>
      <c r="CA91" s="89">
        <v>195</v>
      </c>
      <c r="CB91" s="89">
        <v>58</v>
      </c>
      <c r="CC91" s="89">
        <v>195</v>
      </c>
      <c r="CD91" s="89">
        <v>17</v>
      </c>
      <c r="CE91" s="89">
        <v>9</v>
      </c>
    </row>
    <row r="92" spans="1:83" s="64" customFormat="1" ht="15.6" customHeight="1" x14ac:dyDescent="0.3">
      <c r="A92" s="56">
        <v>9</v>
      </c>
      <c r="B92" s="56" t="s">
        <v>320</v>
      </c>
      <c r="C92" s="86" t="s">
        <v>321</v>
      </c>
      <c r="D92" s="56" t="s">
        <v>322</v>
      </c>
      <c r="E92" s="56" t="s">
        <v>107</v>
      </c>
      <c r="F92" s="56" t="s">
        <v>298</v>
      </c>
      <c r="G92" s="89">
        <v>13064330.390000001</v>
      </c>
      <c r="H92" s="89">
        <v>363324.17</v>
      </c>
      <c r="I92" s="89">
        <v>20259.75</v>
      </c>
      <c r="J92" s="89">
        <v>0</v>
      </c>
      <c r="K92" s="89">
        <v>0</v>
      </c>
      <c r="L92" s="89">
        <v>13447914.310000001</v>
      </c>
      <c r="M92" s="89">
        <v>0</v>
      </c>
      <c r="N92" s="89">
        <v>4328260.3899999997</v>
      </c>
      <c r="O92" s="89">
        <v>883880.33</v>
      </c>
      <c r="P92" s="89">
        <v>2185482.25</v>
      </c>
      <c r="Q92" s="89">
        <v>15432.85</v>
      </c>
      <c r="R92" s="89">
        <v>427551.25</v>
      </c>
      <c r="S92" s="89">
        <v>3732220.67</v>
      </c>
      <c r="T92" s="89">
        <v>676442.6</v>
      </c>
      <c r="U92" s="89">
        <v>0</v>
      </c>
      <c r="V92" s="89">
        <v>0</v>
      </c>
      <c r="W92" s="89">
        <v>459148.71</v>
      </c>
      <c r="X92" s="89">
        <v>932833.78</v>
      </c>
      <c r="Y92" s="89">
        <v>13641252.83</v>
      </c>
      <c r="Z92" s="91">
        <v>2.4354606274590074E-2</v>
      </c>
      <c r="AA92" s="89">
        <v>918929.73</v>
      </c>
      <c r="AB92" s="89">
        <v>0</v>
      </c>
      <c r="AC92" s="89">
        <v>0</v>
      </c>
      <c r="AD92" s="89">
        <v>0</v>
      </c>
      <c r="AE92" s="89">
        <v>0</v>
      </c>
      <c r="AF92" s="89">
        <f t="shared" si="12"/>
        <v>0</v>
      </c>
      <c r="AG92" s="89">
        <v>332076.96000000002</v>
      </c>
      <c r="AH92" s="89">
        <v>31701.93</v>
      </c>
      <c r="AI92" s="89">
        <v>91485.45</v>
      </c>
      <c r="AJ92" s="89">
        <v>0</v>
      </c>
      <c r="AK92" s="89">
        <v>73061.84</v>
      </c>
      <c r="AL92" s="89">
        <v>870</v>
      </c>
      <c r="AM92" s="89">
        <v>42440.95</v>
      </c>
      <c r="AN92" s="89">
        <v>12099</v>
      </c>
      <c r="AO92" s="89">
        <v>4725</v>
      </c>
      <c r="AP92" s="89">
        <v>0</v>
      </c>
      <c r="AQ92" s="89">
        <v>28937.100000000002</v>
      </c>
      <c r="AR92" s="89">
        <v>9929.09</v>
      </c>
      <c r="AS92" s="89">
        <v>370</v>
      </c>
      <c r="AT92" s="89">
        <v>2073.56</v>
      </c>
      <c r="AU92" s="89">
        <v>28157.25</v>
      </c>
      <c r="AV92" s="89">
        <v>44318.61</v>
      </c>
      <c r="AW92" s="89">
        <v>702246.74</v>
      </c>
      <c r="AX92" s="89">
        <v>0</v>
      </c>
      <c r="AY92" s="91">
        <f t="shared" si="13"/>
        <v>0</v>
      </c>
      <c r="AZ92" s="89">
        <v>0</v>
      </c>
      <c r="BA92" s="91">
        <v>7.033883119669021E-2</v>
      </c>
      <c r="BB92" s="89">
        <v>113456.84</v>
      </c>
      <c r="BC92" s="89">
        <v>213568.4</v>
      </c>
      <c r="BD92" s="89">
        <v>209700</v>
      </c>
      <c r="BE92" s="89">
        <v>5.8207660913467401E-11</v>
      </c>
      <c r="BF92" s="89">
        <v>85950.6</v>
      </c>
      <c r="BG92" s="89">
        <v>0</v>
      </c>
      <c r="BH92" s="89">
        <v>0</v>
      </c>
      <c r="BI92" s="89">
        <v>0</v>
      </c>
      <c r="BJ92" s="89">
        <f t="shared" si="14"/>
        <v>0</v>
      </c>
      <c r="BK92" s="89">
        <v>0</v>
      </c>
      <c r="BL92" s="89">
        <v>1462</v>
      </c>
      <c r="BM92" s="89">
        <v>413</v>
      </c>
      <c r="BN92" s="89">
        <v>0</v>
      </c>
      <c r="BO92" s="89">
        <v>0</v>
      </c>
      <c r="BP92" s="89">
        <v>-11</v>
      </c>
      <c r="BQ92" s="89">
        <v>-37</v>
      </c>
      <c r="BR92" s="89">
        <v>-65</v>
      </c>
      <c r="BS92" s="89">
        <v>-82</v>
      </c>
      <c r="BT92" s="89">
        <v>0</v>
      </c>
      <c r="BU92" s="89">
        <v>0</v>
      </c>
      <c r="BV92" s="89">
        <v>0</v>
      </c>
      <c r="BW92" s="89">
        <v>-351</v>
      </c>
      <c r="BX92" s="89">
        <v>0</v>
      </c>
      <c r="BY92" s="89">
        <v>1329</v>
      </c>
      <c r="BZ92" s="89">
        <v>17</v>
      </c>
      <c r="CA92" s="89">
        <v>110</v>
      </c>
      <c r="CB92" s="89">
        <v>39</v>
      </c>
      <c r="CC92" s="89">
        <v>153</v>
      </c>
      <c r="CD92" s="89">
        <v>40</v>
      </c>
      <c r="CE92" s="89">
        <v>3</v>
      </c>
    </row>
    <row r="93" spans="1:83" s="64" customFormat="1" ht="15.6" customHeight="1" x14ac:dyDescent="0.3">
      <c r="A93" s="56">
        <v>9</v>
      </c>
      <c r="B93" s="56" t="s">
        <v>323</v>
      </c>
      <c r="C93" s="87" t="s">
        <v>230</v>
      </c>
      <c r="D93" s="56" t="s">
        <v>324</v>
      </c>
      <c r="E93" s="56" t="s">
        <v>107</v>
      </c>
      <c r="F93" s="56" t="s">
        <v>298</v>
      </c>
      <c r="G93" s="89">
        <v>20222036.649999999</v>
      </c>
      <c r="H93" s="89">
        <v>437830.23</v>
      </c>
      <c r="I93" s="89">
        <v>15184.21</v>
      </c>
      <c r="J93" s="89">
        <v>0</v>
      </c>
      <c r="K93" s="89">
        <v>0</v>
      </c>
      <c r="L93" s="89">
        <v>20675051.09</v>
      </c>
      <c r="M93" s="89">
        <v>0</v>
      </c>
      <c r="N93" s="89">
        <v>999040.08</v>
      </c>
      <c r="O93" s="89">
        <v>1885586.81</v>
      </c>
      <c r="P93" s="89">
        <v>4786315.0599999996</v>
      </c>
      <c r="Q93" s="89">
        <v>0</v>
      </c>
      <c r="R93" s="89">
        <v>1279548.4099999999</v>
      </c>
      <c r="S93" s="89">
        <v>7226444.04</v>
      </c>
      <c r="T93" s="89">
        <v>1885679.98</v>
      </c>
      <c r="U93" s="89">
        <v>0</v>
      </c>
      <c r="V93" s="89">
        <v>0</v>
      </c>
      <c r="W93" s="89">
        <v>1099832.57</v>
      </c>
      <c r="X93" s="89">
        <v>1482267.27</v>
      </c>
      <c r="Y93" s="89">
        <v>20644714.219999999</v>
      </c>
      <c r="Z93" s="91">
        <v>7.695555248417893E-2</v>
      </c>
      <c r="AA93" s="89">
        <v>1420761.59</v>
      </c>
      <c r="AB93" s="89">
        <v>0</v>
      </c>
      <c r="AC93" s="89">
        <v>0</v>
      </c>
      <c r="AD93" s="89">
        <v>0</v>
      </c>
      <c r="AE93" s="89">
        <v>0</v>
      </c>
      <c r="AF93" s="89">
        <f t="shared" si="12"/>
        <v>0</v>
      </c>
      <c r="AG93" s="89">
        <v>568651.54</v>
      </c>
      <c r="AH93" s="89">
        <v>44992.57</v>
      </c>
      <c r="AI93" s="89">
        <v>158890.22</v>
      </c>
      <c r="AJ93" s="89">
        <v>0</v>
      </c>
      <c r="AK93" s="89">
        <v>98070.9</v>
      </c>
      <c r="AL93" s="89">
        <v>6725.98</v>
      </c>
      <c r="AM93" s="89">
        <v>61906.31</v>
      </c>
      <c r="AN93" s="89">
        <v>12099</v>
      </c>
      <c r="AO93" s="89">
        <v>1654</v>
      </c>
      <c r="AP93" s="89">
        <v>16000</v>
      </c>
      <c r="AQ93" s="89">
        <v>47806.18</v>
      </c>
      <c r="AR93" s="89">
        <v>14235.89</v>
      </c>
      <c r="AS93" s="89">
        <v>5703</v>
      </c>
      <c r="AT93" s="89">
        <v>19867.62</v>
      </c>
      <c r="AU93" s="89">
        <v>42112.25</v>
      </c>
      <c r="AV93" s="89">
        <v>77438.930000000008</v>
      </c>
      <c r="AW93" s="89">
        <v>1176154.3899999999</v>
      </c>
      <c r="AX93" s="89">
        <v>0</v>
      </c>
      <c r="AY93" s="91">
        <f t="shared" si="13"/>
        <v>0</v>
      </c>
      <c r="AZ93" s="89">
        <v>0</v>
      </c>
      <c r="BA93" s="91">
        <v>7.0258085997485328E-2</v>
      </c>
      <c r="BB93" s="89">
        <v>0</v>
      </c>
      <c r="BC93" s="89">
        <v>1589891.47</v>
      </c>
      <c r="BD93" s="89">
        <v>209700</v>
      </c>
      <c r="BE93" s="89">
        <v>5.8207660913467401E-11</v>
      </c>
      <c r="BF93" s="89">
        <v>285034.67</v>
      </c>
      <c r="BG93" s="89">
        <v>0</v>
      </c>
      <c r="BH93" s="89">
        <v>0</v>
      </c>
      <c r="BI93" s="89">
        <v>0</v>
      </c>
      <c r="BJ93" s="89">
        <f t="shared" si="14"/>
        <v>0</v>
      </c>
      <c r="BK93" s="89">
        <v>0</v>
      </c>
      <c r="BL93" s="89">
        <v>3004</v>
      </c>
      <c r="BM93" s="89">
        <v>734</v>
      </c>
      <c r="BN93" s="89">
        <v>18</v>
      </c>
      <c r="BO93" s="89">
        <v>0</v>
      </c>
      <c r="BP93" s="89">
        <v>-9</v>
      </c>
      <c r="BQ93" s="89">
        <v>-54</v>
      </c>
      <c r="BR93" s="89">
        <v>-84</v>
      </c>
      <c r="BS93" s="89">
        <v>-142</v>
      </c>
      <c r="BT93" s="89">
        <v>0</v>
      </c>
      <c r="BU93" s="89">
        <v>-2</v>
      </c>
      <c r="BV93" s="89">
        <v>0</v>
      </c>
      <c r="BW93" s="89">
        <v>-769</v>
      </c>
      <c r="BX93" s="89">
        <v>-8</v>
      </c>
      <c r="BY93" s="89">
        <v>2688</v>
      </c>
      <c r="BZ93" s="89">
        <v>97</v>
      </c>
      <c r="CA93" s="89">
        <v>171</v>
      </c>
      <c r="CB93" s="89">
        <v>101</v>
      </c>
      <c r="CC93" s="89">
        <v>490</v>
      </c>
      <c r="CD93" s="89">
        <v>6</v>
      </c>
      <c r="CE93" s="89">
        <v>0</v>
      </c>
    </row>
    <row r="94" spans="1:83" s="64" customFormat="1" ht="15.6" customHeight="1" x14ac:dyDescent="0.3">
      <c r="A94" s="56">
        <v>9</v>
      </c>
      <c r="B94" s="56" t="s">
        <v>325</v>
      </c>
      <c r="C94" s="86" t="s">
        <v>271</v>
      </c>
      <c r="D94" s="56" t="s">
        <v>326</v>
      </c>
      <c r="E94" s="56" t="s">
        <v>112</v>
      </c>
      <c r="F94" s="56" t="s">
        <v>294</v>
      </c>
      <c r="G94" s="89">
        <v>40511407.170000002</v>
      </c>
      <c r="H94" s="89">
        <v>0</v>
      </c>
      <c r="I94" s="89">
        <v>1462900.31</v>
      </c>
      <c r="J94" s="89">
        <v>0</v>
      </c>
      <c r="K94" s="89">
        <v>0</v>
      </c>
      <c r="L94" s="89">
        <v>41974307.479999997</v>
      </c>
      <c r="M94" s="89">
        <v>0</v>
      </c>
      <c r="N94" s="89">
        <v>12655771.699999999</v>
      </c>
      <c r="O94" s="89">
        <v>1476231.22</v>
      </c>
      <c r="P94" s="89">
        <v>6559586.6900000004</v>
      </c>
      <c r="Q94" s="89">
        <v>0</v>
      </c>
      <c r="R94" s="89">
        <v>2005210.56</v>
      </c>
      <c r="S94" s="89">
        <v>10353418.17</v>
      </c>
      <c r="T94" s="89">
        <v>4841401.1900000004</v>
      </c>
      <c r="U94" s="89">
        <v>0</v>
      </c>
      <c r="V94" s="89">
        <v>0</v>
      </c>
      <c r="W94" s="89">
        <v>1645037.54</v>
      </c>
      <c r="X94" s="89">
        <v>2800263.75</v>
      </c>
      <c r="Y94" s="89">
        <v>42336920.82</v>
      </c>
      <c r="Z94" s="91">
        <v>0.10913930245489445</v>
      </c>
      <c r="AA94" s="89">
        <v>2797266.5</v>
      </c>
      <c r="AB94" s="89">
        <v>0</v>
      </c>
      <c r="AC94" s="89">
        <v>0</v>
      </c>
      <c r="AD94" s="89">
        <v>0</v>
      </c>
      <c r="AE94" s="89">
        <v>0</v>
      </c>
      <c r="AF94" s="89">
        <f t="shared" si="12"/>
        <v>0</v>
      </c>
      <c r="AG94" s="89">
        <v>1335761.02</v>
      </c>
      <c r="AH94" s="89">
        <v>105205.82</v>
      </c>
      <c r="AI94" s="89">
        <v>396967.74</v>
      </c>
      <c r="AJ94" s="89">
        <v>6824.16</v>
      </c>
      <c r="AK94" s="89">
        <v>275290.98</v>
      </c>
      <c r="AL94" s="89">
        <v>5584.87</v>
      </c>
      <c r="AM94" s="89">
        <v>72155.02</v>
      </c>
      <c r="AN94" s="89">
        <v>11300</v>
      </c>
      <c r="AO94" s="89">
        <v>4715.4399999999996</v>
      </c>
      <c r="AP94" s="89">
        <v>0</v>
      </c>
      <c r="AQ94" s="89">
        <v>162611.48000000001</v>
      </c>
      <c r="AR94" s="89">
        <v>24455.31</v>
      </c>
      <c r="AS94" s="89">
        <v>0</v>
      </c>
      <c r="AT94" s="89">
        <v>24250.16</v>
      </c>
      <c r="AU94" s="89">
        <v>127658.96</v>
      </c>
      <c r="AV94" s="89">
        <v>103502.94</v>
      </c>
      <c r="AW94" s="89">
        <v>2656283.9</v>
      </c>
      <c r="AX94" s="89">
        <v>23328.04</v>
      </c>
      <c r="AY94" s="91">
        <f t="shared" si="13"/>
        <v>8.7822088595274021E-3</v>
      </c>
      <c r="AZ94" s="89">
        <v>0</v>
      </c>
      <c r="BA94" s="91">
        <v>6.904886044223775E-2</v>
      </c>
      <c r="BB94" s="89">
        <v>780105.16</v>
      </c>
      <c r="BC94" s="89">
        <v>3641281.56</v>
      </c>
      <c r="BD94" s="89">
        <v>209700</v>
      </c>
      <c r="BE94" s="89">
        <v>2.91038304567337E-11</v>
      </c>
      <c r="BF94" s="89">
        <v>448940.26</v>
      </c>
      <c r="BG94" s="89">
        <v>0</v>
      </c>
      <c r="BH94" s="89">
        <v>0</v>
      </c>
      <c r="BI94" s="89">
        <v>0</v>
      </c>
      <c r="BJ94" s="89">
        <f t="shared" si="14"/>
        <v>0</v>
      </c>
      <c r="BK94" s="89">
        <v>0</v>
      </c>
      <c r="BL94" s="89">
        <v>3775</v>
      </c>
      <c r="BM94" s="89">
        <v>1117</v>
      </c>
      <c r="BN94" s="89">
        <v>28</v>
      </c>
      <c r="BO94" s="89">
        <v>0</v>
      </c>
      <c r="BP94" s="89">
        <v>-47</v>
      </c>
      <c r="BQ94" s="89">
        <v>-70</v>
      </c>
      <c r="BR94" s="89">
        <v>-251</v>
      </c>
      <c r="BS94" s="89">
        <v>-232</v>
      </c>
      <c r="BT94" s="89">
        <v>0</v>
      </c>
      <c r="BU94" s="89">
        <v>0</v>
      </c>
      <c r="BV94" s="89">
        <v>-10</v>
      </c>
      <c r="BW94" s="89">
        <v>-719</v>
      </c>
      <c r="BX94" s="89">
        <v>-2</v>
      </c>
      <c r="BY94" s="89">
        <v>3589</v>
      </c>
      <c r="BZ94" s="89">
        <v>43</v>
      </c>
      <c r="CA94" s="89">
        <v>206</v>
      </c>
      <c r="CB94" s="89">
        <v>106</v>
      </c>
      <c r="CC94" s="89">
        <v>379</v>
      </c>
      <c r="CD94" s="89">
        <v>28</v>
      </c>
      <c r="CE94" s="89">
        <v>0</v>
      </c>
    </row>
    <row r="95" spans="1:83" s="64" customFormat="1" ht="15.6" customHeight="1" x14ac:dyDescent="0.3">
      <c r="A95" s="56">
        <v>9</v>
      </c>
      <c r="B95" s="56" t="s">
        <v>327</v>
      </c>
      <c r="C95" s="86" t="s">
        <v>328</v>
      </c>
      <c r="D95" s="56" t="s">
        <v>329</v>
      </c>
      <c r="E95" s="56" t="s">
        <v>107</v>
      </c>
      <c r="F95" s="56" t="s">
        <v>298</v>
      </c>
      <c r="G95" s="51">
        <v>52437105</v>
      </c>
      <c r="H95" s="51">
        <v>0</v>
      </c>
      <c r="I95" s="51">
        <v>1364823</v>
      </c>
      <c r="J95" s="51">
        <v>0</v>
      </c>
      <c r="K95" s="51">
        <v>0</v>
      </c>
      <c r="L95" s="51">
        <v>53801929</v>
      </c>
      <c r="M95" s="51">
        <v>0</v>
      </c>
      <c r="N95" s="51">
        <v>15515998</v>
      </c>
      <c r="O95" s="51">
        <v>3337205</v>
      </c>
      <c r="P95" s="51">
        <v>11511705</v>
      </c>
      <c r="Q95" s="51">
        <v>3690</v>
      </c>
      <c r="R95" s="51">
        <v>1988844</v>
      </c>
      <c r="S95" s="51">
        <v>13954071</v>
      </c>
      <c r="T95" s="51">
        <v>2662093</v>
      </c>
      <c r="U95" s="51">
        <v>0</v>
      </c>
      <c r="V95" s="51">
        <v>0</v>
      </c>
      <c r="W95" s="51">
        <v>1934232</v>
      </c>
      <c r="X95" s="51">
        <f>1340+2820331</f>
        <v>2821671</v>
      </c>
      <c r="Y95" s="51">
        <v>53729508</v>
      </c>
      <c r="Z95" s="54">
        <f>1540384/52437105</f>
        <v>2.9375839875218131E-2</v>
      </c>
      <c r="AA95" s="51">
        <v>2820331</v>
      </c>
      <c r="AB95" s="51">
        <v>0</v>
      </c>
      <c r="AC95" s="51">
        <v>0</v>
      </c>
      <c r="AD95" s="51">
        <v>0</v>
      </c>
      <c r="AE95" s="51">
        <v>0</v>
      </c>
      <c r="AF95" s="51">
        <f t="shared" ref="AF95:AF106" si="15">SUM(AD95:AE95)</f>
        <v>0</v>
      </c>
      <c r="AG95" s="51">
        <v>1333379</v>
      </c>
      <c r="AH95" s="51">
        <v>103241</v>
      </c>
      <c r="AI95" s="51">
        <v>356123</v>
      </c>
      <c r="AJ95" s="51">
        <v>0</v>
      </c>
      <c r="AK95" s="51">
        <v>297810</v>
      </c>
      <c r="AL95" s="51">
        <v>13049</v>
      </c>
      <c r="AM95" s="51">
        <v>145425</v>
      </c>
      <c r="AN95" s="51">
        <v>12099</v>
      </c>
      <c r="AO95" s="51">
        <v>374</v>
      </c>
      <c r="AP95" s="51">
        <v>0</v>
      </c>
      <c r="AQ95" s="51">
        <f>5302+32896+13425</f>
        <v>51623</v>
      </c>
      <c r="AR95" s="51">
        <v>18525</v>
      </c>
      <c r="AS95" s="51">
        <v>190</v>
      </c>
      <c r="AT95" s="51">
        <v>2300</v>
      </c>
      <c r="AU95" s="51">
        <v>102426</v>
      </c>
      <c r="AV95" s="51">
        <f>29975+11143+5509+158+10232+6035</f>
        <v>63052</v>
      </c>
      <c r="AW95" s="51">
        <v>2499615</v>
      </c>
      <c r="AX95" s="51">
        <v>0</v>
      </c>
      <c r="AY95" s="54">
        <f t="shared" ref="AY95:AY106" si="16">AX95/AW95</f>
        <v>0</v>
      </c>
      <c r="AZ95" s="51">
        <v>63</v>
      </c>
      <c r="BA95" s="54">
        <f>2820331/52437105</f>
        <v>5.378502493606388E-2</v>
      </c>
      <c r="BB95" s="51">
        <v>683233</v>
      </c>
      <c r="BC95" s="51">
        <v>857151</v>
      </c>
      <c r="BD95" s="51">
        <v>209700</v>
      </c>
      <c r="BE95" s="51">
        <v>0</v>
      </c>
      <c r="BF95" s="51">
        <v>305515</v>
      </c>
      <c r="BG95" s="51">
        <v>0</v>
      </c>
      <c r="BH95" s="51">
        <v>0</v>
      </c>
      <c r="BI95" s="51">
        <v>0</v>
      </c>
      <c r="BJ95" s="51">
        <f t="shared" ref="BJ95:BJ106" si="17">SUM(BH95:BI95)</f>
        <v>0</v>
      </c>
      <c r="BK95" s="51">
        <v>0</v>
      </c>
      <c r="BL95" s="51">
        <v>4986</v>
      </c>
      <c r="BM95" s="51">
        <v>1650</v>
      </c>
      <c r="BN95" s="51">
        <v>141</v>
      </c>
      <c r="BO95" s="51">
        <v>-4</v>
      </c>
      <c r="BP95" s="51">
        <v>-56</v>
      </c>
      <c r="BQ95" s="51">
        <v>-213</v>
      </c>
      <c r="BR95" s="51">
        <v>-418</v>
      </c>
      <c r="BS95" s="51">
        <v>-540</v>
      </c>
      <c r="BT95" s="51">
        <v>0</v>
      </c>
      <c r="BU95" s="51">
        <v>0</v>
      </c>
      <c r="BV95" s="51">
        <v>0</v>
      </c>
      <c r="BW95" s="51">
        <v>-953</v>
      </c>
      <c r="BX95" s="51">
        <v>-9</v>
      </c>
      <c r="BY95" s="51">
        <f>SUM(BL95:BX95)</f>
        <v>4584</v>
      </c>
      <c r="BZ95" s="51">
        <v>67</v>
      </c>
      <c r="CA95" s="51">
        <v>375</v>
      </c>
      <c r="CB95" s="51">
        <v>123</v>
      </c>
      <c r="CC95" s="51">
        <v>382</v>
      </c>
      <c r="CD95" s="51">
        <v>55</v>
      </c>
      <c r="CE95" s="51">
        <v>0</v>
      </c>
    </row>
    <row r="96" spans="1:83" s="64" customFormat="1" ht="15.6" customHeight="1" x14ac:dyDescent="0.3">
      <c r="A96" s="56">
        <v>9</v>
      </c>
      <c r="B96" s="56" t="s">
        <v>330</v>
      </c>
      <c r="C96" s="86" t="s">
        <v>331</v>
      </c>
      <c r="D96" s="56" t="s">
        <v>301</v>
      </c>
      <c r="E96" s="56" t="s">
        <v>112</v>
      </c>
      <c r="F96" s="56" t="s">
        <v>294</v>
      </c>
      <c r="G96" s="89">
        <v>57235692.490000002</v>
      </c>
      <c r="H96" s="89">
        <v>0</v>
      </c>
      <c r="I96" s="89">
        <v>1510298.9600000002</v>
      </c>
      <c r="J96" s="89">
        <v>0</v>
      </c>
      <c r="K96" s="89">
        <v>0</v>
      </c>
      <c r="L96" s="89">
        <v>58745991.450000003</v>
      </c>
      <c r="M96" s="89">
        <v>0</v>
      </c>
      <c r="N96" s="89">
        <v>19666097.329999998</v>
      </c>
      <c r="O96" s="89">
        <v>2126976.2999999998</v>
      </c>
      <c r="P96" s="89">
        <v>7677209.2199999997</v>
      </c>
      <c r="Q96" s="89">
        <v>873.07</v>
      </c>
      <c r="R96" s="89">
        <v>2492732.7599999998</v>
      </c>
      <c r="S96" s="89">
        <v>14024226.67</v>
      </c>
      <c r="T96" s="89">
        <v>7033564.9400000004</v>
      </c>
      <c r="U96" s="89">
        <v>0</v>
      </c>
      <c r="V96" s="89">
        <v>0</v>
      </c>
      <c r="W96" s="89">
        <v>1841423.64</v>
      </c>
      <c r="X96" s="89">
        <v>4092314.75</v>
      </c>
      <c r="Y96" s="89">
        <v>58955418.68</v>
      </c>
      <c r="Z96" s="91">
        <v>0.14099656803156449</v>
      </c>
      <c r="AA96" s="89">
        <v>4041811.57</v>
      </c>
      <c r="AB96" s="89">
        <v>0</v>
      </c>
      <c r="AC96" s="89">
        <v>0</v>
      </c>
      <c r="AD96" s="89">
        <v>0</v>
      </c>
      <c r="AE96" s="89">
        <v>18.16</v>
      </c>
      <c r="AF96" s="89">
        <f t="shared" ref="AF96:AF105" si="18">SUM(AD96:AE96)</f>
        <v>18.16</v>
      </c>
      <c r="AG96" s="89">
        <v>2063785.23</v>
      </c>
      <c r="AH96" s="89">
        <v>168485.95</v>
      </c>
      <c r="AI96" s="89">
        <v>594209.65</v>
      </c>
      <c r="AJ96" s="89">
        <v>0</v>
      </c>
      <c r="AK96" s="89">
        <v>294063.71000000002</v>
      </c>
      <c r="AL96" s="89">
        <v>7246.95</v>
      </c>
      <c r="AM96" s="89">
        <v>57479.62</v>
      </c>
      <c r="AN96" s="89">
        <v>13800</v>
      </c>
      <c r="AO96" s="89">
        <v>8014.5</v>
      </c>
      <c r="AP96" s="89">
        <v>0</v>
      </c>
      <c r="AQ96" s="89">
        <v>195027.34</v>
      </c>
      <c r="AR96" s="89">
        <v>20448.3</v>
      </c>
      <c r="AS96" s="89">
        <v>0</v>
      </c>
      <c r="AT96" s="89">
        <v>764.47</v>
      </c>
      <c r="AU96" s="89">
        <v>105606.71</v>
      </c>
      <c r="AV96" s="89">
        <v>122086.2</v>
      </c>
      <c r="AW96" s="89">
        <v>3651018.63</v>
      </c>
      <c r="AX96" s="89">
        <v>0</v>
      </c>
      <c r="AY96" s="91">
        <f t="shared" ref="AY96:AY105" si="19">AX96/AW96</f>
        <v>0</v>
      </c>
      <c r="AZ96" s="89">
        <v>0</v>
      </c>
      <c r="BA96" s="91">
        <v>7.0616976822743427E-2</v>
      </c>
      <c r="BB96" s="89">
        <v>1735100.94</v>
      </c>
      <c r="BC96" s="89">
        <v>6334935.2699999996</v>
      </c>
      <c r="BD96" s="89">
        <v>209700</v>
      </c>
      <c r="BE96" s="89">
        <v>0</v>
      </c>
      <c r="BF96" s="89">
        <v>407689.39999999898</v>
      </c>
      <c r="BG96" s="89">
        <v>0</v>
      </c>
      <c r="BH96" s="89">
        <v>0</v>
      </c>
      <c r="BI96" s="89">
        <v>0</v>
      </c>
      <c r="BJ96" s="89">
        <f t="shared" ref="BJ96:BJ105" si="20">SUM(BH96:BI96)</f>
        <v>0</v>
      </c>
      <c r="BK96" s="89">
        <v>0</v>
      </c>
      <c r="BL96" s="89">
        <v>5758</v>
      </c>
      <c r="BM96" s="89">
        <v>1617</v>
      </c>
      <c r="BN96" s="89">
        <v>62</v>
      </c>
      <c r="BO96" s="89">
        <v>-55</v>
      </c>
      <c r="BP96" s="89">
        <v>-39</v>
      </c>
      <c r="BQ96" s="89">
        <v>-108</v>
      </c>
      <c r="BR96" s="89">
        <v>-394</v>
      </c>
      <c r="BS96" s="89">
        <v>-483</v>
      </c>
      <c r="BT96" s="89">
        <v>6</v>
      </c>
      <c r="BU96" s="89">
        <v>-17</v>
      </c>
      <c r="BV96" s="89">
        <v>36</v>
      </c>
      <c r="BW96" s="89">
        <v>-1110</v>
      </c>
      <c r="BX96" s="89">
        <v>-2</v>
      </c>
      <c r="BY96" s="89">
        <v>5271</v>
      </c>
      <c r="BZ96" s="89">
        <v>67</v>
      </c>
      <c r="CA96" s="89">
        <v>277</v>
      </c>
      <c r="CB96" s="89">
        <v>134</v>
      </c>
      <c r="CC96" s="89">
        <v>652</v>
      </c>
      <c r="CD96" s="89">
        <v>39</v>
      </c>
      <c r="CE96" s="89">
        <v>10</v>
      </c>
    </row>
    <row r="97" spans="1:83" s="64" customFormat="1" ht="15.6" customHeight="1" x14ac:dyDescent="0.3">
      <c r="A97" s="56">
        <v>9</v>
      </c>
      <c r="B97" s="56" t="s">
        <v>332</v>
      </c>
      <c r="C97" s="87" t="s">
        <v>333</v>
      </c>
      <c r="D97" s="56" t="s">
        <v>334</v>
      </c>
      <c r="E97" s="56" t="s">
        <v>107</v>
      </c>
      <c r="F97" s="56" t="s">
        <v>298</v>
      </c>
      <c r="G97" s="89">
        <v>11204150.66</v>
      </c>
      <c r="H97" s="89">
        <v>0</v>
      </c>
      <c r="I97" s="89">
        <v>163389.51999999999</v>
      </c>
      <c r="J97" s="89">
        <v>0</v>
      </c>
      <c r="K97" s="89">
        <v>0</v>
      </c>
      <c r="L97" s="89">
        <v>11367540.18</v>
      </c>
      <c r="M97" s="89">
        <v>0</v>
      </c>
      <c r="N97" s="89">
        <v>2494286.25</v>
      </c>
      <c r="O97" s="89">
        <v>917055.67</v>
      </c>
      <c r="P97" s="89">
        <v>912979.24</v>
      </c>
      <c r="Q97" s="89">
        <v>0</v>
      </c>
      <c r="R97" s="89">
        <v>603544.75</v>
      </c>
      <c r="S97" s="89">
        <v>4660649.8899999997</v>
      </c>
      <c r="T97" s="89">
        <v>299397.71000000002</v>
      </c>
      <c r="U97" s="89">
        <v>0</v>
      </c>
      <c r="V97" s="89">
        <v>0</v>
      </c>
      <c r="W97" s="89">
        <v>364222.63</v>
      </c>
      <c r="X97" s="89">
        <v>1003739.44</v>
      </c>
      <c r="Y97" s="89">
        <v>11255875.58</v>
      </c>
      <c r="Z97" s="91">
        <v>7.484513511531056E-2</v>
      </c>
      <c r="AA97" s="89">
        <v>999710.2</v>
      </c>
      <c r="AB97" s="89">
        <v>0</v>
      </c>
      <c r="AC97" s="89">
        <v>0</v>
      </c>
      <c r="AD97" s="89">
        <v>0</v>
      </c>
      <c r="AE97" s="89">
        <v>0</v>
      </c>
      <c r="AF97" s="89">
        <f t="shared" si="18"/>
        <v>0</v>
      </c>
      <c r="AG97" s="89">
        <v>438960.46</v>
      </c>
      <c r="AH97" s="89">
        <v>36304.589999999997</v>
      </c>
      <c r="AI97" s="89">
        <v>111105.37</v>
      </c>
      <c r="AJ97" s="89">
        <v>0</v>
      </c>
      <c r="AK97" s="89">
        <v>36211.980000000003</v>
      </c>
      <c r="AL97" s="89">
        <v>14151.71</v>
      </c>
      <c r="AM97" s="89">
        <v>36247.129999999997</v>
      </c>
      <c r="AN97" s="89">
        <v>12099</v>
      </c>
      <c r="AO97" s="89">
        <v>0</v>
      </c>
      <c r="AP97" s="89">
        <v>0</v>
      </c>
      <c r="AQ97" s="89">
        <v>32816.160000000003</v>
      </c>
      <c r="AR97" s="89">
        <v>4992.25</v>
      </c>
      <c r="AS97" s="89">
        <v>0</v>
      </c>
      <c r="AT97" s="89">
        <v>10757.89</v>
      </c>
      <c r="AU97" s="89">
        <v>27818.62</v>
      </c>
      <c r="AV97" s="89">
        <v>34099.35</v>
      </c>
      <c r="AW97" s="89">
        <v>795564.51</v>
      </c>
      <c r="AX97" s="89">
        <v>0</v>
      </c>
      <c r="AY97" s="91">
        <f t="shared" si="19"/>
        <v>0</v>
      </c>
      <c r="AZ97" s="89">
        <v>0</v>
      </c>
      <c r="BA97" s="91">
        <v>8.9226772321892356E-2</v>
      </c>
      <c r="BB97" s="89">
        <v>458599.71</v>
      </c>
      <c r="BC97" s="89">
        <v>379976.46</v>
      </c>
      <c r="BD97" s="89">
        <v>206555</v>
      </c>
      <c r="BE97" s="89">
        <v>0</v>
      </c>
      <c r="BF97" s="89">
        <v>186745.46</v>
      </c>
      <c r="BG97" s="89">
        <v>0</v>
      </c>
      <c r="BH97" s="89">
        <v>0</v>
      </c>
      <c r="BI97" s="89">
        <v>0</v>
      </c>
      <c r="BJ97" s="89">
        <f t="shared" si="20"/>
        <v>0</v>
      </c>
      <c r="BK97" s="89">
        <v>0</v>
      </c>
      <c r="BL97" s="89">
        <v>1262</v>
      </c>
      <c r="BM97" s="89">
        <v>336</v>
      </c>
      <c r="BN97" s="89">
        <v>1</v>
      </c>
      <c r="BO97" s="89">
        <v>-14</v>
      </c>
      <c r="BP97" s="89">
        <v>-10</v>
      </c>
      <c r="BQ97" s="89">
        <v>-26</v>
      </c>
      <c r="BR97" s="89">
        <v>-102</v>
      </c>
      <c r="BS97" s="89">
        <v>-77</v>
      </c>
      <c r="BT97" s="89">
        <v>0</v>
      </c>
      <c r="BU97" s="89">
        <v>0</v>
      </c>
      <c r="BV97" s="89">
        <v>1</v>
      </c>
      <c r="BW97" s="89">
        <v>-309</v>
      </c>
      <c r="BX97" s="89">
        <v>0</v>
      </c>
      <c r="BY97" s="89">
        <v>1090</v>
      </c>
      <c r="BZ97" s="89">
        <v>2</v>
      </c>
      <c r="CA97" s="89">
        <v>174</v>
      </c>
      <c r="CB97" s="89">
        <v>61</v>
      </c>
      <c r="CC97" s="89">
        <v>68</v>
      </c>
      <c r="CD97" s="89">
        <v>1</v>
      </c>
      <c r="CE97" s="89">
        <v>4</v>
      </c>
    </row>
    <row r="98" spans="1:83" s="64" customFormat="1" ht="15.6" customHeight="1" x14ac:dyDescent="0.3">
      <c r="A98" s="57">
        <v>10</v>
      </c>
      <c r="B98" s="58" t="s">
        <v>335</v>
      </c>
      <c r="C98" s="86" t="s">
        <v>150</v>
      </c>
      <c r="D98" s="56" t="s">
        <v>336</v>
      </c>
      <c r="E98" s="56" t="s">
        <v>126</v>
      </c>
      <c r="F98" s="56" t="s">
        <v>337</v>
      </c>
      <c r="G98" s="89">
        <v>25837995.789999999</v>
      </c>
      <c r="H98" s="89">
        <v>0</v>
      </c>
      <c r="I98" s="89">
        <v>393685.61</v>
      </c>
      <c r="J98" s="89">
        <v>0</v>
      </c>
      <c r="K98" s="89">
        <v>0</v>
      </c>
      <c r="L98" s="89">
        <v>26231681.399999999</v>
      </c>
      <c r="M98" s="89">
        <v>0</v>
      </c>
      <c r="N98" s="89">
        <v>7152721.5700000003</v>
      </c>
      <c r="O98" s="89">
        <v>846451.11</v>
      </c>
      <c r="P98" s="89">
        <v>7374348.7999999998</v>
      </c>
      <c r="Q98" s="89">
        <v>0</v>
      </c>
      <c r="R98" s="89">
        <v>520978.59</v>
      </c>
      <c r="S98" s="89">
        <v>5385080.7599999998</v>
      </c>
      <c r="T98" s="89">
        <v>3319043.92</v>
      </c>
      <c r="U98" s="89">
        <v>0</v>
      </c>
      <c r="V98" s="89">
        <v>36</v>
      </c>
      <c r="W98" s="89">
        <v>534850.72</v>
      </c>
      <c r="X98" s="89">
        <v>1867512.3</v>
      </c>
      <c r="Y98" s="89">
        <v>27001023.77</v>
      </c>
      <c r="Z98" s="91">
        <v>0.12692585278883237</v>
      </c>
      <c r="AA98" s="89">
        <v>1718771.62</v>
      </c>
      <c r="AB98" s="89">
        <v>0</v>
      </c>
      <c r="AC98" s="89">
        <v>0</v>
      </c>
      <c r="AD98" s="89">
        <v>0</v>
      </c>
      <c r="AE98" s="89">
        <v>0</v>
      </c>
      <c r="AF98" s="89">
        <f t="shared" si="18"/>
        <v>0</v>
      </c>
      <c r="AG98" s="89">
        <v>865268.8</v>
      </c>
      <c r="AH98" s="89">
        <v>70403.27</v>
      </c>
      <c r="AI98" s="89">
        <v>220809</v>
      </c>
      <c r="AJ98" s="89">
        <v>0</v>
      </c>
      <c r="AK98" s="89">
        <v>67840.72</v>
      </c>
      <c r="AL98" s="89">
        <v>1584.38</v>
      </c>
      <c r="AM98" s="89">
        <v>71432.429999999993</v>
      </c>
      <c r="AN98" s="89">
        <v>12200</v>
      </c>
      <c r="AO98" s="89">
        <v>0</v>
      </c>
      <c r="AP98" s="89">
        <v>21612.48</v>
      </c>
      <c r="AQ98" s="89">
        <v>52047.72</v>
      </c>
      <c r="AR98" s="89">
        <v>10212.65</v>
      </c>
      <c r="AS98" s="89">
        <v>0</v>
      </c>
      <c r="AT98" s="89">
        <v>3025.27</v>
      </c>
      <c r="AU98" s="89">
        <v>19219.64</v>
      </c>
      <c r="AV98" s="89">
        <v>58438.509999999995</v>
      </c>
      <c r="AW98" s="89">
        <v>1474094.87</v>
      </c>
      <c r="AX98" s="89">
        <v>124237.29</v>
      </c>
      <c r="AY98" s="91">
        <f t="shared" si="19"/>
        <v>8.428038963326695E-2</v>
      </c>
      <c r="AZ98" s="89">
        <v>0</v>
      </c>
      <c r="BA98" s="91">
        <v>6.6521089095664732E-2</v>
      </c>
      <c r="BB98" s="89">
        <v>0</v>
      </c>
      <c r="BC98" s="89">
        <v>3279509.65</v>
      </c>
      <c r="BD98" s="89">
        <v>209700</v>
      </c>
      <c r="BE98" s="89">
        <v>0</v>
      </c>
      <c r="BF98" s="89">
        <v>208746.12000000101</v>
      </c>
      <c r="BG98" s="89">
        <v>0</v>
      </c>
      <c r="BH98" s="89">
        <v>0</v>
      </c>
      <c r="BI98" s="89">
        <v>0</v>
      </c>
      <c r="BJ98" s="89">
        <f t="shared" si="20"/>
        <v>0</v>
      </c>
      <c r="BK98" s="89">
        <v>0</v>
      </c>
      <c r="BL98" s="89">
        <v>4820</v>
      </c>
      <c r="BM98" s="89">
        <v>1015</v>
      </c>
      <c r="BN98" s="89">
        <v>3</v>
      </c>
      <c r="BO98" s="89">
        <v>-6</v>
      </c>
      <c r="BP98" s="89">
        <v>-15</v>
      </c>
      <c r="BQ98" s="89">
        <v>-112</v>
      </c>
      <c r="BR98" s="89">
        <v>-159</v>
      </c>
      <c r="BS98" s="89">
        <v>-403</v>
      </c>
      <c r="BT98" s="89">
        <v>2</v>
      </c>
      <c r="BU98" s="89">
        <v>0</v>
      </c>
      <c r="BV98" s="89">
        <v>0</v>
      </c>
      <c r="BW98" s="89">
        <v>-1023</v>
      </c>
      <c r="BX98" s="89">
        <v>-9</v>
      </c>
      <c r="BY98" s="89">
        <v>4113</v>
      </c>
      <c r="BZ98" s="89">
        <v>2</v>
      </c>
      <c r="CA98" s="89">
        <v>170</v>
      </c>
      <c r="CB98" s="89">
        <v>109</v>
      </c>
      <c r="CC98" s="89">
        <v>725</v>
      </c>
      <c r="CD98" s="89">
        <v>18</v>
      </c>
      <c r="CE98" s="89">
        <v>6</v>
      </c>
    </row>
    <row r="99" spans="1:83" s="64" customFormat="1" ht="15.6" customHeight="1" x14ac:dyDescent="0.3">
      <c r="A99" s="57">
        <v>10</v>
      </c>
      <c r="B99" s="58" t="s">
        <v>339</v>
      </c>
      <c r="C99" s="86" t="s">
        <v>340</v>
      </c>
      <c r="D99" s="56" t="s">
        <v>341</v>
      </c>
      <c r="E99" s="56" t="s">
        <v>107</v>
      </c>
      <c r="F99" s="56" t="s">
        <v>337</v>
      </c>
      <c r="G99" s="89">
        <v>68129947.319999993</v>
      </c>
      <c r="H99" s="89">
        <v>0</v>
      </c>
      <c r="I99" s="89">
        <v>324799.55</v>
      </c>
      <c r="J99" s="89">
        <v>0</v>
      </c>
      <c r="K99" s="89">
        <v>0</v>
      </c>
      <c r="L99" s="89">
        <v>68454746.870000005</v>
      </c>
      <c r="M99" s="89">
        <v>0</v>
      </c>
      <c r="N99" s="89">
        <v>31371648.079999998</v>
      </c>
      <c r="O99" s="89">
        <v>2977692.56</v>
      </c>
      <c r="P99" s="89">
        <v>12685974.93</v>
      </c>
      <c r="Q99" s="89">
        <v>12855.88</v>
      </c>
      <c r="R99" s="89">
        <v>2322443.2400000002</v>
      </c>
      <c r="S99" s="89">
        <v>10340072.6</v>
      </c>
      <c r="T99" s="89">
        <v>3898499.41</v>
      </c>
      <c r="U99" s="89">
        <v>0</v>
      </c>
      <c r="V99" s="89">
        <v>244529.2</v>
      </c>
      <c r="W99" s="89">
        <v>1887281.28</v>
      </c>
      <c r="X99" s="89">
        <v>2433620.0699999998</v>
      </c>
      <c r="Y99" s="89">
        <v>68174617.25</v>
      </c>
      <c r="Z99" s="91">
        <v>0.14487779879880305</v>
      </c>
      <c r="AA99" s="89">
        <v>2199686.38</v>
      </c>
      <c r="AB99" s="89">
        <v>0</v>
      </c>
      <c r="AC99" s="89">
        <v>0</v>
      </c>
      <c r="AD99" s="89">
        <v>0</v>
      </c>
      <c r="AE99" s="89">
        <v>0</v>
      </c>
      <c r="AF99" s="89">
        <f t="shared" si="18"/>
        <v>0</v>
      </c>
      <c r="AG99" s="89">
        <v>1089661.98</v>
      </c>
      <c r="AH99" s="89">
        <v>85655.79</v>
      </c>
      <c r="AI99" s="89">
        <v>294824.17</v>
      </c>
      <c r="AJ99" s="89">
        <v>0</v>
      </c>
      <c r="AK99" s="89">
        <v>169874.74</v>
      </c>
      <c r="AL99" s="89">
        <v>35000</v>
      </c>
      <c r="AM99" s="89">
        <v>148004.66</v>
      </c>
      <c r="AN99" s="89">
        <v>13800</v>
      </c>
      <c r="AO99" s="89">
        <v>23180</v>
      </c>
      <c r="AP99" s="89">
        <v>86683.81</v>
      </c>
      <c r="AQ99" s="89">
        <v>154219.66</v>
      </c>
      <c r="AR99" s="89">
        <v>24222.29</v>
      </c>
      <c r="AS99" s="89">
        <v>5600</v>
      </c>
      <c r="AT99" s="89">
        <v>9973.0400000000009</v>
      </c>
      <c r="AU99" s="89">
        <v>68737.06</v>
      </c>
      <c r="AV99" s="89">
        <v>100822.86</v>
      </c>
      <c r="AW99" s="89">
        <v>2310260.06</v>
      </c>
      <c r="AX99" s="89">
        <v>0</v>
      </c>
      <c r="AY99" s="91">
        <f t="shared" si="19"/>
        <v>0</v>
      </c>
      <c r="AZ99" s="89">
        <v>0</v>
      </c>
      <c r="BA99" s="91">
        <v>3.2286629691173525E-2</v>
      </c>
      <c r="BB99" s="89">
        <v>3631593.75</v>
      </c>
      <c r="BC99" s="89">
        <v>6238923.0499999998</v>
      </c>
      <c r="BD99" s="89">
        <v>209700</v>
      </c>
      <c r="BE99" s="89">
        <v>0</v>
      </c>
      <c r="BF99" s="89">
        <v>180192.72000000099</v>
      </c>
      <c r="BG99" s="89">
        <v>0</v>
      </c>
      <c r="BH99" s="89">
        <v>0</v>
      </c>
      <c r="BI99" s="89">
        <v>0</v>
      </c>
      <c r="BJ99" s="89">
        <f t="shared" si="20"/>
        <v>0</v>
      </c>
      <c r="BK99" s="89">
        <v>0</v>
      </c>
      <c r="BL99" s="89">
        <v>5192</v>
      </c>
      <c r="BM99" s="89">
        <v>1879</v>
      </c>
      <c r="BN99" s="89">
        <v>24</v>
      </c>
      <c r="BO99" s="89">
        <v>-5</v>
      </c>
      <c r="BP99" s="89">
        <v>-60</v>
      </c>
      <c r="BQ99" s="89">
        <v>-209</v>
      </c>
      <c r="BR99" s="89">
        <v>-383</v>
      </c>
      <c r="BS99" s="89">
        <v>-703</v>
      </c>
      <c r="BT99" s="89">
        <v>0</v>
      </c>
      <c r="BU99" s="89">
        <v>0</v>
      </c>
      <c r="BV99" s="89">
        <v>1305</v>
      </c>
      <c r="BW99" s="89">
        <v>-1637</v>
      </c>
      <c r="BX99" s="89">
        <v>-21</v>
      </c>
      <c r="BY99" s="89">
        <v>5382</v>
      </c>
      <c r="BZ99" s="89">
        <v>16</v>
      </c>
      <c r="CA99" s="89">
        <v>306</v>
      </c>
      <c r="CB99" s="89">
        <v>91</v>
      </c>
      <c r="CC99" s="89">
        <v>447</v>
      </c>
      <c r="CD99" s="89">
        <v>95</v>
      </c>
      <c r="CE99" s="89">
        <v>4</v>
      </c>
    </row>
    <row r="100" spans="1:83" s="64" customFormat="1" ht="15.6" customHeight="1" x14ac:dyDescent="0.3">
      <c r="A100" s="57">
        <v>10</v>
      </c>
      <c r="B100" s="58" t="s">
        <v>342</v>
      </c>
      <c r="C100" s="86" t="s">
        <v>114</v>
      </c>
      <c r="D100" s="56" t="s">
        <v>343</v>
      </c>
      <c r="E100" s="56" t="s">
        <v>344</v>
      </c>
      <c r="F100" s="56" t="s">
        <v>345</v>
      </c>
      <c r="G100" s="89">
        <v>8386080.7699999996</v>
      </c>
      <c r="H100" s="89">
        <v>87424.89</v>
      </c>
      <c r="I100" s="89">
        <v>0</v>
      </c>
      <c r="J100" s="89">
        <v>0</v>
      </c>
      <c r="K100" s="89">
        <v>0</v>
      </c>
      <c r="L100" s="89">
        <v>8473505.6600000001</v>
      </c>
      <c r="M100" s="89">
        <v>0</v>
      </c>
      <c r="N100" s="89">
        <v>150152.82</v>
      </c>
      <c r="O100" s="89">
        <v>700689.92000000004</v>
      </c>
      <c r="P100" s="89">
        <v>1892614.43</v>
      </c>
      <c r="Q100" s="89">
        <v>1414.57</v>
      </c>
      <c r="R100" s="89">
        <v>504511.14</v>
      </c>
      <c r="S100" s="89">
        <v>3208321.76</v>
      </c>
      <c r="T100" s="89">
        <v>1102906.04</v>
      </c>
      <c r="U100" s="89">
        <v>0</v>
      </c>
      <c r="V100" s="89">
        <v>0</v>
      </c>
      <c r="W100" s="89">
        <v>156951.62</v>
      </c>
      <c r="X100" s="89">
        <v>829318.61</v>
      </c>
      <c r="Y100" s="89">
        <v>8546880.9100000001</v>
      </c>
      <c r="Z100" s="91">
        <v>1.5619506885418192E-2</v>
      </c>
      <c r="AA100" s="89">
        <v>829318.61</v>
      </c>
      <c r="AB100" s="89">
        <v>0</v>
      </c>
      <c r="AC100" s="89">
        <v>0</v>
      </c>
      <c r="AD100" s="89">
        <v>0</v>
      </c>
      <c r="AE100" s="89">
        <v>0</v>
      </c>
      <c r="AF100" s="89">
        <f t="shared" si="18"/>
        <v>0</v>
      </c>
      <c r="AG100" s="89">
        <v>426383.92</v>
      </c>
      <c r="AH100" s="89">
        <v>37263.800000000003</v>
      </c>
      <c r="AI100" s="89">
        <v>89176.79</v>
      </c>
      <c r="AJ100" s="89">
        <v>0</v>
      </c>
      <c r="AK100" s="89">
        <v>72023.08</v>
      </c>
      <c r="AL100" s="89">
        <v>19773.43</v>
      </c>
      <c r="AM100" s="89">
        <v>60824.08</v>
      </c>
      <c r="AN100" s="89">
        <v>8875</v>
      </c>
      <c r="AO100" s="89">
        <v>0</v>
      </c>
      <c r="AP100" s="89">
        <v>0</v>
      </c>
      <c r="AQ100" s="89">
        <v>16617.939999999999</v>
      </c>
      <c r="AR100" s="89">
        <v>2550</v>
      </c>
      <c r="AS100" s="89">
        <v>0</v>
      </c>
      <c r="AT100" s="89">
        <v>3219.56</v>
      </c>
      <c r="AU100" s="89">
        <v>13812.99</v>
      </c>
      <c r="AV100" s="89">
        <v>14664.44</v>
      </c>
      <c r="AW100" s="89">
        <v>765185.03</v>
      </c>
      <c r="AX100" s="89">
        <v>0</v>
      </c>
      <c r="AY100" s="91">
        <f t="shared" si="19"/>
        <v>0</v>
      </c>
      <c r="AZ100" s="89">
        <v>0</v>
      </c>
      <c r="BA100" s="91">
        <v>9.8892275515252398E-2</v>
      </c>
      <c r="BB100" s="89">
        <v>93565.56</v>
      </c>
      <c r="BC100" s="89">
        <v>38786.42</v>
      </c>
      <c r="BD100" s="89">
        <v>209612.75</v>
      </c>
      <c r="BE100" s="89">
        <v>0</v>
      </c>
      <c r="BF100" s="89">
        <v>29150.369999999501</v>
      </c>
      <c r="BG100" s="89">
        <v>0</v>
      </c>
      <c r="BH100" s="89">
        <v>0</v>
      </c>
      <c r="BI100" s="89">
        <v>0</v>
      </c>
      <c r="BJ100" s="89">
        <f t="shared" si="20"/>
        <v>0</v>
      </c>
      <c r="BK100" s="89">
        <v>0</v>
      </c>
      <c r="BL100" s="89">
        <v>1677</v>
      </c>
      <c r="BM100" s="89">
        <v>390</v>
      </c>
      <c r="BN100" s="89">
        <v>20</v>
      </c>
      <c r="BO100" s="89">
        <v>0</v>
      </c>
      <c r="BP100" s="89">
        <v>-13</v>
      </c>
      <c r="BQ100" s="89">
        <v>-77</v>
      </c>
      <c r="BR100" s="89">
        <v>-26</v>
      </c>
      <c r="BS100" s="89">
        <v>-120</v>
      </c>
      <c r="BT100" s="89">
        <v>0</v>
      </c>
      <c r="BU100" s="89">
        <v>0</v>
      </c>
      <c r="BV100" s="89">
        <v>80</v>
      </c>
      <c r="BW100" s="89">
        <v>-488</v>
      </c>
      <c r="BX100" s="89">
        <v>-7</v>
      </c>
      <c r="BY100" s="89">
        <v>1436</v>
      </c>
      <c r="BZ100" s="89">
        <v>0</v>
      </c>
      <c r="CA100" s="89">
        <v>133</v>
      </c>
      <c r="CB100" s="89">
        <v>51</v>
      </c>
      <c r="CC100" s="89">
        <v>293</v>
      </c>
      <c r="CD100" s="89">
        <v>5</v>
      </c>
      <c r="CE100" s="89">
        <v>6</v>
      </c>
    </row>
    <row r="101" spans="1:83" s="64" customFormat="1" ht="15.6" customHeight="1" x14ac:dyDescent="0.3">
      <c r="A101" s="57">
        <v>10</v>
      </c>
      <c r="B101" s="58" t="s">
        <v>346</v>
      </c>
      <c r="C101" s="87" t="s">
        <v>347</v>
      </c>
      <c r="D101" s="56" t="s">
        <v>348</v>
      </c>
      <c r="E101" s="56" t="s">
        <v>344</v>
      </c>
      <c r="F101" s="56" t="s">
        <v>345</v>
      </c>
      <c r="G101" s="89">
        <v>8538708.8900000006</v>
      </c>
      <c r="H101" s="89">
        <v>0</v>
      </c>
      <c r="I101" s="89">
        <v>2056.25</v>
      </c>
      <c r="J101" s="89">
        <v>0</v>
      </c>
      <c r="K101" s="89">
        <v>0</v>
      </c>
      <c r="L101" s="89">
        <v>8540765.1400000006</v>
      </c>
      <c r="M101" s="89">
        <v>0</v>
      </c>
      <c r="N101" s="89">
        <v>699984.42</v>
      </c>
      <c r="O101" s="89">
        <v>696582.11</v>
      </c>
      <c r="P101" s="89">
        <v>1738647.16</v>
      </c>
      <c r="Q101" s="89">
        <v>2079.2800000000002</v>
      </c>
      <c r="R101" s="89">
        <v>396509.72</v>
      </c>
      <c r="S101" s="89">
        <v>3431585.22</v>
      </c>
      <c r="T101" s="89">
        <v>673064.26</v>
      </c>
      <c r="U101" s="89">
        <v>0</v>
      </c>
      <c r="V101" s="89">
        <v>0</v>
      </c>
      <c r="W101" s="89">
        <v>217149.06</v>
      </c>
      <c r="X101" s="89">
        <v>853157.84</v>
      </c>
      <c r="Y101" s="89">
        <v>8708759.0700000003</v>
      </c>
      <c r="Z101" s="91">
        <v>5.4268403568914853E-2</v>
      </c>
      <c r="AA101" s="89">
        <v>843553.58</v>
      </c>
      <c r="AB101" s="89">
        <v>0</v>
      </c>
      <c r="AC101" s="89">
        <v>0</v>
      </c>
      <c r="AD101" s="89">
        <v>0</v>
      </c>
      <c r="AE101" s="89">
        <v>0</v>
      </c>
      <c r="AF101" s="89">
        <f t="shared" si="18"/>
        <v>0</v>
      </c>
      <c r="AG101" s="89">
        <v>416849.56</v>
      </c>
      <c r="AH101" s="89">
        <v>37498.85</v>
      </c>
      <c r="AI101" s="89">
        <v>64433.09</v>
      </c>
      <c r="AJ101" s="89">
        <v>0</v>
      </c>
      <c r="AK101" s="89">
        <v>24580.35</v>
      </c>
      <c r="AL101" s="89">
        <v>9175</v>
      </c>
      <c r="AM101" s="89">
        <v>43434.400000000001</v>
      </c>
      <c r="AN101" s="89">
        <v>8875</v>
      </c>
      <c r="AO101" s="89">
        <v>5169.7</v>
      </c>
      <c r="AP101" s="89">
        <v>0</v>
      </c>
      <c r="AQ101" s="89">
        <v>19291.66</v>
      </c>
      <c r="AR101" s="89">
        <v>4542.9399999999996</v>
      </c>
      <c r="AS101" s="89">
        <v>0</v>
      </c>
      <c r="AT101" s="89">
        <v>13249.79</v>
      </c>
      <c r="AU101" s="89">
        <v>20496.25</v>
      </c>
      <c r="AV101" s="89">
        <v>39044.58</v>
      </c>
      <c r="AW101" s="89">
        <v>706641.17</v>
      </c>
      <c r="AX101" s="89">
        <v>0</v>
      </c>
      <c r="AY101" s="91">
        <f t="shared" si="19"/>
        <v>0</v>
      </c>
      <c r="AZ101" s="89">
        <v>0</v>
      </c>
      <c r="BA101" s="91">
        <v>9.8791701516832003E-2</v>
      </c>
      <c r="BB101" s="89">
        <v>102236.74</v>
      </c>
      <c r="BC101" s="89">
        <v>361145.36</v>
      </c>
      <c r="BD101" s="89">
        <v>209700</v>
      </c>
      <c r="BE101" s="89">
        <v>0</v>
      </c>
      <c r="BF101" s="89">
        <v>40590.8200000004</v>
      </c>
      <c r="BG101" s="89">
        <v>0</v>
      </c>
      <c r="BH101" s="89">
        <v>0</v>
      </c>
      <c r="BI101" s="89">
        <v>0</v>
      </c>
      <c r="BJ101" s="89">
        <f t="shared" si="20"/>
        <v>0</v>
      </c>
      <c r="BK101" s="89">
        <v>0</v>
      </c>
      <c r="BL101" s="89">
        <v>1217</v>
      </c>
      <c r="BM101" s="89">
        <v>311</v>
      </c>
      <c r="BN101" s="89">
        <v>33</v>
      </c>
      <c r="BO101" s="89">
        <v>0</v>
      </c>
      <c r="BP101" s="89">
        <v>-13</v>
      </c>
      <c r="BQ101" s="89">
        <v>-38</v>
      </c>
      <c r="BR101" s="89">
        <v>-48</v>
      </c>
      <c r="BS101" s="89">
        <v>-77</v>
      </c>
      <c r="BT101" s="89">
        <v>1</v>
      </c>
      <c r="BU101" s="89">
        <v>-6</v>
      </c>
      <c r="BV101" s="89">
        <v>24</v>
      </c>
      <c r="BW101" s="89">
        <v>-330</v>
      </c>
      <c r="BX101" s="89">
        <v>-7</v>
      </c>
      <c r="BY101" s="89">
        <v>1067</v>
      </c>
      <c r="BZ101" s="89">
        <v>2</v>
      </c>
      <c r="CA101" s="89">
        <v>83</v>
      </c>
      <c r="CB101" s="89">
        <v>27</v>
      </c>
      <c r="CC101" s="89">
        <v>154</v>
      </c>
      <c r="CD101" s="89">
        <v>2</v>
      </c>
      <c r="CE101" s="89">
        <v>3</v>
      </c>
    </row>
    <row r="102" spans="1:83" s="64" customFormat="1" ht="15.6" customHeight="1" x14ac:dyDescent="0.3">
      <c r="A102" s="57">
        <v>10</v>
      </c>
      <c r="B102" s="58" t="s">
        <v>349</v>
      </c>
      <c r="C102" s="86" t="s">
        <v>350</v>
      </c>
      <c r="D102" s="56" t="s">
        <v>351</v>
      </c>
      <c r="E102" s="56" t="s">
        <v>126</v>
      </c>
      <c r="F102" s="56" t="s">
        <v>337</v>
      </c>
      <c r="G102" s="89">
        <v>11311058.359999999</v>
      </c>
      <c r="H102" s="89">
        <v>0</v>
      </c>
      <c r="I102" s="89">
        <v>10107.18</v>
      </c>
      <c r="J102" s="89">
        <v>0</v>
      </c>
      <c r="K102" s="89">
        <v>0</v>
      </c>
      <c r="L102" s="89">
        <v>11321165.539999999</v>
      </c>
      <c r="M102" s="89">
        <v>0</v>
      </c>
      <c r="N102" s="89">
        <v>2860795.71</v>
      </c>
      <c r="O102" s="89">
        <v>553291.71</v>
      </c>
      <c r="P102" s="89">
        <v>2810809.7</v>
      </c>
      <c r="Q102" s="89">
        <v>0</v>
      </c>
      <c r="R102" s="89">
        <v>462461.2</v>
      </c>
      <c r="S102" s="89">
        <v>2439536.16</v>
      </c>
      <c r="T102" s="89">
        <v>1127974.9099999999</v>
      </c>
      <c r="U102" s="89">
        <v>0</v>
      </c>
      <c r="V102" s="89">
        <v>0</v>
      </c>
      <c r="W102" s="89">
        <v>189717.95</v>
      </c>
      <c r="X102" s="89">
        <v>873906.64</v>
      </c>
      <c r="Y102" s="89">
        <v>11318493.98</v>
      </c>
      <c r="Z102" s="91">
        <v>1.7573464274831925E-2</v>
      </c>
      <c r="AA102" s="89">
        <v>863799.46</v>
      </c>
      <c r="AB102" s="89">
        <v>0</v>
      </c>
      <c r="AC102" s="89">
        <v>0</v>
      </c>
      <c r="AD102" s="89">
        <v>0</v>
      </c>
      <c r="AE102" s="89">
        <v>92.41</v>
      </c>
      <c r="AF102" s="89">
        <f t="shared" si="18"/>
        <v>92.41</v>
      </c>
      <c r="AG102" s="89">
        <v>311912.63</v>
      </c>
      <c r="AH102" s="89">
        <v>24144.05</v>
      </c>
      <c r="AI102" s="89">
        <v>55054.19</v>
      </c>
      <c r="AJ102" s="89">
        <v>0</v>
      </c>
      <c r="AK102" s="89">
        <v>49319.59</v>
      </c>
      <c r="AL102" s="89">
        <v>23200</v>
      </c>
      <c r="AM102" s="89">
        <v>63170.58</v>
      </c>
      <c r="AN102" s="89">
        <v>10200</v>
      </c>
      <c r="AO102" s="89">
        <v>0</v>
      </c>
      <c r="AP102" s="89">
        <v>23499.21</v>
      </c>
      <c r="AQ102" s="89">
        <v>25845.559999999998</v>
      </c>
      <c r="AR102" s="89">
        <v>5755.84</v>
      </c>
      <c r="AS102" s="89">
        <v>0</v>
      </c>
      <c r="AT102" s="89">
        <v>3815.83</v>
      </c>
      <c r="AU102" s="89">
        <v>20430.650000000001</v>
      </c>
      <c r="AV102" s="89">
        <v>28408.81</v>
      </c>
      <c r="AW102" s="89">
        <v>644756.93999999994</v>
      </c>
      <c r="AX102" s="89">
        <v>0</v>
      </c>
      <c r="AY102" s="91">
        <f t="shared" si="19"/>
        <v>0</v>
      </c>
      <c r="AZ102" s="89">
        <v>0</v>
      </c>
      <c r="BA102" s="91">
        <v>7.6367695445256289E-2</v>
      </c>
      <c r="BB102" s="89">
        <v>119442</v>
      </c>
      <c r="BC102" s="89">
        <v>79332</v>
      </c>
      <c r="BD102" s="89">
        <v>209700</v>
      </c>
      <c r="BE102" s="89">
        <v>0</v>
      </c>
      <c r="BF102" s="89">
        <v>148058.13</v>
      </c>
      <c r="BG102" s="89">
        <v>0</v>
      </c>
      <c r="BH102" s="89">
        <v>0</v>
      </c>
      <c r="BI102" s="89">
        <v>0</v>
      </c>
      <c r="BJ102" s="89">
        <f t="shared" si="20"/>
        <v>0</v>
      </c>
      <c r="BK102" s="89">
        <v>0</v>
      </c>
      <c r="BL102" s="89">
        <v>1669</v>
      </c>
      <c r="BM102" s="89">
        <v>322</v>
      </c>
      <c r="BN102" s="89">
        <v>19</v>
      </c>
      <c r="BO102" s="89">
        <v>0</v>
      </c>
      <c r="BP102" s="89">
        <v>-5</v>
      </c>
      <c r="BQ102" s="89">
        <v>-36</v>
      </c>
      <c r="BR102" s="89">
        <v>-39</v>
      </c>
      <c r="BS102" s="89">
        <v>-120</v>
      </c>
      <c r="BT102" s="89">
        <v>0</v>
      </c>
      <c r="BU102" s="89">
        <v>-1</v>
      </c>
      <c r="BV102" s="89">
        <v>8</v>
      </c>
      <c r="BW102" s="89">
        <v>-337</v>
      </c>
      <c r="BX102" s="89">
        <v>-4</v>
      </c>
      <c r="BY102" s="89">
        <v>1476</v>
      </c>
      <c r="BZ102" s="89">
        <v>2</v>
      </c>
      <c r="CA102" s="89">
        <v>68</v>
      </c>
      <c r="CB102" s="89">
        <v>45</v>
      </c>
      <c r="CC102" s="89">
        <v>205</v>
      </c>
      <c r="CD102" s="89">
        <v>2</v>
      </c>
      <c r="CE102" s="89">
        <v>1</v>
      </c>
    </row>
    <row r="103" spans="1:83" s="64" customFormat="1" ht="15.6" customHeight="1" x14ac:dyDescent="0.3">
      <c r="A103" s="57">
        <v>10</v>
      </c>
      <c r="B103" s="58" t="s">
        <v>352</v>
      </c>
      <c r="C103" s="86" t="s">
        <v>353</v>
      </c>
      <c r="D103" s="56" t="s">
        <v>338</v>
      </c>
      <c r="E103" s="56" t="s">
        <v>126</v>
      </c>
      <c r="F103" s="56" t="s">
        <v>337</v>
      </c>
      <c r="G103" s="89">
        <v>33851604.469999999</v>
      </c>
      <c r="H103" s="89">
        <v>0</v>
      </c>
      <c r="I103" s="89">
        <v>458417.74</v>
      </c>
      <c r="J103" s="89">
        <v>0</v>
      </c>
      <c r="K103" s="89">
        <v>0</v>
      </c>
      <c r="L103" s="89">
        <v>34310022.210000001</v>
      </c>
      <c r="M103" s="89">
        <v>0</v>
      </c>
      <c r="N103" s="89">
        <v>8669635.6999999993</v>
      </c>
      <c r="O103" s="89">
        <v>1903082.6</v>
      </c>
      <c r="P103" s="89">
        <v>6964185.71</v>
      </c>
      <c r="Q103" s="89">
        <v>67240.94</v>
      </c>
      <c r="R103" s="89">
        <v>1694330.95</v>
      </c>
      <c r="S103" s="89">
        <v>9347218.8300000001</v>
      </c>
      <c r="T103" s="89">
        <v>2866271.61</v>
      </c>
      <c r="U103" s="89">
        <v>0</v>
      </c>
      <c r="V103" s="89">
        <v>57085.01</v>
      </c>
      <c r="W103" s="89">
        <v>905160.14</v>
      </c>
      <c r="X103" s="89">
        <v>1892291.25</v>
      </c>
      <c r="Y103" s="89">
        <v>34366502.740000002</v>
      </c>
      <c r="Z103" s="91">
        <v>8.499100544996975E-2</v>
      </c>
      <c r="AA103" s="89">
        <v>1834137.06</v>
      </c>
      <c r="AB103" s="89">
        <v>0</v>
      </c>
      <c r="AC103" s="89">
        <v>0</v>
      </c>
      <c r="AD103" s="89">
        <v>0</v>
      </c>
      <c r="AE103" s="89">
        <v>207.31</v>
      </c>
      <c r="AF103" s="89">
        <f t="shared" si="18"/>
        <v>207.31</v>
      </c>
      <c r="AG103" s="89">
        <v>1092719.69</v>
      </c>
      <c r="AH103" s="89">
        <v>88296.07</v>
      </c>
      <c r="AI103" s="89">
        <v>268970.43</v>
      </c>
      <c r="AJ103" s="89">
        <v>0</v>
      </c>
      <c r="AK103" s="89">
        <v>103900.35</v>
      </c>
      <c r="AL103" s="89">
        <v>16940.599999999999</v>
      </c>
      <c r="AM103" s="89">
        <v>51780</v>
      </c>
      <c r="AN103" s="89">
        <v>10700</v>
      </c>
      <c r="AO103" s="89">
        <v>0</v>
      </c>
      <c r="AP103" s="89">
        <v>64157.21</v>
      </c>
      <c r="AQ103" s="89">
        <v>64460</v>
      </c>
      <c r="AR103" s="89">
        <v>7971</v>
      </c>
      <c r="AS103" s="89">
        <v>1230.05</v>
      </c>
      <c r="AT103" s="89">
        <v>20370.240000000002</v>
      </c>
      <c r="AU103" s="89">
        <v>27804.32</v>
      </c>
      <c r="AV103" s="89">
        <v>42905</v>
      </c>
      <c r="AW103" s="89">
        <v>1860975</v>
      </c>
      <c r="AX103" s="89">
        <v>0</v>
      </c>
      <c r="AY103" s="91">
        <f t="shared" si="19"/>
        <v>0</v>
      </c>
      <c r="AZ103" s="89">
        <v>6634.33</v>
      </c>
      <c r="BA103" s="91">
        <v>5.4181687654582242E-2</v>
      </c>
      <c r="BB103" s="89">
        <v>0</v>
      </c>
      <c r="BC103" s="89">
        <v>2877081.9</v>
      </c>
      <c r="BD103" s="89">
        <v>208249</v>
      </c>
      <c r="BE103" s="89">
        <v>0</v>
      </c>
      <c r="BF103" s="89">
        <v>181709.359999999</v>
      </c>
      <c r="BG103" s="89">
        <v>0</v>
      </c>
      <c r="BH103" s="89">
        <v>0</v>
      </c>
      <c r="BI103" s="89">
        <v>0</v>
      </c>
      <c r="BJ103" s="89">
        <f t="shared" si="20"/>
        <v>0</v>
      </c>
      <c r="BK103" s="89">
        <v>0</v>
      </c>
      <c r="BL103" s="89">
        <v>4728</v>
      </c>
      <c r="BM103" s="89">
        <v>1205</v>
      </c>
      <c r="BN103" s="89">
        <v>26</v>
      </c>
      <c r="BO103" s="89">
        <v>-17</v>
      </c>
      <c r="BP103" s="89">
        <v>-81</v>
      </c>
      <c r="BQ103" s="89">
        <v>-236</v>
      </c>
      <c r="BR103" s="89">
        <v>-207</v>
      </c>
      <c r="BS103" s="89">
        <v>-369</v>
      </c>
      <c r="BT103" s="89">
        <v>0</v>
      </c>
      <c r="BU103" s="89">
        <v>0</v>
      </c>
      <c r="BV103" s="89">
        <v>113</v>
      </c>
      <c r="BW103" s="89">
        <v>-857</v>
      </c>
      <c r="BX103" s="89">
        <v>-1</v>
      </c>
      <c r="BY103" s="89">
        <v>4304</v>
      </c>
      <c r="BZ103" s="89">
        <v>2</v>
      </c>
      <c r="CA103" s="89">
        <v>286</v>
      </c>
      <c r="CB103" s="89">
        <v>127</v>
      </c>
      <c r="CC103" s="89">
        <v>435</v>
      </c>
      <c r="CD103" s="89">
        <v>10</v>
      </c>
      <c r="CE103" s="89">
        <v>10</v>
      </c>
    </row>
    <row r="104" spans="1:83" s="64" customFormat="1" ht="15.6" customHeight="1" x14ac:dyDescent="0.3">
      <c r="A104" s="57">
        <v>10</v>
      </c>
      <c r="B104" s="58" t="s">
        <v>354</v>
      </c>
      <c r="C104" s="86" t="s">
        <v>90</v>
      </c>
      <c r="D104" s="56" t="s">
        <v>355</v>
      </c>
      <c r="E104" s="56" t="s">
        <v>344</v>
      </c>
      <c r="F104" s="56" t="s">
        <v>345</v>
      </c>
      <c r="G104" s="89">
        <v>6211324.96</v>
      </c>
      <c r="H104" s="89">
        <v>35184.089999999997</v>
      </c>
      <c r="I104" s="89">
        <v>0</v>
      </c>
      <c r="J104" s="89">
        <v>0</v>
      </c>
      <c r="K104" s="89">
        <v>0</v>
      </c>
      <c r="L104" s="89">
        <v>6246509.0499999998</v>
      </c>
      <c r="M104" s="89">
        <v>0</v>
      </c>
      <c r="N104" s="89">
        <v>129013.19</v>
      </c>
      <c r="O104" s="89">
        <v>379957.45</v>
      </c>
      <c r="P104" s="89">
        <v>736746.02</v>
      </c>
      <c r="Q104" s="89">
        <v>0</v>
      </c>
      <c r="R104" s="89">
        <v>408843.92</v>
      </c>
      <c r="S104" s="89">
        <v>3277374.61</v>
      </c>
      <c r="T104" s="89">
        <v>459944.07</v>
      </c>
      <c r="U104" s="89">
        <v>0</v>
      </c>
      <c r="V104" s="89">
        <v>0</v>
      </c>
      <c r="W104" s="89">
        <v>238453.13</v>
      </c>
      <c r="X104" s="89">
        <v>614602.82999999996</v>
      </c>
      <c r="Y104" s="89">
        <v>6244935.2199999997</v>
      </c>
      <c r="Z104" s="91">
        <v>4.2611653624355032E-2</v>
      </c>
      <c r="AA104" s="89">
        <v>614602.82999999996</v>
      </c>
      <c r="AB104" s="89">
        <v>0</v>
      </c>
      <c r="AC104" s="89">
        <v>0</v>
      </c>
      <c r="AD104" s="89">
        <v>0</v>
      </c>
      <c r="AE104" s="89">
        <v>7.54</v>
      </c>
      <c r="AF104" s="89">
        <f t="shared" si="18"/>
        <v>7.54</v>
      </c>
      <c r="AG104" s="89">
        <v>269837.36</v>
      </c>
      <c r="AH104" s="89">
        <v>22482</v>
      </c>
      <c r="AI104" s="89">
        <v>57406</v>
      </c>
      <c r="AJ104" s="89">
        <v>0</v>
      </c>
      <c r="AK104" s="89">
        <v>24976.71</v>
      </c>
      <c r="AL104" s="89">
        <v>15600</v>
      </c>
      <c r="AM104" s="89">
        <v>16794.72</v>
      </c>
      <c r="AN104" s="89">
        <v>8875</v>
      </c>
      <c r="AO104" s="89">
        <v>2500</v>
      </c>
      <c r="AP104" s="89">
        <v>0</v>
      </c>
      <c r="AQ104" s="89">
        <v>16215.73</v>
      </c>
      <c r="AR104" s="89">
        <v>2671.56</v>
      </c>
      <c r="AS104" s="89">
        <v>0</v>
      </c>
      <c r="AT104" s="89">
        <v>409</v>
      </c>
      <c r="AU104" s="89">
        <v>14531.57</v>
      </c>
      <c r="AV104" s="89">
        <v>18457.920000000002</v>
      </c>
      <c r="AW104" s="89">
        <v>470758.16</v>
      </c>
      <c r="AX104" s="89">
        <v>0</v>
      </c>
      <c r="AY104" s="91">
        <f t="shared" si="19"/>
        <v>0</v>
      </c>
      <c r="AZ104" s="89">
        <v>0</v>
      </c>
      <c r="BA104" s="91">
        <v>9.8948748287676122E-2</v>
      </c>
      <c r="BB104" s="89">
        <v>159743.4</v>
      </c>
      <c r="BC104" s="89">
        <v>106430.68</v>
      </c>
      <c r="BD104" s="89">
        <v>207700</v>
      </c>
      <c r="BE104" s="89">
        <v>0</v>
      </c>
      <c r="BF104" s="89">
        <v>62841.04</v>
      </c>
      <c r="BG104" s="89">
        <v>0</v>
      </c>
      <c r="BH104" s="89">
        <v>0</v>
      </c>
      <c r="BI104" s="89">
        <v>0</v>
      </c>
      <c r="BJ104" s="89">
        <f t="shared" si="20"/>
        <v>0</v>
      </c>
      <c r="BK104" s="89">
        <v>0</v>
      </c>
      <c r="BL104" s="89">
        <v>965</v>
      </c>
      <c r="BM104" s="89">
        <v>265</v>
      </c>
      <c r="BN104" s="89">
        <v>7</v>
      </c>
      <c r="BO104" s="89">
        <v>-1</v>
      </c>
      <c r="BP104" s="89">
        <v>-19</v>
      </c>
      <c r="BQ104" s="89">
        <v>-26</v>
      </c>
      <c r="BR104" s="89">
        <v>-68</v>
      </c>
      <c r="BS104" s="89">
        <v>-53</v>
      </c>
      <c r="BT104" s="89">
        <v>1</v>
      </c>
      <c r="BU104" s="89">
        <v>0</v>
      </c>
      <c r="BV104" s="89">
        <v>-4</v>
      </c>
      <c r="BW104" s="89">
        <v>-318</v>
      </c>
      <c r="BX104" s="89">
        <v>0</v>
      </c>
      <c r="BY104" s="89">
        <v>749</v>
      </c>
      <c r="BZ104" s="89">
        <v>0</v>
      </c>
      <c r="CA104" s="89">
        <v>98</v>
      </c>
      <c r="CB104" s="89">
        <v>33</v>
      </c>
      <c r="CC104" s="89">
        <v>182</v>
      </c>
      <c r="CD104" s="89">
        <v>5</v>
      </c>
      <c r="CE104" s="89">
        <v>0</v>
      </c>
    </row>
    <row r="105" spans="1:83" s="64" customFormat="1" ht="15.6" customHeight="1" x14ac:dyDescent="0.3">
      <c r="A105" s="57">
        <v>10</v>
      </c>
      <c r="B105" s="39" t="s">
        <v>569</v>
      </c>
      <c r="C105" s="86" t="s">
        <v>90</v>
      </c>
      <c r="D105" s="56" t="s">
        <v>338</v>
      </c>
      <c r="E105" s="56" t="s">
        <v>126</v>
      </c>
      <c r="F105" s="56" t="s">
        <v>337</v>
      </c>
      <c r="G105" s="89">
        <v>42064469.299999997</v>
      </c>
      <c r="H105" s="89">
        <v>99149.16</v>
      </c>
      <c r="I105" s="89">
        <v>1492170.91</v>
      </c>
      <c r="J105" s="89">
        <v>0</v>
      </c>
      <c r="K105" s="89">
        <v>0</v>
      </c>
      <c r="L105" s="89">
        <v>43655789.369999997</v>
      </c>
      <c r="M105" s="89">
        <v>0</v>
      </c>
      <c r="N105" s="89">
        <v>11737188.08</v>
      </c>
      <c r="O105" s="89">
        <v>2501698.19</v>
      </c>
      <c r="P105" s="89">
        <v>7078742.1100000003</v>
      </c>
      <c r="Q105" s="89">
        <v>145793.28</v>
      </c>
      <c r="R105" s="89">
        <v>2156003.66</v>
      </c>
      <c r="S105" s="89">
        <v>12164505.77</v>
      </c>
      <c r="T105" s="89">
        <v>4314028.79</v>
      </c>
      <c r="U105" s="89">
        <v>0</v>
      </c>
      <c r="V105" s="89">
        <v>85634.86</v>
      </c>
      <c r="W105" s="89">
        <v>1966757.62</v>
      </c>
      <c r="X105" s="89">
        <v>2734518.26</v>
      </c>
      <c r="Y105" s="89">
        <v>44884870.619999997</v>
      </c>
      <c r="Z105" s="91">
        <v>6.4528509633990039E-2</v>
      </c>
      <c r="AA105" s="89">
        <v>2734518.26</v>
      </c>
      <c r="AB105" s="89">
        <v>0</v>
      </c>
      <c r="AC105" s="89">
        <v>0</v>
      </c>
      <c r="AD105" s="89">
        <v>0</v>
      </c>
      <c r="AE105" s="89">
        <v>327.52999999999997</v>
      </c>
      <c r="AF105" s="89">
        <f t="shared" si="18"/>
        <v>327.52999999999997</v>
      </c>
      <c r="AG105" s="89">
        <v>1533461</v>
      </c>
      <c r="AH105" s="89">
        <v>116596.94</v>
      </c>
      <c r="AI105" s="89">
        <v>408185</v>
      </c>
      <c r="AJ105" s="89">
        <v>0</v>
      </c>
      <c r="AK105" s="89">
        <v>110466.68</v>
      </c>
      <c r="AL105" s="89">
        <v>26349.15</v>
      </c>
      <c r="AM105" s="89">
        <v>48300</v>
      </c>
      <c r="AN105" s="89">
        <v>14800</v>
      </c>
      <c r="AO105" s="89">
        <v>5500</v>
      </c>
      <c r="AP105" s="89">
        <v>87420.98</v>
      </c>
      <c r="AQ105" s="89">
        <v>74050.87</v>
      </c>
      <c r="AR105" s="89">
        <v>16904</v>
      </c>
      <c r="AS105" s="89">
        <v>0</v>
      </c>
      <c r="AT105" s="89">
        <v>94568.5</v>
      </c>
      <c r="AU105" s="89">
        <v>43444.89</v>
      </c>
      <c r="AV105" s="89">
        <v>83924.010000000009</v>
      </c>
      <c r="AW105" s="89">
        <v>2663992.19</v>
      </c>
      <c r="AX105" s="89">
        <v>0</v>
      </c>
      <c r="AY105" s="91">
        <f t="shared" si="19"/>
        <v>0</v>
      </c>
      <c r="AZ105" s="89">
        <v>1630.45</v>
      </c>
      <c r="BA105" s="91">
        <v>6.5007791742186558E-2</v>
      </c>
      <c r="BB105" s="89">
        <v>1254323</v>
      </c>
      <c r="BC105" s="89">
        <v>1466432</v>
      </c>
      <c r="BD105" s="89">
        <v>206554.96</v>
      </c>
      <c r="BE105" s="89">
        <v>0</v>
      </c>
      <c r="BF105" s="89">
        <v>481621.79000000103</v>
      </c>
      <c r="BG105" s="89">
        <v>0</v>
      </c>
      <c r="BH105" s="89">
        <v>0</v>
      </c>
      <c r="BI105" s="89">
        <v>0</v>
      </c>
      <c r="BJ105" s="89">
        <f t="shared" si="20"/>
        <v>0</v>
      </c>
      <c r="BK105" s="89">
        <v>0</v>
      </c>
      <c r="BL105" s="89">
        <v>5924</v>
      </c>
      <c r="BM105" s="89">
        <v>1498</v>
      </c>
      <c r="BN105" s="89">
        <v>182</v>
      </c>
      <c r="BO105" s="89">
        <v>-27</v>
      </c>
      <c r="BP105" s="89">
        <v>-84</v>
      </c>
      <c r="BQ105" s="89">
        <v>-223</v>
      </c>
      <c r="BR105" s="89">
        <v>-258</v>
      </c>
      <c r="BS105" s="89">
        <v>-315</v>
      </c>
      <c r="BT105" s="89">
        <v>14</v>
      </c>
      <c r="BU105" s="89">
        <v>-3</v>
      </c>
      <c r="BV105" s="89">
        <v>6</v>
      </c>
      <c r="BW105" s="89">
        <v>-1272</v>
      </c>
      <c r="BX105" s="89">
        <v>-5</v>
      </c>
      <c r="BY105" s="89">
        <v>5437</v>
      </c>
      <c r="BZ105" s="89">
        <v>1</v>
      </c>
      <c r="CA105" s="89">
        <v>365</v>
      </c>
      <c r="CB105" s="89">
        <v>187</v>
      </c>
      <c r="CC105" s="89">
        <v>699</v>
      </c>
      <c r="CD105" s="89">
        <v>1</v>
      </c>
      <c r="CE105" s="89">
        <v>14</v>
      </c>
    </row>
    <row r="106" spans="1:83" ht="15.6" customHeight="1" x14ac:dyDescent="0.3">
      <c r="A106" s="36">
        <v>10</v>
      </c>
      <c r="B106" s="58" t="s">
        <v>591</v>
      </c>
      <c r="C106" s="69"/>
      <c r="D106" s="40" t="s">
        <v>356</v>
      </c>
      <c r="E106" s="40" t="s">
        <v>126</v>
      </c>
      <c r="F106" s="40" t="s">
        <v>345</v>
      </c>
      <c r="G106" s="52">
        <v>1312109</v>
      </c>
      <c r="H106" s="52">
        <v>0</v>
      </c>
      <c r="I106" s="52">
        <v>4365</v>
      </c>
      <c r="J106" s="52">
        <v>0</v>
      </c>
      <c r="K106" s="51">
        <v>0</v>
      </c>
      <c r="L106" s="51">
        <v>1316474</v>
      </c>
      <c r="M106" s="51">
        <v>0</v>
      </c>
      <c r="N106" s="52">
        <v>232851</v>
      </c>
      <c r="O106" s="52">
        <v>26431</v>
      </c>
      <c r="P106" s="50">
        <v>268396</v>
      </c>
      <c r="Q106" s="52">
        <v>0</v>
      </c>
      <c r="R106" s="52">
        <v>37779</v>
      </c>
      <c r="S106" s="52">
        <v>317765</v>
      </c>
      <c r="T106" s="52">
        <v>129422</v>
      </c>
      <c r="U106" s="52">
        <v>0</v>
      </c>
      <c r="V106" s="52">
        <v>1942</v>
      </c>
      <c r="W106" s="52">
        <v>30094</v>
      </c>
      <c r="X106" s="51">
        <f>2422+79898</f>
        <v>82320</v>
      </c>
      <c r="Y106" s="51">
        <v>1127001</v>
      </c>
      <c r="Z106" s="54">
        <f>659001/1312109</f>
        <v>0.50224562136224959</v>
      </c>
      <c r="AA106" s="51">
        <v>79898</v>
      </c>
      <c r="AB106" s="51">
        <v>0</v>
      </c>
      <c r="AC106" s="51">
        <v>0</v>
      </c>
      <c r="AD106" s="51">
        <v>0</v>
      </c>
      <c r="AE106" s="51">
        <v>0</v>
      </c>
      <c r="AF106" s="51">
        <f t="shared" si="15"/>
        <v>0</v>
      </c>
      <c r="AG106" s="51">
        <v>43670</v>
      </c>
      <c r="AH106" s="52">
        <v>3353</v>
      </c>
      <c r="AI106" s="52">
        <v>8100</v>
      </c>
      <c r="AJ106" s="51">
        <v>0</v>
      </c>
      <c r="AK106" s="52">
        <v>2700</v>
      </c>
      <c r="AL106" s="52">
        <v>4882</v>
      </c>
      <c r="AM106" s="52">
        <v>6853</v>
      </c>
      <c r="AN106" s="52">
        <v>0</v>
      </c>
      <c r="AO106" s="52">
        <v>0</v>
      </c>
      <c r="AP106" s="52">
        <v>21</v>
      </c>
      <c r="AQ106" s="52">
        <f>289+3755+2211</f>
        <v>6255</v>
      </c>
      <c r="AR106" s="52">
        <v>0</v>
      </c>
      <c r="AS106" s="52">
        <v>0</v>
      </c>
      <c r="AT106" s="52">
        <v>225</v>
      </c>
      <c r="AU106" s="52">
        <v>2305</v>
      </c>
      <c r="AV106" s="52">
        <f>3736+1541+250+651</f>
        <v>6178</v>
      </c>
      <c r="AW106" s="52">
        <v>84542</v>
      </c>
      <c r="AX106" s="52">
        <v>0</v>
      </c>
      <c r="AY106" s="54">
        <f t="shared" si="16"/>
        <v>0</v>
      </c>
      <c r="AZ106" s="51">
        <v>0</v>
      </c>
      <c r="BA106" s="54">
        <f>79898/1312109</f>
        <v>6.0892806923815018E-2</v>
      </c>
      <c r="BB106" s="52">
        <v>102259</v>
      </c>
      <c r="BC106" s="52">
        <v>556742</v>
      </c>
      <c r="BD106" s="51">
        <v>17348</v>
      </c>
      <c r="BE106" s="51">
        <v>0</v>
      </c>
      <c r="BF106" s="51">
        <v>139042</v>
      </c>
      <c r="BG106" s="51">
        <v>0</v>
      </c>
      <c r="BH106" s="51">
        <v>0</v>
      </c>
      <c r="BI106" s="51">
        <v>0</v>
      </c>
      <c r="BJ106" s="51">
        <f t="shared" si="17"/>
        <v>0</v>
      </c>
      <c r="BK106" s="51">
        <v>0</v>
      </c>
      <c r="BL106" s="51">
        <v>2161</v>
      </c>
      <c r="BM106" s="51">
        <v>72</v>
      </c>
      <c r="BN106" s="52">
        <v>14</v>
      </c>
      <c r="BO106" s="52">
        <v>0</v>
      </c>
      <c r="BP106" s="52">
        <v>-2</v>
      </c>
      <c r="BQ106" s="52">
        <v>-13</v>
      </c>
      <c r="BR106" s="52">
        <v>-13</v>
      </c>
      <c r="BS106" s="52">
        <v>-45</v>
      </c>
      <c r="BT106" s="52">
        <v>0</v>
      </c>
      <c r="BU106" s="52">
        <v>0</v>
      </c>
      <c r="BV106" s="52">
        <v>0</v>
      </c>
      <c r="BW106" s="52">
        <v>-104</v>
      </c>
      <c r="BX106" s="52">
        <v>0</v>
      </c>
      <c r="BY106" s="52">
        <f>SUM(BL106:BX106)</f>
        <v>2070</v>
      </c>
      <c r="BZ106" s="52">
        <v>0</v>
      </c>
      <c r="CA106" s="52">
        <v>0</v>
      </c>
      <c r="CB106" s="52">
        <v>13</v>
      </c>
      <c r="CC106" s="52">
        <v>50</v>
      </c>
      <c r="CD106" s="52">
        <v>1</v>
      </c>
      <c r="CE106" s="52">
        <v>0</v>
      </c>
    </row>
    <row r="107" spans="1:83" s="64" customFormat="1" ht="15.6" customHeight="1" x14ac:dyDescent="0.3">
      <c r="A107" s="38">
        <v>10</v>
      </c>
      <c r="B107" s="39" t="s">
        <v>153</v>
      </c>
      <c r="C107" s="86" t="s">
        <v>357</v>
      </c>
      <c r="D107" s="56" t="s">
        <v>358</v>
      </c>
      <c r="E107" s="56" t="s">
        <v>107</v>
      </c>
      <c r="F107" s="56" t="s">
        <v>337</v>
      </c>
      <c r="G107" s="89">
        <v>27637061.48</v>
      </c>
      <c r="H107" s="89">
        <v>237726.69</v>
      </c>
      <c r="I107" s="89">
        <v>879395.89</v>
      </c>
      <c r="J107" s="89">
        <v>0</v>
      </c>
      <c r="K107" s="89">
        <v>0</v>
      </c>
      <c r="L107" s="89">
        <v>28754184.059999999</v>
      </c>
      <c r="M107" s="89">
        <v>0</v>
      </c>
      <c r="N107" s="89">
        <v>10985904.48</v>
      </c>
      <c r="O107" s="89">
        <v>1767680.04</v>
      </c>
      <c r="P107" s="89">
        <v>4474722.54</v>
      </c>
      <c r="Q107" s="89">
        <v>33543</v>
      </c>
      <c r="R107" s="89">
        <v>536999.36</v>
      </c>
      <c r="S107" s="89">
        <v>6533252.4299999997</v>
      </c>
      <c r="T107" s="89">
        <v>1875119.46</v>
      </c>
      <c r="U107" s="89">
        <v>0</v>
      </c>
      <c r="V107" s="89">
        <v>128541.05</v>
      </c>
      <c r="W107" s="89">
        <v>1318232.47</v>
      </c>
      <c r="X107" s="89">
        <v>1531106.11</v>
      </c>
      <c r="Y107" s="89">
        <v>29185100.940000001</v>
      </c>
      <c r="Z107" s="91">
        <v>0.11241044957508677</v>
      </c>
      <c r="AA107" s="89">
        <v>1517094.87</v>
      </c>
      <c r="AB107" s="89">
        <v>0</v>
      </c>
      <c r="AC107" s="89">
        <v>0</v>
      </c>
      <c r="AD107" s="89">
        <v>0</v>
      </c>
      <c r="AE107" s="89">
        <v>0</v>
      </c>
      <c r="AF107" s="89">
        <f t="shared" ref="AF107:AF120" si="21">SUM(AD107:AE107)</f>
        <v>0</v>
      </c>
      <c r="AG107" s="89">
        <v>718598.06</v>
      </c>
      <c r="AH107" s="89">
        <v>61898.75</v>
      </c>
      <c r="AI107" s="89">
        <v>137975.01</v>
      </c>
      <c r="AJ107" s="89">
        <v>1180</v>
      </c>
      <c r="AK107" s="89">
        <v>130380.2</v>
      </c>
      <c r="AL107" s="89">
        <v>31408.959999999999</v>
      </c>
      <c r="AM107" s="89">
        <v>59681.77</v>
      </c>
      <c r="AN107" s="89">
        <v>11200</v>
      </c>
      <c r="AO107" s="89">
        <v>160</v>
      </c>
      <c r="AP107" s="89">
        <v>0</v>
      </c>
      <c r="AQ107" s="89">
        <v>107239.94</v>
      </c>
      <c r="AR107" s="89">
        <v>21117.51</v>
      </c>
      <c r="AS107" s="89">
        <v>0</v>
      </c>
      <c r="AT107" s="89">
        <v>47123.76</v>
      </c>
      <c r="AU107" s="89">
        <v>8042.85</v>
      </c>
      <c r="AV107" s="89">
        <v>119895.38</v>
      </c>
      <c r="AW107" s="89">
        <v>1455902.19</v>
      </c>
      <c r="AX107" s="89">
        <v>0</v>
      </c>
      <c r="AY107" s="91">
        <f t="shared" ref="AY107:AY120" si="22">AX107/AW107</f>
        <v>0</v>
      </c>
      <c r="AZ107" s="89">
        <v>0</v>
      </c>
      <c r="BA107" s="91">
        <v>5.4893494053189044E-2</v>
      </c>
      <c r="BB107" s="89">
        <v>380817.63</v>
      </c>
      <c r="BC107" s="89">
        <v>2752599.84</v>
      </c>
      <c r="BD107" s="89">
        <v>209594.46</v>
      </c>
      <c r="BE107" s="89">
        <v>0</v>
      </c>
      <c r="BF107" s="89">
        <v>342624.03</v>
      </c>
      <c r="BG107" s="89">
        <v>0</v>
      </c>
      <c r="BH107" s="89">
        <v>0</v>
      </c>
      <c r="BI107" s="89">
        <v>0</v>
      </c>
      <c r="BJ107" s="89">
        <f t="shared" ref="BJ107:BJ120" si="23">SUM(BH107:BI107)</f>
        <v>0</v>
      </c>
      <c r="BK107" s="89">
        <v>0</v>
      </c>
      <c r="BL107" s="89">
        <v>2358</v>
      </c>
      <c r="BM107" s="89">
        <v>775</v>
      </c>
      <c r="BN107" s="89">
        <v>1</v>
      </c>
      <c r="BO107" s="89">
        <v>0</v>
      </c>
      <c r="BP107" s="89">
        <v>-24</v>
      </c>
      <c r="BQ107" s="89">
        <v>-44</v>
      </c>
      <c r="BR107" s="89">
        <v>-173</v>
      </c>
      <c r="BS107" s="89">
        <v>-275</v>
      </c>
      <c r="BT107" s="89">
        <v>0</v>
      </c>
      <c r="BU107" s="89">
        <v>0</v>
      </c>
      <c r="BV107" s="89">
        <v>5</v>
      </c>
      <c r="BW107" s="89">
        <v>-439</v>
      </c>
      <c r="BX107" s="89">
        <v>-1</v>
      </c>
      <c r="BY107" s="89">
        <v>2183</v>
      </c>
      <c r="BZ107" s="89">
        <v>38</v>
      </c>
      <c r="CA107" s="89">
        <v>241</v>
      </c>
      <c r="CB107" s="89">
        <v>39</v>
      </c>
      <c r="CC107" s="89">
        <v>137</v>
      </c>
      <c r="CD107" s="89">
        <v>17</v>
      </c>
      <c r="CE107" s="89">
        <v>6</v>
      </c>
    </row>
    <row r="108" spans="1:83" s="64" customFormat="1" ht="15.6" customHeight="1" x14ac:dyDescent="0.3">
      <c r="A108" s="57">
        <v>10</v>
      </c>
      <c r="B108" s="58" t="s">
        <v>359</v>
      </c>
      <c r="C108" s="86" t="s">
        <v>252</v>
      </c>
      <c r="D108" s="56" t="s">
        <v>360</v>
      </c>
      <c r="E108" s="56" t="s">
        <v>126</v>
      </c>
      <c r="F108" s="56" t="s">
        <v>337</v>
      </c>
      <c r="G108" s="89">
        <v>14601518.23</v>
      </c>
      <c r="H108" s="89">
        <v>0.02</v>
      </c>
      <c r="I108" s="89">
        <v>81713.200000000012</v>
      </c>
      <c r="J108" s="89">
        <v>0</v>
      </c>
      <c r="K108" s="89">
        <v>710.69</v>
      </c>
      <c r="L108" s="89">
        <v>14683942.140000001</v>
      </c>
      <c r="M108" s="89">
        <v>0</v>
      </c>
      <c r="N108" s="89">
        <v>3974101.58</v>
      </c>
      <c r="O108" s="89">
        <v>741449.88</v>
      </c>
      <c r="P108" s="89">
        <v>3512779.03</v>
      </c>
      <c r="Q108" s="89">
        <v>0</v>
      </c>
      <c r="R108" s="89">
        <v>481161.33</v>
      </c>
      <c r="S108" s="89">
        <v>3557686.19</v>
      </c>
      <c r="T108" s="89">
        <v>1128883.97</v>
      </c>
      <c r="U108" s="89">
        <v>0</v>
      </c>
      <c r="V108" s="89">
        <v>0</v>
      </c>
      <c r="W108" s="89">
        <v>344174.58</v>
      </c>
      <c r="X108" s="89">
        <v>938611.89</v>
      </c>
      <c r="Y108" s="89">
        <v>14678848.449999999</v>
      </c>
      <c r="Z108" s="91">
        <v>2.161948672700539E-2</v>
      </c>
      <c r="AA108" s="89">
        <v>907691.24</v>
      </c>
      <c r="AB108" s="89">
        <v>0</v>
      </c>
      <c r="AC108" s="89">
        <v>0</v>
      </c>
      <c r="AD108" s="89">
        <v>710.69</v>
      </c>
      <c r="AE108" s="89">
        <v>11.73</v>
      </c>
      <c r="AF108" s="89">
        <f t="shared" si="21"/>
        <v>722.42000000000007</v>
      </c>
      <c r="AG108" s="89">
        <v>331924.17</v>
      </c>
      <c r="AH108" s="89">
        <v>26369.63</v>
      </c>
      <c r="AI108" s="89">
        <v>74639.429999999993</v>
      </c>
      <c r="AJ108" s="89">
        <v>0</v>
      </c>
      <c r="AK108" s="89">
        <v>38305.74</v>
      </c>
      <c r="AL108" s="89">
        <v>23990.55</v>
      </c>
      <c r="AM108" s="89">
        <v>53668.08</v>
      </c>
      <c r="AN108" s="89">
        <v>11200</v>
      </c>
      <c r="AO108" s="89">
        <v>7530</v>
      </c>
      <c r="AP108" s="89">
        <v>49688.17</v>
      </c>
      <c r="AQ108" s="89">
        <v>46116.99</v>
      </c>
      <c r="AR108" s="89">
        <v>9819.31</v>
      </c>
      <c r="AS108" s="89">
        <v>888.1</v>
      </c>
      <c r="AT108" s="89">
        <v>7295.66</v>
      </c>
      <c r="AU108" s="89">
        <v>32384.57</v>
      </c>
      <c r="AV108" s="89">
        <v>55090</v>
      </c>
      <c r="AW108" s="89">
        <v>768910.95</v>
      </c>
      <c r="AX108" s="89">
        <v>0</v>
      </c>
      <c r="AY108" s="91">
        <f t="shared" si="22"/>
        <v>0</v>
      </c>
      <c r="AZ108" s="89">
        <v>0</v>
      </c>
      <c r="BA108" s="91">
        <v>6.2164168527014875E-2</v>
      </c>
      <c r="BB108" s="89">
        <v>88520.47</v>
      </c>
      <c r="BC108" s="89">
        <v>227156.86</v>
      </c>
      <c r="BD108" s="89">
        <v>209699.97</v>
      </c>
      <c r="BE108" s="89">
        <v>0</v>
      </c>
      <c r="BF108" s="89">
        <v>98586.539999999804</v>
      </c>
      <c r="BG108" s="89">
        <v>0</v>
      </c>
      <c r="BH108" s="89">
        <v>0</v>
      </c>
      <c r="BI108" s="89">
        <v>0</v>
      </c>
      <c r="BJ108" s="89">
        <f t="shared" si="23"/>
        <v>0</v>
      </c>
      <c r="BK108" s="89">
        <v>0</v>
      </c>
      <c r="BL108" s="89">
        <v>1752</v>
      </c>
      <c r="BM108" s="89">
        <v>350</v>
      </c>
      <c r="BN108" s="89">
        <v>11</v>
      </c>
      <c r="BO108" s="89">
        <v>-16</v>
      </c>
      <c r="BP108" s="89">
        <v>-11</v>
      </c>
      <c r="BQ108" s="89">
        <v>-47</v>
      </c>
      <c r="BR108" s="89">
        <v>-21</v>
      </c>
      <c r="BS108" s="89">
        <v>-93</v>
      </c>
      <c r="BT108" s="89">
        <v>0</v>
      </c>
      <c r="BU108" s="89">
        <v>0</v>
      </c>
      <c r="BV108" s="89">
        <v>82</v>
      </c>
      <c r="BW108" s="89">
        <v>-366</v>
      </c>
      <c r="BX108" s="89">
        <v>-9</v>
      </c>
      <c r="BY108" s="89">
        <v>1632</v>
      </c>
      <c r="BZ108" s="89">
        <v>15</v>
      </c>
      <c r="CA108" s="89">
        <v>110</v>
      </c>
      <c r="CB108" s="89">
        <v>56</v>
      </c>
      <c r="CC108" s="89">
        <v>166</v>
      </c>
      <c r="CD108" s="89">
        <v>27</v>
      </c>
      <c r="CE108" s="89">
        <v>4</v>
      </c>
    </row>
    <row r="109" spans="1:83" s="64" customFormat="1" ht="15.6" customHeight="1" x14ac:dyDescent="0.3">
      <c r="A109" s="57">
        <v>10</v>
      </c>
      <c r="B109" s="58" t="s">
        <v>361</v>
      </c>
      <c r="C109" s="86" t="s">
        <v>271</v>
      </c>
      <c r="D109" s="56" t="s">
        <v>231</v>
      </c>
      <c r="E109" s="56" t="s">
        <v>107</v>
      </c>
      <c r="F109" s="56" t="s">
        <v>337</v>
      </c>
      <c r="G109" s="89">
        <v>4760303.8499999996</v>
      </c>
      <c r="H109" s="89">
        <v>0</v>
      </c>
      <c r="I109" s="89">
        <v>125051.91</v>
      </c>
      <c r="J109" s="89">
        <v>0</v>
      </c>
      <c r="K109" s="89">
        <v>0</v>
      </c>
      <c r="L109" s="89">
        <v>4885355.76</v>
      </c>
      <c r="M109" s="89">
        <v>0</v>
      </c>
      <c r="N109" s="89">
        <v>2269488.86</v>
      </c>
      <c r="O109" s="89">
        <v>246454.76</v>
      </c>
      <c r="P109" s="89">
        <v>644550.28</v>
      </c>
      <c r="Q109" s="89">
        <v>11065.65</v>
      </c>
      <c r="R109" s="89">
        <v>116865.7</v>
      </c>
      <c r="S109" s="89">
        <v>1123258.6100000001</v>
      </c>
      <c r="T109" s="89">
        <v>194498.97</v>
      </c>
      <c r="U109" s="89">
        <v>13270.07</v>
      </c>
      <c r="V109" s="89">
        <v>230</v>
      </c>
      <c r="W109" s="89">
        <v>132027.22</v>
      </c>
      <c r="X109" s="89">
        <v>328056.38999999996</v>
      </c>
      <c r="Y109" s="89">
        <v>5079766.51</v>
      </c>
      <c r="Z109" s="91">
        <v>7.6370158598174157E-2</v>
      </c>
      <c r="AA109" s="89">
        <v>325089.15999999997</v>
      </c>
      <c r="AB109" s="89">
        <v>6852.82</v>
      </c>
      <c r="AC109" s="89">
        <v>97897</v>
      </c>
      <c r="AD109" s="89">
        <v>0</v>
      </c>
      <c r="AE109" s="89">
        <v>49.26</v>
      </c>
      <c r="AF109" s="89">
        <f t="shared" si="21"/>
        <v>49.26</v>
      </c>
      <c r="AG109" s="89">
        <v>57439.81</v>
      </c>
      <c r="AH109" s="89">
        <v>4484.3500000000004</v>
      </c>
      <c r="AI109" s="89">
        <v>5985.87</v>
      </c>
      <c r="AJ109" s="89">
        <v>0</v>
      </c>
      <c r="AK109" s="89">
        <v>7800</v>
      </c>
      <c r="AL109" s="89">
        <v>0</v>
      </c>
      <c r="AM109" s="89">
        <v>15565.78</v>
      </c>
      <c r="AN109" s="89">
        <v>10500</v>
      </c>
      <c r="AO109" s="89">
        <v>0</v>
      </c>
      <c r="AP109" s="89">
        <v>4156.59</v>
      </c>
      <c r="AQ109" s="89">
        <v>9565.06</v>
      </c>
      <c r="AR109" s="89">
        <v>5152.78</v>
      </c>
      <c r="AS109" s="89">
        <v>660</v>
      </c>
      <c r="AT109" s="89">
        <v>0</v>
      </c>
      <c r="AU109" s="89">
        <v>9421.4</v>
      </c>
      <c r="AV109" s="89">
        <v>13084.32</v>
      </c>
      <c r="AW109" s="89">
        <v>143815.96</v>
      </c>
      <c r="AX109" s="89">
        <v>0</v>
      </c>
      <c r="AY109" s="91">
        <f t="shared" si="22"/>
        <v>0</v>
      </c>
      <c r="AZ109" s="89">
        <v>0</v>
      </c>
      <c r="BA109" s="91">
        <f>325089/4760304</f>
        <v>6.8291646920028634E-2</v>
      </c>
      <c r="BB109" s="89">
        <v>24759.94</v>
      </c>
      <c r="BC109" s="89">
        <v>338785</v>
      </c>
      <c r="BD109" s="89">
        <v>209700</v>
      </c>
      <c r="BE109" s="89">
        <v>0</v>
      </c>
      <c r="BF109" s="89">
        <v>33971.790000000103</v>
      </c>
      <c r="BG109" s="89">
        <v>0</v>
      </c>
      <c r="BH109" s="89">
        <v>0</v>
      </c>
      <c r="BI109" s="89">
        <v>0</v>
      </c>
      <c r="BJ109" s="89">
        <f t="shared" si="23"/>
        <v>0</v>
      </c>
      <c r="BK109" s="89">
        <v>0</v>
      </c>
      <c r="BL109" s="89">
        <v>414</v>
      </c>
      <c r="BM109" s="89">
        <v>91</v>
      </c>
      <c r="BN109" s="89">
        <v>1</v>
      </c>
      <c r="BO109" s="89">
        <v>0</v>
      </c>
      <c r="BP109" s="89">
        <v>-2</v>
      </c>
      <c r="BQ109" s="89">
        <v>-10</v>
      </c>
      <c r="BR109" s="89">
        <v>-13</v>
      </c>
      <c r="BS109" s="89">
        <v>-31</v>
      </c>
      <c r="BT109" s="89">
        <v>1</v>
      </c>
      <c r="BU109" s="89">
        <v>0</v>
      </c>
      <c r="BV109" s="89">
        <v>0</v>
      </c>
      <c r="BW109" s="89">
        <v>-90</v>
      </c>
      <c r="BX109" s="89">
        <v>0</v>
      </c>
      <c r="BY109" s="89">
        <v>361</v>
      </c>
      <c r="BZ109" s="89">
        <v>2</v>
      </c>
      <c r="CA109" s="89">
        <v>51</v>
      </c>
      <c r="CB109" s="89">
        <v>7</v>
      </c>
      <c r="CC109" s="89">
        <v>25</v>
      </c>
      <c r="CD109" s="89">
        <v>4</v>
      </c>
      <c r="CE109" s="89">
        <v>3</v>
      </c>
    </row>
    <row r="110" spans="1:83" s="64" customFormat="1" ht="15.6" customHeight="1" x14ac:dyDescent="0.3">
      <c r="A110" s="57">
        <v>10</v>
      </c>
      <c r="B110" s="58" t="s">
        <v>362</v>
      </c>
      <c r="C110" s="86" t="s">
        <v>363</v>
      </c>
      <c r="D110" s="56" t="s">
        <v>364</v>
      </c>
      <c r="E110" s="56" t="s">
        <v>126</v>
      </c>
      <c r="F110" s="56" t="s">
        <v>345</v>
      </c>
      <c r="G110" s="89">
        <v>35460850.859999999</v>
      </c>
      <c r="H110" s="89">
        <v>0</v>
      </c>
      <c r="I110" s="89">
        <v>1112944.8700000001</v>
      </c>
      <c r="J110" s="89">
        <v>0</v>
      </c>
      <c r="K110" s="89">
        <v>659000.80000000005</v>
      </c>
      <c r="L110" s="89">
        <v>37232796.530000001</v>
      </c>
      <c r="M110" s="89">
        <v>0</v>
      </c>
      <c r="N110" s="89">
        <v>4269868.74</v>
      </c>
      <c r="O110" s="89">
        <v>1640868.82</v>
      </c>
      <c r="P110" s="89">
        <v>12994387.890000001</v>
      </c>
      <c r="Q110" s="89">
        <v>5071.01</v>
      </c>
      <c r="R110" s="89">
        <v>1154961</v>
      </c>
      <c r="S110" s="89">
        <v>8758068.1799999997</v>
      </c>
      <c r="T110" s="89">
        <v>3511359.33</v>
      </c>
      <c r="U110" s="89">
        <v>0</v>
      </c>
      <c r="V110" s="89">
        <v>93480.960000000006</v>
      </c>
      <c r="W110" s="89">
        <v>1443475.38</v>
      </c>
      <c r="X110" s="89">
        <v>2479472.3000000003</v>
      </c>
      <c r="Y110" s="89">
        <v>36351013.609999999</v>
      </c>
      <c r="Z110" s="91">
        <v>5.6506941356567045E-2</v>
      </c>
      <c r="AA110" s="89">
        <v>2437325.1</v>
      </c>
      <c r="AB110" s="89">
        <v>0</v>
      </c>
      <c r="AC110" s="89">
        <v>0</v>
      </c>
      <c r="AD110" s="89">
        <v>0</v>
      </c>
      <c r="AE110" s="89">
        <v>0</v>
      </c>
      <c r="AF110" s="89">
        <f t="shared" si="21"/>
        <v>0</v>
      </c>
      <c r="AG110" s="89">
        <v>1236982.6399999999</v>
      </c>
      <c r="AH110" s="89">
        <v>120519.63</v>
      </c>
      <c r="AI110" s="89">
        <v>234787.08</v>
      </c>
      <c r="AJ110" s="89">
        <v>0</v>
      </c>
      <c r="AK110" s="89">
        <v>121578.81</v>
      </c>
      <c r="AL110" s="89">
        <v>34720.89</v>
      </c>
      <c r="AM110" s="89">
        <v>85118.93</v>
      </c>
      <c r="AN110" s="89">
        <v>18820</v>
      </c>
      <c r="AO110" s="89">
        <v>71217.34</v>
      </c>
      <c r="AP110" s="89">
        <v>21950.66</v>
      </c>
      <c r="AQ110" s="89">
        <v>94458.74</v>
      </c>
      <c r="AR110" s="89">
        <v>22162.87</v>
      </c>
      <c r="AS110" s="89">
        <v>0</v>
      </c>
      <c r="AT110" s="89">
        <v>28691.61</v>
      </c>
      <c r="AU110" s="89">
        <v>75977.070000000007</v>
      </c>
      <c r="AV110" s="89">
        <v>104692.65</v>
      </c>
      <c r="AW110" s="89">
        <v>2271678.92</v>
      </c>
      <c r="AX110" s="89">
        <v>0</v>
      </c>
      <c r="AY110" s="91">
        <f t="shared" si="22"/>
        <v>0</v>
      </c>
      <c r="AZ110" s="89">
        <v>155</v>
      </c>
      <c r="BA110" s="91">
        <v>6.8732843146448966E-2</v>
      </c>
      <c r="BB110" s="89">
        <v>480816.69</v>
      </c>
      <c r="BC110" s="89">
        <v>1522967.53</v>
      </c>
      <c r="BD110" s="89">
        <v>209700</v>
      </c>
      <c r="BE110" s="89">
        <v>0</v>
      </c>
      <c r="BF110" s="89">
        <v>476448.24000000098</v>
      </c>
      <c r="BG110" s="89">
        <v>0</v>
      </c>
      <c r="BH110" s="89">
        <v>0</v>
      </c>
      <c r="BI110" s="89">
        <v>0</v>
      </c>
      <c r="BJ110" s="89">
        <f t="shared" si="23"/>
        <v>0</v>
      </c>
      <c r="BK110" s="89">
        <v>0</v>
      </c>
      <c r="BL110" s="89">
        <v>2129</v>
      </c>
      <c r="BM110" s="89">
        <v>1229</v>
      </c>
      <c r="BN110" s="89">
        <v>23</v>
      </c>
      <c r="BO110" s="89">
        <v>0</v>
      </c>
      <c r="BP110" s="89">
        <v>-30</v>
      </c>
      <c r="BQ110" s="89">
        <v>-151</v>
      </c>
      <c r="BR110" s="89">
        <v>-162</v>
      </c>
      <c r="BS110" s="89">
        <v>-460</v>
      </c>
      <c r="BT110" s="89">
        <v>0</v>
      </c>
      <c r="BU110" s="89">
        <v>-1</v>
      </c>
      <c r="BV110" s="89">
        <v>2171</v>
      </c>
      <c r="BW110" s="89">
        <v>-729</v>
      </c>
      <c r="BX110" s="89">
        <v>-2</v>
      </c>
      <c r="BY110" s="89">
        <v>4017</v>
      </c>
      <c r="BZ110" s="89">
        <v>6</v>
      </c>
      <c r="CA110" s="89">
        <v>208</v>
      </c>
      <c r="CB110" s="89">
        <v>81</v>
      </c>
      <c r="CC110" s="89">
        <v>469</v>
      </c>
      <c r="CD110" s="89">
        <v>1</v>
      </c>
      <c r="CE110" s="89">
        <v>7</v>
      </c>
    </row>
    <row r="111" spans="1:83" s="64" customFormat="1" ht="15.6" customHeight="1" x14ac:dyDescent="0.3">
      <c r="A111" s="43">
        <v>11</v>
      </c>
      <c r="B111" s="61" t="s">
        <v>570</v>
      </c>
      <c r="C111" s="86" t="s">
        <v>132</v>
      </c>
      <c r="D111" s="56" t="s">
        <v>561</v>
      </c>
      <c r="E111" s="56" t="s">
        <v>112</v>
      </c>
      <c r="F111" s="56" t="s">
        <v>365</v>
      </c>
      <c r="G111" s="89">
        <v>29754260.09</v>
      </c>
      <c r="H111" s="89">
        <v>0</v>
      </c>
      <c r="I111" s="89">
        <v>914630</v>
      </c>
      <c r="J111" s="89">
        <v>0</v>
      </c>
      <c r="K111" s="89">
        <v>-20349.759999999998</v>
      </c>
      <c r="L111" s="89">
        <v>30648540.329999998</v>
      </c>
      <c r="M111" s="89">
        <v>0</v>
      </c>
      <c r="N111" s="89">
        <v>394287.06</v>
      </c>
      <c r="O111" s="89">
        <v>2717822.06</v>
      </c>
      <c r="P111" s="89">
        <v>10380916.720000001</v>
      </c>
      <c r="Q111" s="89">
        <v>0</v>
      </c>
      <c r="R111" s="89">
        <v>2311366</v>
      </c>
      <c r="S111" s="89">
        <v>9436938.2100000009</v>
      </c>
      <c r="T111" s="89">
        <v>3202291.43</v>
      </c>
      <c r="U111" s="89">
        <v>0</v>
      </c>
      <c r="V111" s="89">
        <v>770</v>
      </c>
      <c r="W111" s="89">
        <v>1086149.3400000001</v>
      </c>
      <c r="X111" s="89">
        <v>1564032.06</v>
      </c>
      <c r="Y111" s="89">
        <v>31094572.879999999</v>
      </c>
      <c r="Z111" s="91">
        <v>7.761187013271148E-2</v>
      </c>
      <c r="AA111" s="89">
        <v>1564032.06</v>
      </c>
      <c r="AB111" s="89">
        <v>0</v>
      </c>
      <c r="AC111" s="89">
        <v>0</v>
      </c>
      <c r="AD111" s="89">
        <v>0</v>
      </c>
      <c r="AE111" s="89">
        <v>0</v>
      </c>
      <c r="AF111" s="89">
        <f t="shared" si="21"/>
        <v>0</v>
      </c>
      <c r="AG111" s="89">
        <v>842796.47</v>
      </c>
      <c r="AH111" s="89">
        <v>65809.22</v>
      </c>
      <c r="AI111" s="89">
        <v>144308.12</v>
      </c>
      <c r="AJ111" s="89">
        <v>0</v>
      </c>
      <c r="AK111" s="89">
        <v>64421.02</v>
      </c>
      <c r="AL111" s="89">
        <v>0</v>
      </c>
      <c r="AM111" s="89">
        <v>75802.64</v>
      </c>
      <c r="AN111" s="89">
        <v>9750</v>
      </c>
      <c r="AO111" s="89">
        <v>11690.11</v>
      </c>
      <c r="AP111" s="89">
        <v>9382.01</v>
      </c>
      <c r="AQ111" s="89">
        <v>34924.89</v>
      </c>
      <c r="AR111" s="89">
        <v>23580.32</v>
      </c>
      <c r="AS111" s="89">
        <v>343.46</v>
      </c>
      <c r="AT111" s="89">
        <v>64100.45</v>
      </c>
      <c r="AU111" s="89">
        <v>36995.78</v>
      </c>
      <c r="AV111" s="89">
        <v>75801.259999999995</v>
      </c>
      <c r="AW111" s="89">
        <v>1459705.75</v>
      </c>
      <c r="AX111" s="89">
        <v>2632.3</v>
      </c>
      <c r="AY111" s="91">
        <f t="shared" si="22"/>
        <v>1.8033086462802522E-3</v>
      </c>
      <c r="AZ111" s="89">
        <v>0</v>
      </c>
      <c r="BA111" s="91">
        <v>4.8197759196945252E-2</v>
      </c>
      <c r="BB111" s="89">
        <v>745528.84</v>
      </c>
      <c r="BC111" s="89">
        <v>1563754.93</v>
      </c>
      <c r="BD111" s="89">
        <v>206555.01</v>
      </c>
      <c r="BE111" s="89">
        <v>1.00000000093132E-2</v>
      </c>
      <c r="BF111" s="89">
        <v>201522.65</v>
      </c>
      <c r="BG111" s="89">
        <v>0</v>
      </c>
      <c r="BH111" s="89">
        <v>0</v>
      </c>
      <c r="BI111" s="89">
        <v>0</v>
      </c>
      <c r="BJ111" s="89">
        <f t="shared" si="23"/>
        <v>0</v>
      </c>
      <c r="BK111" s="89">
        <v>0</v>
      </c>
      <c r="BL111" s="89">
        <v>4570</v>
      </c>
      <c r="BM111" s="89">
        <v>1411</v>
      </c>
      <c r="BN111" s="89">
        <v>1</v>
      </c>
      <c r="BO111" s="89">
        <v>-2</v>
      </c>
      <c r="BP111" s="89">
        <v>-26</v>
      </c>
      <c r="BQ111" s="89">
        <v>-128</v>
      </c>
      <c r="BR111" s="89">
        <v>-215</v>
      </c>
      <c r="BS111" s="89">
        <v>-516</v>
      </c>
      <c r="BT111" s="89">
        <v>8</v>
      </c>
      <c r="BU111" s="89">
        <v>-3</v>
      </c>
      <c r="BV111" s="89">
        <v>0</v>
      </c>
      <c r="BW111" s="89">
        <v>-688</v>
      </c>
      <c r="BX111" s="89">
        <v>-2</v>
      </c>
      <c r="BY111" s="89">
        <v>4410</v>
      </c>
      <c r="BZ111" s="89">
        <v>34</v>
      </c>
      <c r="CA111" s="89">
        <v>249</v>
      </c>
      <c r="CB111" s="89">
        <v>84</v>
      </c>
      <c r="CC111" s="89">
        <v>331</v>
      </c>
      <c r="CD111" s="89">
        <v>17</v>
      </c>
      <c r="CE111" s="89">
        <v>7</v>
      </c>
    </row>
    <row r="112" spans="1:83" s="64" customFormat="1" ht="15.6" customHeight="1" x14ac:dyDescent="0.3">
      <c r="A112" s="43">
        <v>11</v>
      </c>
      <c r="B112" s="65" t="s">
        <v>366</v>
      </c>
      <c r="C112" s="86" t="s">
        <v>582</v>
      </c>
      <c r="D112" s="56" t="s">
        <v>367</v>
      </c>
      <c r="E112" s="56" t="s">
        <v>112</v>
      </c>
      <c r="F112" s="56" t="s">
        <v>365</v>
      </c>
      <c r="G112" s="89">
        <v>50752457</v>
      </c>
      <c r="H112" s="89">
        <v>0.02</v>
      </c>
      <c r="I112" s="89">
        <v>863975.96</v>
      </c>
      <c r="J112" s="89">
        <v>0</v>
      </c>
      <c r="K112" s="89">
        <v>0</v>
      </c>
      <c r="L112" s="89">
        <v>51616432.979999997</v>
      </c>
      <c r="M112" s="89">
        <v>0</v>
      </c>
      <c r="N112" s="89">
        <v>0</v>
      </c>
      <c r="O112" s="89">
        <v>6519995.6799999997</v>
      </c>
      <c r="P112" s="89">
        <v>17613333.079999998</v>
      </c>
      <c r="Q112" s="89">
        <v>0</v>
      </c>
      <c r="R112" s="89">
        <v>3990576.82</v>
      </c>
      <c r="S112" s="89">
        <v>13661252.16</v>
      </c>
      <c r="T112" s="89">
        <v>6648174.3300000001</v>
      </c>
      <c r="U112" s="89">
        <v>0</v>
      </c>
      <c r="V112" s="89">
        <v>0</v>
      </c>
      <c r="W112" s="89">
        <v>1355170.23</v>
      </c>
      <c r="X112" s="89">
        <v>2303536.1800000002</v>
      </c>
      <c r="Y112" s="89">
        <v>52092038.479999997</v>
      </c>
      <c r="Z112" s="91">
        <v>8.2686680929482212E-2</v>
      </c>
      <c r="AA112" s="89">
        <v>2303536.1800000002</v>
      </c>
      <c r="AB112" s="89">
        <v>0</v>
      </c>
      <c r="AC112" s="89">
        <v>0</v>
      </c>
      <c r="AD112" s="89">
        <v>0</v>
      </c>
      <c r="AE112" s="89">
        <v>514.74</v>
      </c>
      <c r="AF112" s="89">
        <f t="shared" si="21"/>
        <v>514.74</v>
      </c>
      <c r="AG112" s="89">
        <v>1127367.1599999999</v>
      </c>
      <c r="AH112" s="89">
        <v>88212.72</v>
      </c>
      <c r="AI112" s="89">
        <v>293389.96000000002</v>
      </c>
      <c r="AJ112" s="89">
        <v>0</v>
      </c>
      <c r="AK112" s="89">
        <v>101716.1</v>
      </c>
      <c r="AL112" s="89">
        <v>868.75</v>
      </c>
      <c r="AM112" s="89">
        <v>105848.31</v>
      </c>
      <c r="AN112" s="89">
        <v>9750</v>
      </c>
      <c r="AO112" s="89">
        <v>360</v>
      </c>
      <c r="AP112" s="89">
        <v>0</v>
      </c>
      <c r="AQ112" s="89">
        <v>88498.49</v>
      </c>
      <c r="AR112" s="89">
        <v>21349.23</v>
      </c>
      <c r="AS112" s="89">
        <v>0</v>
      </c>
      <c r="AT112" s="89">
        <v>6283.64</v>
      </c>
      <c r="AU112" s="89">
        <v>138814.79999999999</v>
      </c>
      <c r="AV112" s="89">
        <v>63241.91</v>
      </c>
      <c r="AW112" s="89">
        <v>2045701.07</v>
      </c>
      <c r="AX112" s="89">
        <v>0</v>
      </c>
      <c r="AY112" s="91">
        <f t="shared" si="22"/>
        <v>0</v>
      </c>
      <c r="AZ112" s="89">
        <v>0</v>
      </c>
      <c r="BA112" s="91">
        <v>4.1567226226307388E-2</v>
      </c>
      <c r="BB112" s="89">
        <v>1919448.01</v>
      </c>
      <c r="BC112" s="89">
        <v>2277104.21</v>
      </c>
      <c r="BD112" s="89">
        <v>209700</v>
      </c>
      <c r="BE112" s="89">
        <v>5.8207660913467401E-11</v>
      </c>
      <c r="BF112" s="89">
        <v>458021.19</v>
      </c>
      <c r="BG112" s="89">
        <v>0</v>
      </c>
      <c r="BH112" s="89">
        <v>0</v>
      </c>
      <c r="BI112" s="89">
        <v>0</v>
      </c>
      <c r="BJ112" s="89">
        <f t="shared" si="23"/>
        <v>0</v>
      </c>
      <c r="BK112" s="89">
        <v>0</v>
      </c>
      <c r="BL112" s="89">
        <v>8410</v>
      </c>
      <c r="BM112" s="89">
        <v>2830</v>
      </c>
      <c r="BN112" s="89">
        <v>8</v>
      </c>
      <c r="BO112" s="89">
        <v>0</v>
      </c>
      <c r="BP112" s="89">
        <v>-63</v>
      </c>
      <c r="BQ112" s="89">
        <v>-191</v>
      </c>
      <c r="BR112" s="89">
        <v>-601</v>
      </c>
      <c r="BS112" s="89">
        <v>-1002</v>
      </c>
      <c r="BT112" s="89">
        <v>20</v>
      </c>
      <c r="BU112" s="89">
        <v>-10</v>
      </c>
      <c r="BV112" s="89">
        <v>0</v>
      </c>
      <c r="BW112" s="89">
        <v>-1193</v>
      </c>
      <c r="BX112" s="89">
        <v>-3</v>
      </c>
      <c r="BY112" s="89">
        <v>8205</v>
      </c>
      <c r="BZ112" s="89">
        <v>20</v>
      </c>
      <c r="CA112" s="89">
        <v>414</v>
      </c>
      <c r="CB112" s="89">
        <v>117</v>
      </c>
      <c r="CC112" s="89">
        <v>528</v>
      </c>
      <c r="CD112" s="89">
        <v>123</v>
      </c>
      <c r="CE112" s="89">
        <v>13</v>
      </c>
    </row>
    <row r="113" spans="1:83" s="64" customFormat="1" ht="15.6" customHeight="1" x14ac:dyDescent="0.3">
      <c r="A113" s="43">
        <v>11</v>
      </c>
      <c r="B113" s="65" t="s">
        <v>368</v>
      </c>
      <c r="C113" s="86" t="s">
        <v>273</v>
      </c>
      <c r="D113" s="56" t="s">
        <v>369</v>
      </c>
      <c r="E113" s="56" t="s">
        <v>119</v>
      </c>
      <c r="F113" s="56" t="s">
        <v>365</v>
      </c>
      <c r="G113" s="89">
        <v>19378775.309999999</v>
      </c>
      <c r="H113" s="89">
        <v>0</v>
      </c>
      <c r="I113" s="89">
        <v>366795.32</v>
      </c>
      <c r="J113" s="89">
        <v>0</v>
      </c>
      <c r="K113" s="89">
        <v>0</v>
      </c>
      <c r="L113" s="89">
        <v>19745570.629999999</v>
      </c>
      <c r="M113" s="89">
        <v>0</v>
      </c>
      <c r="N113" s="89">
        <v>885952.1</v>
      </c>
      <c r="O113" s="89">
        <v>2286258.9700000002</v>
      </c>
      <c r="P113" s="89">
        <v>6138092.9400000004</v>
      </c>
      <c r="Q113" s="89">
        <v>31743.55</v>
      </c>
      <c r="R113" s="89">
        <v>1447626.19</v>
      </c>
      <c r="S113" s="89">
        <v>5553742.0499999998</v>
      </c>
      <c r="T113" s="89">
        <v>1684581.17</v>
      </c>
      <c r="U113" s="89">
        <v>0</v>
      </c>
      <c r="V113" s="89">
        <v>34.69</v>
      </c>
      <c r="W113" s="89">
        <v>496668.33</v>
      </c>
      <c r="X113" s="89">
        <v>1217308.49</v>
      </c>
      <c r="Y113" s="89">
        <v>19742008.48</v>
      </c>
      <c r="Z113" s="91">
        <v>1.2716432078802766E-2</v>
      </c>
      <c r="AA113" s="89">
        <v>1145885.1499999999</v>
      </c>
      <c r="AB113" s="89">
        <v>0</v>
      </c>
      <c r="AC113" s="89">
        <v>0</v>
      </c>
      <c r="AD113" s="89">
        <v>0</v>
      </c>
      <c r="AE113" s="89">
        <v>0</v>
      </c>
      <c r="AF113" s="89">
        <f t="shared" si="21"/>
        <v>0</v>
      </c>
      <c r="AG113" s="89">
        <v>458590.6</v>
      </c>
      <c r="AH113" s="89">
        <v>36939.870000000003</v>
      </c>
      <c r="AI113" s="89">
        <v>116885.83</v>
      </c>
      <c r="AJ113" s="89">
        <v>0</v>
      </c>
      <c r="AK113" s="89">
        <v>108944.09</v>
      </c>
      <c r="AL113" s="89">
        <v>11403.9</v>
      </c>
      <c r="AM113" s="89">
        <v>15027.14</v>
      </c>
      <c r="AN113" s="89">
        <v>8250</v>
      </c>
      <c r="AO113" s="89">
        <v>18540</v>
      </c>
      <c r="AP113" s="89">
        <v>0</v>
      </c>
      <c r="AQ113" s="89">
        <v>45888.6</v>
      </c>
      <c r="AR113" s="89">
        <v>12643.15</v>
      </c>
      <c r="AS113" s="89">
        <v>0</v>
      </c>
      <c r="AT113" s="89">
        <v>7471.99</v>
      </c>
      <c r="AU113" s="89">
        <v>67069.67</v>
      </c>
      <c r="AV113" s="89">
        <v>32325.8</v>
      </c>
      <c r="AW113" s="89">
        <v>939980.64</v>
      </c>
      <c r="AX113" s="89">
        <v>0</v>
      </c>
      <c r="AY113" s="91">
        <f t="shared" si="22"/>
        <v>0</v>
      </c>
      <c r="AZ113" s="89">
        <v>0</v>
      </c>
      <c r="BA113" s="91">
        <v>5.9130937413196104E-2</v>
      </c>
      <c r="BB113" s="89">
        <v>89364.18</v>
      </c>
      <c r="BC113" s="89">
        <v>157064.70000000001</v>
      </c>
      <c r="BD113" s="89">
        <v>206555</v>
      </c>
      <c r="BE113" s="89">
        <v>0</v>
      </c>
      <c r="BF113" s="89">
        <v>79107.120000000097</v>
      </c>
      <c r="BG113" s="89">
        <v>0</v>
      </c>
      <c r="BH113" s="89">
        <v>0</v>
      </c>
      <c r="BI113" s="89">
        <v>0</v>
      </c>
      <c r="BJ113" s="89">
        <f t="shared" si="23"/>
        <v>0</v>
      </c>
      <c r="BK113" s="89">
        <v>0</v>
      </c>
      <c r="BL113" s="89">
        <v>2555</v>
      </c>
      <c r="BM113" s="89">
        <v>783</v>
      </c>
      <c r="BN113" s="89">
        <v>0</v>
      </c>
      <c r="BO113" s="89">
        <v>0</v>
      </c>
      <c r="BP113" s="89">
        <v>-24</v>
      </c>
      <c r="BQ113" s="89">
        <v>-79</v>
      </c>
      <c r="BR113" s="89">
        <v>-117</v>
      </c>
      <c r="BS113" s="89">
        <v>-185</v>
      </c>
      <c r="BT113" s="89">
        <v>0</v>
      </c>
      <c r="BU113" s="89">
        <v>0</v>
      </c>
      <c r="BV113" s="89">
        <v>0</v>
      </c>
      <c r="BW113" s="89">
        <v>-543</v>
      </c>
      <c r="BX113" s="89">
        <v>-4</v>
      </c>
      <c r="BY113" s="89">
        <v>2386</v>
      </c>
      <c r="BZ113" s="89">
        <v>0</v>
      </c>
      <c r="CA113" s="89">
        <v>193</v>
      </c>
      <c r="CB113" s="89">
        <v>162</v>
      </c>
      <c r="CC113" s="89">
        <v>192</v>
      </c>
      <c r="CD113" s="89">
        <v>0</v>
      </c>
      <c r="CE113" s="89">
        <v>0</v>
      </c>
    </row>
    <row r="114" spans="1:83" s="64" customFormat="1" ht="15.6" customHeight="1" x14ac:dyDescent="0.3">
      <c r="A114" s="43">
        <v>11</v>
      </c>
      <c r="B114" s="65" t="s">
        <v>370</v>
      </c>
      <c r="C114" s="86" t="s">
        <v>371</v>
      </c>
      <c r="D114" s="56" t="s">
        <v>372</v>
      </c>
      <c r="E114" s="56" t="s">
        <v>107</v>
      </c>
      <c r="F114" s="56" t="s">
        <v>345</v>
      </c>
      <c r="G114" s="89">
        <v>81573180.569999993</v>
      </c>
      <c r="H114" s="89">
        <v>0</v>
      </c>
      <c r="I114" s="89">
        <v>3101350.29</v>
      </c>
      <c r="J114" s="89">
        <v>0</v>
      </c>
      <c r="K114" s="89">
        <v>8375.06</v>
      </c>
      <c r="L114" s="89">
        <v>84682905.920000002</v>
      </c>
      <c r="M114" s="89">
        <v>0</v>
      </c>
      <c r="N114" s="89">
        <v>824799.76</v>
      </c>
      <c r="O114" s="89">
        <v>5911383.0360000003</v>
      </c>
      <c r="P114" s="89">
        <v>22856033.699999999</v>
      </c>
      <c r="Q114" s="89">
        <v>0</v>
      </c>
      <c r="R114" s="89">
        <v>4076580.11</v>
      </c>
      <c r="S114" s="89">
        <v>26711309.300000001</v>
      </c>
      <c r="T114" s="89">
        <v>14616487.140000001</v>
      </c>
      <c r="U114" s="89">
        <v>0</v>
      </c>
      <c r="V114" s="89">
        <v>0</v>
      </c>
      <c r="W114" s="89">
        <v>3654855.2</v>
      </c>
      <c r="X114" s="89">
        <v>3272932.4449999998</v>
      </c>
      <c r="Y114" s="89">
        <v>81924380.691</v>
      </c>
      <c r="Z114" s="91">
        <v>0.11153380403247382</v>
      </c>
      <c r="AA114" s="89">
        <v>3264557.3849999998</v>
      </c>
      <c r="AB114" s="89">
        <v>0</v>
      </c>
      <c r="AC114" s="89">
        <v>0</v>
      </c>
      <c r="AD114" s="89">
        <v>8375.06</v>
      </c>
      <c r="AE114" s="89">
        <v>0</v>
      </c>
      <c r="AF114" s="89">
        <f t="shared" si="21"/>
        <v>8375.06</v>
      </c>
      <c r="AG114" s="89">
        <v>1456539.39</v>
      </c>
      <c r="AH114" s="89">
        <v>133882.88</v>
      </c>
      <c r="AI114" s="89">
        <v>283228.74</v>
      </c>
      <c r="AJ114" s="89">
        <v>110896.61</v>
      </c>
      <c r="AK114" s="89">
        <v>606580.31000000006</v>
      </c>
      <c r="AL114" s="89">
        <v>9517.67</v>
      </c>
      <c r="AM114" s="89">
        <v>112257.01</v>
      </c>
      <c r="AN114" s="89">
        <v>12250</v>
      </c>
      <c r="AO114" s="89">
        <v>7685.5</v>
      </c>
      <c r="AP114" s="89">
        <v>0</v>
      </c>
      <c r="AQ114" s="89">
        <v>85554.09</v>
      </c>
      <c r="AR114" s="89">
        <v>4136.37</v>
      </c>
      <c r="AS114" s="89">
        <v>741</v>
      </c>
      <c r="AT114" s="89">
        <v>76853.69</v>
      </c>
      <c r="AU114" s="89">
        <v>177000</v>
      </c>
      <c r="AV114" s="89">
        <v>86867.430000000008</v>
      </c>
      <c r="AW114" s="89">
        <v>3163990.69</v>
      </c>
      <c r="AX114" s="89">
        <v>0</v>
      </c>
      <c r="AY114" s="91">
        <f t="shared" si="22"/>
        <v>0</v>
      </c>
      <c r="AZ114" s="89">
        <v>4218.7299999999996</v>
      </c>
      <c r="BA114" s="91">
        <v>4.0019983923498009E-2</v>
      </c>
      <c r="BB114" s="89">
        <v>1371125.78</v>
      </c>
      <c r="BC114" s="89">
        <v>7727041.3609999996</v>
      </c>
      <c r="BD114" s="89">
        <v>209700</v>
      </c>
      <c r="BE114" s="89">
        <v>0</v>
      </c>
      <c r="BF114" s="89">
        <v>654093.20699999901</v>
      </c>
      <c r="BG114" s="89">
        <v>0</v>
      </c>
      <c r="BH114" s="89">
        <v>0</v>
      </c>
      <c r="BI114" s="89">
        <v>0</v>
      </c>
      <c r="BJ114" s="89">
        <f t="shared" si="23"/>
        <v>0</v>
      </c>
      <c r="BK114" s="89">
        <v>0</v>
      </c>
      <c r="BL114" s="89">
        <v>16041</v>
      </c>
      <c r="BM114" s="89">
        <v>7257</v>
      </c>
      <c r="BN114" s="89">
        <v>363</v>
      </c>
      <c r="BO114" s="89">
        <v>-101</v>
      </c>
      <c r="BP114" s="89">
        <v>-71</v>
      </c>
      <c r="BQ114" s="89">
        <v>-351</v>
      </c>
      <c r="BR114" s="89">
        <v>-2401</v>
      </c>
      <c r="BS114" s="89">
        <v>-3228</v>
      </c>
      <c r="BT114" s="89">
        <v>0</v>
      </c>
      <c r="BU114" s="89">
        <v>0</v>
      </c>
      <c r="BV114" s="89">
        <v>0</v>
      </c>
      <c r="BW114" s="89">
        <v>-1524</v>
      </c>
      <c r="BX114" s="89">
        <v>0</v>
      </c>
      <c r="BY114" s="89">
        <v>15985</v>
      </c>
      <c r="BZ114" s="89">
        <v>95</v>
      </c>
      <c r="CA114" s="89">
        <v>667</v>
      </c>
      <c r="CB114" s="89">
        <v>212</v>
      </c>
      <c r="CC114" s="89">
        <v>680</v>
      </c>
      <c r="CD114" s="89">
        <v>12</v>
      </c>
      <c r="CE114" s="89">
        <v>19</v>
      </c>
    </row>
    <row r="115" spans="1:83" s="64" customFormat="1" ht="15.6" customHeight="1" x14ac:dyDescent="0.3">
      <c r="A115" s="43">
        <v>11</v>
      </c>
      <c r="B115" s="65" t="s">
        <v>373</v>
      </c>
      <c r="C115" s="86" t="s">
        <v>374</v>
      </c>
      <c r="D115" s="56" t="s">
        <v>375</v>
      </c>
      <c r="E115" s="56" t="s">
        <v>107</v>
      </c>
      <c r="F115" s="56" t="s">
        <v>345</v>
      </c>
      <c r="G115" s="89">
        <v>12145843.789999999</v>
      </c>
      <c r="H115" s="89">
        <v>0</v>
      </c>
      <c r="I115" s="89">
        <v>223084.43</v>
      </c>
      <c r="J115" s="89">
        <v>0</v>
      </c>
      <c r="K115" s="89">
        <v>8576.8100000000195</v>
      </c>
      <c r="L115" s="89">
        <v>12377505.029999999</v>
      </c>
      <c r="M115" s="89">
        <v>0</v>
      </c>
      <c r="N115" s="89">
        <v>141607.67999999999</v>
      </c>
      <c r="O115" s="89">
        <v>1143840.45</v>
      </c>
      <c r="P115" s="89">
        <v>2355525.7200000002</v>
      </c>
      <c r="Q115" s="89">
        <v>0</v>
      </c>
      <c r="R115" s="89">
        <v>428453.71</v>
      </c>
      <c r="S115" s="89">
        <v>5598726.9900000002</v>
      </c>
      <c r="T115" s="89">
        <v>1484442.08</v>
      </c>
      <c r="U115" s="89">
        <v>0</v>
      </c>
      <c r="V115" s="89">
        <v>0</v>
      </c>
      <c r="W115" s="89">
        <v>431983.3</v>
      </c>
      <c r="X115" s="89">
        <v>945770.57</v>
      </c>
      <c r="Y115" s="89">
        <v>12530350.5</v>
      </c>
      <c r="Z115" s="91">
        <v>0.10051953006387217</v>
      </c>
      <c r="AA115" s="89">
        <v>941224.6</v>
      </c>
      <c r="AB115" s="89">
        <v>0</v>
      </c>
      <c r="AC115" s="89">
        <v>0</v>
      </c>
      <c r="AD115" s="89">
        <v>0</v>
      </c>
      <c r="AE115" s="89">
        <v>150.66999999999999</v>
      </c>
      <c r="AF115" s="89">
        <f t="shared" si="21"/>
        <v>150.66999999999999</v>
      </c>
      <c r="AG115" s="89">
        <v>375747.65</v>
      </c>
      <c r="AH115" s="89">
        <v>27123.5</v>
      </c>
      <c r="AI115" s="89">
        <v>93128.45</v>
      </c>
      <c r="AJ115" s="89">
        <v>0</v>
      </c>
      <c r="AK115" s="89">
        <v>41898</v>
      </c>
      <c r="AL115" s="89">
        <v>10743.25</v>
      </c>
      <c r="AM115" s="89">
        <v>63778.36</v>
      </c>
      <c r="AN115" s="89">
        <v>8250</v>
      </c>
      <c r="AO115" s="89">
        <v>0</v>
      </c>
      <c r="AP115" s="89">
        <v>5250</v>
      </c>
      <c r="AQ115" s="89">
        <v>35171.64</v>
      </c>
      <c r="AR115" s="89">
        <v>199</v>
      </c>
      <c r="AS115" s="89">
        <v>0</v>
      </c>
      <c r="AT115" s="89">
        <v>22875.9</v>
      </c>
      <c r="AU115" s="89">
        <v>16317.52</v>
      </c>
      <c r="AV115" s="89">
        <v>27253.940000000002</v>
      </c>
      <c r="AW115" s="89">
        <v>727737.21</v>
      </c>
      <c r="AX115" s="89">
        <v>0</v>
      </c>
      <c r="AY115" s="91">
        <f t="shared" si="22"/>
        <v>0</v>
      </c>
      <c r="AZ115" s="89">
        <v>0</v>
      </c>
      <c r="BA115" s="91">
        <v>7.7493553866956166E-2</v>
      </c>
      <c r="BB115" s="89">
        <v>324179.90000000002</v>
      </c>
      <c r="BC115" s="89">
        <v>896714.61</v>
      </c>
      <c r="BD115" s="89">
        <v>209700</v>
      </c>
      <c r="BE115" s="89">
        <v>0</v>
      </c>
      <c r="BF115" s="89">
        <v>157943.20000000001</v>
      </c>
      <c r="BG115" s="89">
        <v>0</v>
      </c>
      <c r="BH115" s="89">
        <v>0</v>
      </c>
      <c r="BI115" s="89">
        <v>0</v>
      </c>
      <c r="BJ115" s="89">
        <f t="shared" si="23"/>
        <v>0</v>
      </c>
      <c r="BK115" s="89">
        <v>0</v>
      </c>
      <c r="BL115" s="89">
        <v>1902</v>
      </c>
      <c r="BM115" s="89">
        <v>610</v>
      </c>
      <c r="BN115" s="89">
        <v>4</v>
      </c>
      <c r="BO115" s="89">
        <v>0</v>
      </c>
      <c r="BP115" s="89">
        <v>-13</v>
      </c>
      <c r="BQ115" s="89">
        <v>-44</v>
      </c>
      <c r="BR115" s="89">
        <v>-114</v>
      </c>
      <c r="BS115" s="89">
        <v>-179</v>
      </c>
      <c r="BT115" s="89">
        <v>3</v>
      </c>
      <c r="BU115" s="89">
        <v>0</v>
      </c>
      <c r="BV115" s="89">
        <v>0</v>
      </c>
      <c r="BW115" s="89">
        <v>-385</v>
      </c>
      <c r="BX115" s="89">
        <v>0</v>
      </c>
      <c r="BY115" s="89">
        <v>1784</v>
      </c>
      <c r="BZ115" s="89">
        <v>12</v>
      </c>
      <c r="CA115" s="89">
        <v>166</v>
      </c>
      <c r="CB115" s="89">
        <v>40</v>
      </c>
      <c r="CC115" s="89">
        <v>152</v>
      </c>
      <c r="CD115" s="89">
        <v>24</v>
      </c>
      <c r="CE115" s="89">
        <v>3</v>
      </c>
    </row>
    <row r="116" spans="1:83" s="64" customFormat="1" ht="15.6" customHeight="1" x14ac:dyDescent="0.3">
      <c r="A116" s="43">
        <v>11</v>
      </c>
      <c r="B116" s="65" t="s">
        <v>376</v>
      </c>
      <c r="C116" s="86" t="s">
        <v>377</v>
      </c>
      <c r="D116" s="56" t="s">
        <v>378</v>
      </c>
      <c r="E116" s="56" t="s">
        <v>107</v>
      </c>
      <c r="F116" s="56" t="s">
        <v>345</v>
      </c>
      <c r="G116" s="89">
        <v>67679694.420000002</v>
      </c>
      <c r="H116" s="89">
        <v>0</v>
      </c>
      <c r="I116" s="89">
        <v>1076249.67</v>
      </c>
      <c r="J116" s="89">
        <v>0</v>
      </c>
      <c r="K116" s="89">
        <v>0</v>
      </c>
      <c r="L116" s="89">
        <v>68755944.090000004</v>
      </c>
      <c r="M116" s="89">
        <v>0</v>
      </c>
      <c r="N116" s="89">
        <v>2678102.84</v>
      </c>
      <c r="O116" s="89">
        <v>8246312.3300000001</v>
      </c>
      <c r="P116" s="89">
        <v>11886964.67</v>
      </c>
      <c r="Q116" s="89">
        <v>0</v>
      </c>
      <c r="R116" s="89">
        <v>3796461.1</v>
      </c>
      <c r="S116" s="89">
        <v>30723419.609999999</v>
      </c>
      <c r="T116" s="89">
        <v>6706540.7699999996</v>
      </c>
      <c r="U116" s="89">
        <v>0</v>
      </c>
      <c r="V116" s="89">
        <v>0</v>
      </c>
      <c r="W116" s="89">
        <v>1625836.94</v>
      </c>
      <c r="X116" s="89">
        <v>3128320.32</v>
      </c>
      <c r="Y116" s="89">
        <v>68791958.579999998</v>
      </c>
      <c r="Z116" s="91">
        <v>7.6287996484722009E-2</v>
      </c>
      <c r="AA116" s="89">
        <v>3107387.67</v>
      </c>
      <c r="AB116" s="89">
        <v>0</v>
      </c>
      <c r="AC116" s="89">
        <v>0</v>
      </c>
      <c r="AD116" s="89">
        <v>0</v>
      </c>
      <c r="AE116" s="89">
        <v>221.36</v>
      </c>
      <c r="AF116" s="89">
        <f t="shared" si="21"/>
        <v>221.36</v>
      </c>
      <c r="AG116" s="89">
        <v>1641202.53</v>
      </c>
      <c r="AH116" s="89">
        <v>136734.5</v>
      </c>
      <c r="AI116" s="89">
        <v>438466.95</v>
      </c>
      <c r="AJ116" s="89">
        <v>0</v>
      </c>
      <c r="AK116" s="89">
        <v>272688.40000000002</v>
      </c>
      <c r="AL116" s="89">
        <v>4641</v>
      </c>
      <c r="AM116" s="89">
        <v>68114.58</v>
      </c>
      <c r="AN116" s="89">
        <v>12000</v>
      </c>
      <c r="AO116" s="89">
        <v>892.74</v>
      </c>
      <c r="AP116" s="89">
        <v>3461.29</v>
      </c>
      <c r="AQ116" s="89">
        <v>84853.59</v>
      </c>
      <c r="AR116" s="89">
        <v>29804.57</v>
      </c>
      <c r="AS116" s="89">
        <v>22955.83</v>
      </c>
      <c r="AT116" s="89">
        <v>21864.65</v>
      </c>
      <c r="AU116" s="89">
        <v>57639.21</v>
      </c>
      <c r="AV116" s="89">
        <v>88561.86</v>
      </c>
      <c r="AW116" s="89">
        <v>2883881.7</v>
      </c>
      <c r="AX116" s="89">
        <v>0</v>
      </c>
      <c r="AY116" s="91">
        <f t="shared" si="22"/>
        <v>0</v>
      </c>
      <c r="AZ116" s="89">
        <v>0</v>
      </c>
      <c r="BA116" s="91">
        <v>4.5913145687633848E-2</v>
      </c>
      <c r="BB116" s="89">
        <v>1263159.45</v>
      </c>
      <c r="BC116" s="89">
        <v>3899988.84</v>
      </c>
      <c r="BD116" s="89">
        <v>209700</v>
      </c>
      <c r="BE116" s="89">
        <v>0</v>
      </c>
      <c r="BF116" s="89">
        <v>540700.22000000102</v>
      </c>
      <c r="BG116" s="89">
        <v>0</v>
      </c>
      <c r="BH116" s="89">
        <v>0</v>
      </c>
      <c r="BI116" s="89">
        <v>0</v>
      </c>
      <c r="BJ116" s="89">
        <f t="shared" si="23"/>
        <v>0</v>
      </c>
      <c r="BK116" s="89">
        <v>0</v>
      </c>
      <c r="BL116" s="89">
        <v>9524</v>
      </c>
      <c r="BM116" s="89">
        <v>2966</v>
      </c>
      <c r="BN116" s="89">
        <v>0</v>
      </c>
      <c r="BO116" s="89">
        <v>0</v>
      </c>
      <c r="BP116" s="89">
        <v>-42</v>
      </c>
      <c r="BQ116" s="89">
        <v>-209</v>
      </c>
      <c r="BR116" s="89">
        <v>-683</v>
      </c>
      <c r="BS116" s="89">
        <v>-872</v>
      </c>
      <c r="BT116" s="89">
        <v>25</v>
      </c>
      <c r="BU116" s="89">
        <v>-4</v>
      </c>
      <c r="BV116" s="89">
        <v>0</v>
      </c>
      <c r="BW116" s="89">
        <v>-1893</v>
      </c>
      <c r="BX116" s="89">
        <v>-3</v>
      </c>
      <c r="BY116" s="89">
        <v>8809</v>
      </c>
      <c r="BZ116" s="89">
        <v>14</v>
      </c>
      <c r="CA116" s="89">
        <v>756</v>
      </c>
      <c r="CB116" s="89">
        <v>227</v>
      </c>
      <c r="CC116" s="89">
        <v>871</v>
      </c>
      <c r="CD116" s="89">
        <v>4</v>
      </c>
      <c r="CE116" s="89">
        <v>35</v>
      </c>
    </row>
    <row r="117" spans="1:83" s="64" customFormat="1" ht="15.6" customHeight="1" x14ac:dyDescent="0.3">
      <c r="A117" s="43">
        <v>11</v>
      </c>
      <c r="B117" s="65" t="s">
        <v>379</v>
      </c>
      <c r="C117" s="86" t="s">
        <v>181</v>
      </c>
      <c r="D117" s="56" t="s">
        <v>372</v>
      </c>
      <c r="E117" s="56" t="s">
        <v>107</v>
      </c>
      <c r="F117" s="56" t="s">
        <v>345</v>
      </c>
      <c r="G117" s="89">
        <v>92035930.340000004</v>
      </c>
      <c r="H117" s="89">
        <v>0</v>
      </c>
      <c r="I117" s="89">
        <v>2384122.66</v>
      </c>
      <c r="J117" s="89">
        <v>0</v>
      </c>
      <c r="K117" s="89">
        <v>0</v>
      </c>
      <c r="L117" s="89">
        <v>94420053</v>
      </c>
      <c r="M117" s="89">
        <v>0</v>
      </c>
      <c r="N117" s="89">
        <v>6663909.1299999999</v>
      </c>
      <c r="O117" s="89">
        <v>6883885.4800000004</v>
      </c>
      <c r="P117" s="89">
        <v>23074335.699999999</v>
      </c>
      <c r="Q117" s="89">
        <v>0</v>
      </c>
      <c r="R117" s="89">
        <v>5772511.1699999999</v>
      </c>
      <c r="S117" s="89">
        <v>28066844.629999999</v>
      </c>
      <c r="T117" s="89">
        <v>17396317</v>
      </c>
      <c r="U117" s="89">
        <v>0</v>
      </c>
      <c r="V117" s="89">
        <v>0</v>
      </c>
      <c r="W117" s="89">
        <v>2696875.26</v>
      </c>
      <c r="X117" s="89">
        <v>4016129.12</v>
      </c>
      <c r="Y117" s="89">
        <v>94570807.489999995</v>
      </c>
      <c r="Z117" s="91">
        <v>3.5234250884631196E-2</v>
      </c>
      <c r="AA117" s="89">
        <v>4016129.12</v>
      </c>
      <c r="AB117" s="89">
        <v>0</v>
      </c>
      <c r="AC117" s="89">
        <v>0</v>
      </c>
      <c r="AD117" s="89">
        <v>0</v>
      </c>
      <c r="AE117" s="89">
        <v>0</v>
      </c>
      <c r="AF117" s="89">
        <f t="shared" si="21"/>
        <v>0</v>
      </c>
      <c r="AG117" s="89">
        <v>1956916.38</v>
      </c>
      <c r="AH117" s="89">
        <v>166081.70000000001</v>
      </c>
      <c r="AI117" s="89">
        <v>406963.33</v>
      </c>
      <c r="AJ117" s="89">
        <v>0</v>
      </c>
      <c r="AK117" s="89">
        <v>564208.66</v>
      </c>
      <c r="AL117" s="89">
        <v>8609.5400000000009</v>
      </c>
      <c r="AM117" s="89">
        <v>78314.05</v>
      </c>
      <c r="AN117" s="89">
        <v>12250</v>
      </c>
      <c r="AO117" s="89">
        <v>954.75</v>
      </c>
      <c r="AP117" s="89">
        <v>0</v>
      </c>
      <c r="AQ117" s="89">
        <v>126787.48</v>
      </c>
      <c r="AR117" s="89">
        <v>36494.86</v>
      </c>
      <c r="AS117" s="89">
        <v>42087.95</v>
      </c>
      <c r="AT117" s="89">
        <v>23739.48</v>
      </c>
      <c r="AU117" s="89">
        <v>125798.46</v>
      </c>
      <c r="AV117" s="89">
        <v>173582.69</v>
      </c>
      <c r="AW117" s="89">
        <v>3722789.33</v>
      </c>
      <c r="AX117" s="89">
        <v>0</v>
      </c>
      <c r="AY117" s="91">
        <f t="shared" si="22"/>
        <v>0</v>
      </c>
      <c r="AZ117" s="89">
        <v>1898.63</v>
      </c>
      <c r="BA117" s="91">
        <v>4.3636535265776939E-2</v>
      </c>
      <c r="BB117" s="89">
        <v>1509548.11</v>
      </c>
      <c r="BC117" s="89">
        <v>1733268.95</v>
      </c>
      <c r="BD117" s="89">
        <v>209700</v>
      </c>
      <c r="BE117" s="89">
        <v>0</v>
      </c>
      <c r="BF117" s="89">
        <v>759778.3</v>
      </c>
      <c r="BG117" s="89">
        <v>0</v>
      </c>
      <c r="BH117" s="89">
        <v>0</v>
      </c>
      <c r="BI117" s="89">
        <v>0</v>
      </c>
      <c r="BJ117" s="89">
        <f t="shared" si="23"/>
        <v>0</v>
      </c>
      <c r="BK117" s="89">
        <v>0</v>
      </c>
      <c r="BL117" s="89">
        <v>19190</v>
      </c>
      <c r="BM117" s="89">
        <v>8702</v>
      </c>
      <c r="BN117" s="89">
        <v>0</v>
      </c>
      <c r="BO117" s="89">
        <v>0</v>
      </c>
      <c r="BP117" s="89">
        <v>-94</v>
      </c>
      <c r="BQ117" s="89">
        <v>-354</v>
      </c>
      <c r="BR117" s="89">
        <v>-2821</v>
      </c>
      <c r="BS117" s="89">
        <v>-3890</v>
      </c>
      <c r="BT117" s="89">
        <v>36</v>
      </c>
      <c r="BU117" s="89">
        <v>-14</v>
      </c>
      <c r="BV117" s="89">
        <v>0</v>
      </c>
      <c r="BW117" s="89">
        <v>-2734</v>
      </c>
      <c r="BX117" s="89">
        <v>-2</v>
      </c>
      <c r="BY117" s="89">
        <v>18019</v>
      </c>
      <c r="BZ117" s="89">
        <v>57</v>
      </c>
      <c r="CA117" s="89">
        <v>871</v>
      </c>
      <c r="CB117" s="89">
        <v>285</v>
      </c>
      <c r="CC117" s="89">
        <v>1571</v>
      </c>
      <c r="CD117" s="89">
        <v>8</v>
      </c>
      <c r="CE117" s="89">
        <v>49</v>
      </c>
    </row>
    <row r="118" spans="1:83" s="64" customFormat="1" ht="15.6" customHeight="1" x14ac:dyDescent="0.3">
      <c r="A118" s="43">
        <v>12</v>
      </c>
      <c r="B118" s="65" t="s">
        <v>380</v>
      </c>
      <c r="C118" s="86" t="s">
        <v>381</v>
      </c>
      <c r="D118" s="56" t="s">
        <v>382</v>
      </c>
      <c r="E118" s="41" t="s">
        <v>87</v>
      </c>
      <c r="F118" s="56" t="s">
        <v>383</v>
      </c>
      <c r="G118" s="89">
        <v>33961612.020000003</v>
      </c>
      <c r="H118" s="89">
        <v>550.08000000000004</v>
      </c>
      <c r="I118" s="89">
        <v>202104.1</v>
      </c>
      <c r="J118" s="89">
        <v>0</v>
      </c>
      <c r="K118" s="89">
        <v>337.96</v>
      </c>
      <c r="L118" s="89">
        <v>34164604.159999996</v>
      </c>
      <c r="M118" s="89">
        <v>0</v>
      </c>
      <c r="N118" s="89">
        <v>0</v>
      </c>
      <c r="O118" s="89">
        <v>3077719.53</v>
      </c>
      <c r="P118" s="89">
        <v>3906066.76</v>
      </c>
      <c r="Q118" s="89">
        <v>46006.75</v>
      </c>
      <c r="R118" s="89">
        <v>4123451.23</v>
      </c>
      <c r="S118" s="89">
        <v>17844358.039999999</v>
      </c>
      <c r="T118" s="89">
        <v>2950917</v>
      </c>
      <c r="U118" s="89">
        <v>0</v>
      </c>
      <c r="V118" s="89">
        <v>0</v>
      </c>
      <c r="W118" s="89">
        <v>513037.8</v>
      </c>
      <c r="X118" s="89">
        <v>2013157.8</v>
      </c>
      <c r="Y118" s="89">
        <v>34474714.909999996</v>
      </c>
      <c r="Z118" s="91">
        <v>6.8324987177421193E-2</v>
      </c>
      <c r="AA118" s="89">
        <v>2012819.84</v>
      </c>
      <c r="AB118" s="89">
        <v>0</v>
      </c>
      <c r="AC118" s="89">
        <v>0</v>
      </c>
      <c r="AD118" s="89">
        <v>337.96</v>
      </c>
      <c r="AE118" s="89">
        <v>0</v>
      </c>
      <c r="AF118" s="89">
        <f t="shared" si="21"/>
        <v>337.96</v>
      </c>
      <c r="AG118" s="89">
        <v>1034697.72</v>
      </c>
      <c r="AH118" s="89">
        <v>82068.23</v>
      </c>
      <c r="AI118" s="89">
        <v>219883.19</v>
      </c>
      <c r="AJ118" s="89">
        <v>0</v>
      </c>
      <c r="AK118" s="89">
        <v>133785</v>
      </c>
      <c r="AL118" s="89">
        <v>38652.35</v>
      </c>
      <c r="AM118" s="89">
        <v>65283.87</v>
      </c>
      <c r="AN118" s="89">
        <v>20661</v>
      </c>
      <c r="AO118" s="89">
        <v>0</v>
      </c>
      <c r="AP118" s="89">
        <v>0</v>
      </c>
      <c r="AQ118" s="89">
        <v>72460.36</v>
      </c>
      <c r="AR118" s="89">
        <v>29465.33</v>
      </c>
      <c r="AS118" s="89">
        <v>0</v>
      </c>
      <c r="AT118" s="89">
        <v>8785.34</v>
      </c>
      <c r="AU118" s="89">
        <v>94254.57</v>
      </c>
      <c r="AV118" s="89">
        <v>74916.259999999995</v>
      </c>
      <c r="AW118" s="89">
        <v>1874913.22</v>
      </c>
      <c r="AX118" s="89">
        <v>0</v>
      </c>
      <c r="AY118" s="91">
        <f t="shared" si="22"/>
        <v>0</v>
      </c>
      <c r="AZ118" s="89">
        <v>25</v>
      </c>
      <c r="BA118" s="91">
        <v>5.926749998835891E-2</v>
      </c>
      <c r="BB118" s="89">
        <v>644977.74</v>
      </c>
      <c r="BC118" s="89">
        <v>1675486.55</v>
      </c>
      <c r="BD118" s="89">
        <v>206555</v>
      </c>
      <c r="BE118" s="89">
        <v>2.91038304567337E-11</v>
      </c>
      <c r="BF118" s="89">
        <v>380517.11999999901</v>
      </c>
      <c r="BG118" s="89">
        <v>0</v>
      </c>
      <c r="BH118" s="89">
        <v>0</v>
      </c>
      <c r="BI118" s="89">
        <v>0</v>
      </c>
      <c r="BJ118" s="89">
        <f t="shared" si="23"/>
        <v>0</v>
      </c>
      <c r="BK118" s="89">
        <v>0</v>
      </c>
      <c r="BL118" s="89">
        <v>5893</v>
      </c>
      <c r="BM118" s="89">
        <v>1092</v>
      </c>
      <c r="BN118" s="89">
        <v>0</v>
      </c>
      <c r="BO118" s="89">
        <v>0</v>
      </c>
      <c r="BP118" s="89">
        <v>-21</v>
      </c>
      <c r="BQ118" s="89">
        <v>-102</v>
      </c>
      <c r="BR118" s="89">
        <v>-165</v>
      </c>
      <c r="BS118" s="89">
        <v>-257</v>
      </c>
      <c r="BT118" s="89">
        <v>11</v>
      </c>
      <c r="BU118" s="89">
        <v>-1</v>
      </c>
      <c r="BV118" s="89">
        <v>32</v>
      </c>
      <c r="BW118" s="89">
        <v>-1372</v>
      </c>
      <c r="BX118" s="89">
        <v>0</v>
      </c>
      <c r="BY118" s="89">
        <v>5110</v>
      </c>
      <c r="BZ118" s="89">
        <v>0</v>
      </c>
      <c r="CA118" s="89">
        <v>255</v>
      </c>
      <c r="CB118" s="89">
        <v>213</v>
      </c>
      <c r="CC118" s="89">
        <v>896</v>
      </c>
      <c r="CD118" s="89">
        <v>2</v>
      </c>
      <c r="CE118" s="89">
        <v>6</v>
      </c>
    </row>
    <row r="119" spans="1:83" s="64" customFormat="1" ht="15.6" customHeight="1" x14ac:dyDescent="0.3">
      <c r="A119" s="43">
        <v>12</v>
      </c>
      <c r="B119" s="65" t="s">
        <v>384</v>
      </c>
      <c r="C119" s="87" t="s">
        <v>385</v>
      </c>
      <c r="D119" s="56" t="s">
        <v>386</v>
      </c>
      <c r="E119" s="41" t="s">
        <v>87</v>
      </c>
      <c r="F119" s="56" t="s">
        <v>387</v>
      </c>
      <c r="G119" s="89">
        <v>14375987.34</v>
      </c>
      <c r="H119" s="89">
        <v>0</v>
      </c>
      <c r="I119" s="89">
        <v>156026.16</v>
      </c>
      <c r="J119" s="89">
        <v>0</v>
      </c>
      <c r="K119" s="89">
        <v>0</v>
      </c>
      <c r="L119" s="89">
        <v>14532013.5</v>
      </c>
      <c r="M119" s="89">
        <v>0</v>
      </c>
      <c r="N119" s="89">
        <v>0</v>
      </c>
      <c r="O119" s="89">
        <v>964491.37</v>
      </c>
      <c r="P119" s="89">
        <v>2579814.34</v>
      </c>
      <c r="Q119" s="89">
        <v>0</v>
      </c>
      <c r="R119" s="89">
        <v>1336961.3</v>
      </c>
      <c r="S119" s="89">
        <v>7262674.3799999999</v>
      </c>
      <c r="T119" s="89">
        <v>1279647.3700000001</v>
      </c>
      <c r="U119" s="89">
        <v>0</v>
      </c>
      <c r="V119" s="89">
        <v>0</v>
      </c>
      <c r="W119" s="89">
        <v>210383.62</v>
      </c>
      <c r="X119" s="89">
        <v>1193822.27</v>
      </c>
      <c r="Y119" s="89">
        <v>14827794.65</v>
      </c>
      <c r="Z119" s="91">
        <v>6.4104595197841618E-2</v>
      </c>
      <c r="AA119" s="89">
        <v>1193822.27</v>
      </c>
      <c r="AB119" s="89">
        <v>0</v>
      </c>
      <c r="AC119" s="89">
        <v>0</v>
      </c>
      <c r="AD119" s="89">
        <v>0</v>
      </c>
      <c r="AE119" s="89">
        <v>0</v>
      </c>
      <c r="AF119" s="89">
        <f t="shared" si="21"/>
        <v>0</v>
      </c>
      <c r="AG119" s="89">
        <v>521625.73</v>
      </c>
      <c r="AH119" s="89">
        <v>42064.73</v>
      </c>
      <c r="AI119" s="89">
        <v>121505.24</v>
      </c>
      <c r="AJ119" s="89">
        <v>0</v>
      </c>
      <c r="AK119" s="89">
        <v>30645</v>
      </c>
      <c r="AL119" s="89">
        <v>0</v>
      </c>
      <c r="AM119" s="89">
        <v>56841.83</v>
      </c>
      <c r="AN119" s="89">
        <v>10842</v>
      </c>
      <c r="AO119" s="89">
        <v>31580.75</v>
      </c>
      <c r="AP119" s="89">
        <v>1170.68</v>
      </c>
      <c r="AQ119" s="89">
        <v>31044.670000000002</v>
      </c>
      <c r="AR119" s="89">
        <v>14744.36</v>
      </c>
      <c r="AS119" s="89">
        <v>0</v>
      </c>
      <c r="AT119" s="89">
        <v>12804.9</v>
      </c>
      <c r="AU119" s="89">
        <v>19139.169999999998</v>
      </c>
      <c r="AV119" s="89">
        <v>58303.71</v>
      </c>
      <c r="AW119" s="89">
        <v>952312.77</v>
      </c>
      <c r="AX119" s="89">
        <v>0</v>
      </c>
      <c r="AY119" s="91">
        <f t="shared" si="22"/>
        <v>0</v>
      </c>
      <c r="AZ119" s="89">
        <v>0</v>
      </c>
      <c r="BA119" s="91">
        <v>8.304280198399229E-2</v>
      </c>
      <c r="BB119" s="89">
        <v>163556.76</v>
      </c>
      <c r="BC119" s="89">
        <v>758010.09</v>
      </c>
      <c r="BD119" s="89">
        <v>209700</v>
      </c>
      <c r="BE119" s="89">
        <v>0</v>
      </c>
      <c r="BF119" s="89">
        <v>174883.3</v>
      </c>
      <c r="BG119" s="89">
        <v>0</v>
      </c>
      <c r="BH119" s="89">
        <v>0</v>
      </c>
      <c r="BI119" s="89">
        <v>0</v>
      </c>
      <c r="BJ119" s="89">
        <f t="shared" si="23"/>
        <v>0</v>
      </c>
      <c r="BK119" s="89">
        <v>0</v>
      </c>
      <c r="BL119" s="89">
        <v>2446</v>
      </c>
      <c r="BM119" s="89">
        <v>509</v>
      </c>
      <c r="BN119" s="89">
        <v>0</v>
      </c>
      <c r="BO119" s="89">
        <v>0</v>
      </c>
      <c r="BP119" s="89">
        <v>-9</v>
      </c>
      <c r="BQ119" s="89">
        <v>-49</v>
      </c>
      <c r="BR119" s="89">
        <v>-69</v>
      </c>
      <c r="BS119" s="89">
        <v>-131</v>
      </c>
      <c r="BT119" s="89">
        <v>0</v>
      </c>
      <c r="BU119" s="89">
        <v>0</v>
      </c>
      <c r="BV119" s="89">
        <v>-6</v>
      </c>
      <c r="BW119" s="89">
        <v>-601</v>
      </c>
      <c r="BX119" s="89">
        <v>0</v>
      </c>
      <c r="BY119" s="89">
        <v>2090</v>
      </c>
      <c r="BZ119" s="89">
        <v>0</v>
      </c>
      <c r="CA119" s="89">
        <v>154</v>
      </c>
      <c r="CB119" s="89">
        <v>90</v>
      </c>
      <c r="CC119" s="89">
        <v>346</v>
      </c>
      <c r="CD119" s="89">
        <v>5</v>
      </c>
      <c r="CE119" s="89">
        <v>6</v>
      </c>
    </row>
    <row r="120" spans="1:83" s="64" customFormat="1" ht="15.6" customHeight="1" x14ac:dyDescent="0.3">
      <c r="A120" s="43">
        <v>12</v>
      </c>
      <c r="B120" s="65" t="s">
        <v>388</v>
      </c>
      <c r="C120" s="86" t="s">
        <v>389</v>
      </c>
      <c r="D120" s="56" t="s">
        <v>390</v>
      </c>
      <c r="E120" s="56" t="s">
        <v>107</v>
      </c>
      <c r="F120" s="56" t="s">
        <v>391</v>
      </c>
      <c r="G120" s="89">
        <v>2364057.71</v>
      </c>
      <c r="H120" s="89">
        <v>0</v>
      </c>
      <c r="I120" s="89">
        <v>0</v>
      </c>
      <c r="J120" s="89">
        <v>1868.88</v>
      </c>
      <c r="K120" s="89">
        <v>2068</v>
      </c>
      <c r="L120" s="89">
        <v>2367994.59</v>
      </c>
      <c r="M120" s="89">
        <v>18688.8</v>
      </c>
      <c r="N120" s="89">
        <v>60513.36</v>
      </c>
      <c r="O120" s="89">
        <v>322533.99</v>
      </c>
      <c r="P120" s="89">
        <v>169675.82</v>
      </c>
      <c r="Q120" s="89">
        <v>8299.26</v>
      </c>
      <c r="R120" s="89">
        <v>132437</v>
      </c>
      <c r="S120" s="89">
        <v>1114177.1299999999</v>
      </c>
      <c r="T120" s="89">
        <v>192254.33</v>
      </c>
      <c r="U120" s="89">
        <v>0</v>
      </c>
      <c r="V120" s="89">
        <v>0</v>
      </c>
      <c r="W120" s="89">
        <v>83344.09</v>
      </c>
      <c r="X120" s="89">
        <v>217147.32</v>
      </c>
      <c r="Y120" s="89">
        <v>2300382.2999999998</v>
      </c>
      <c r="Z120" s="91">
        <v>6.1108415157936226E-2</v>
      </c>
      <c r="AA120" s="89">
        <v>215079.32</v>
      </c>
      <c r="AB120" s="89">
        <v>0</v>
      </c>
      <c r="AC120" s="89">
        <v>0</v>
      </c>
      <c r="AD120" s="89">
        <v>0</v>
      </c>
      <c r="AE120" s="89">
        <v>0</v>
      </c>
      <c r="AF120" s="89">
        <f t="shared" si="21"/>
        <v>0</v>
      </c>
      <c r="AG120" s="89">
        <v>75361.77</v>
      </c>
      <c r="AH120" s="89">
        <v>5839.36</v>
      </c>
      <c r="AI120" s="89">
        <v>12157.05</v>
      </c>
      <c r="AJ120" s="89">
        <v>0</v>
      </c>
      <c r="AK120" s="89">
        <v>17155.97</v>
      </c>
      <c r="AL120" s="89">
        <v>0</v>
      </c>
      <c r="AM120" s="89">
        <v>7107.39</v>
      </c>
      <c r="AN120" s="89">
        <v>4252</v>
      </c>
      <c r="AO120" s="89">
        <v>0</v>
      </c>
      <c r="AP120" s="89">
        <v>3589.43</v>
      </c>
      <c r="AQ120" s="89">
        <v>8889.2100000000009</v>
      </c>
      <c r="AR120" s="89">
        <v>2051.5</v>
      </c>
      <c r="AS120" s="89">
        <v>0</v>
      </c>
      <c r="AT120" s="89">
        <v>6098.99</v>
      </c>
      <c r="AU120" s="89">
        <v>6000</v>
      </c>
      <c r="AV120" s="89">
        <v>9536</v>
      </c>
      <c r="AW120" s="89">
        <v>158038.67000000001</v>
      </c>
      <c r="AX120" s="89">
        <v>133872.01999999999</v>
      </c>
      <c r="AY120" s="91">
        <f t="shared" si="22"/>
        <v>0.84708394470796278</v>
      </c>
      <c r="AZ120" s="89">
        <v>0</v>
      </c>
      <c r="BA120" s="91">
        <v>9.0265296412080365E-2</v>
      </c>
      <c r="BB120" s="89">
        <v>66319</v>
      </c>
      <c r="BC120" s="89">
        <v>78144.820000000007</v>
      </c>
      <c r="BD120" s="89">
        <v>55171.77</v>
      </c>
      <c r="BE120" s="89">
        <v>0</v>
      </c>
      <c r="BF120" s="89">
        <v>0</v>
      </c>
      <c r="BG120" s="89">
        <v>0</v>
      </c>
      <c r="BH120" s="89">
        <v>0</v>
      </c>
      <c r="BI120" s="89">
        <v>0</v>
      </c>
      <c r="BJ120" s="89">
        <f t="shared" si="23"/>
        <v>0</v>
      </c>
      <c r="BK120" s="89">
        <v>0</v>
      </c>
      <c r="BL120" s="89">
        <v>328</v>
      </c>
      <c r="BM120" s="89">
        <v>235</v>
      </c>
      <c r="BN120" s="89">
        <v>1</v>
      </c>
      <c r="BO120" s="89">
        <v>0</v>
      </c>
      <c r="BP120" s="89">
        <v>-11</v>
      </c>
      <c r="BQ120" s="89">
        <v>-20</v>
      </c>
      <c r="BR120" s="89">
        <v>-34</v>
      </c>
      <c r="BS120" s="89">
        <v>-23</v>
      </c>
      <c r="BT120" s="89">
        <v>0</v>
      </c>
      <c r="BU120" s="89">
        <v>-3</v>
      </c>
      <c r="BV120" s="89">
        <v>0</v>
      </c>
      <c r="BW120" s="89">
        <v>-77</v>
      </c>
      <c r="BX120" s="89">
        <v>-6</v>
      </c>
      <c r="BY120" s="89">
        <v>390</v>
      </c>
      <c r="BZ120" s="89">
        <v>1</v>
      </c>
      <c r="CA120" s="89">
        <v>32</v>
      </c>
      <c r="CB120" s="89">
        <v>15</v>
      </c>
      <c r="CC120" s="89">
        <v>30</v>
      </c>
      <c r="CD120" s="89">
        <v>1</v>
      </c>
      <c r="CE120" s="89">
        <v>2</v>
      </c>
    </row>
    <row r="121" spans="1:83" ht="15.6" customHeight="1" x14ac:dyDescent="0.3">
      <c r="A121" s="32">
        <v>12</v>
      </c>
      <c r="B121" s="65" t="s">
        <v>571</v>
      </c>
      <c r="C121" s="84" t="s">
        <v>117</v>
      </c>
      <c r="D121" s="40" t="s">
        <v>392</v>
      </c>
      <c r="E121" s="40" t="s">
        <v>126</v>
      </c>
      <c r="F121" s="40" t="s">
        <v>391</v>
      </c>
      <c r="G121" s="52">
        <v>8185446</v>
      </c>
      <c r="H121" s="52">
        <v>0</v>
      </c>
      <c r="I121" s="52">
        <v>0</v>
      </c>
      <c r="J121" s="52">
        <v>0</v>
      </c>
      <c r="K121" s="51">
        <v>0</v>
      </c>
      <c r="L121" s="51">
        <v>8185446</v>
      </c>
      <c r="M121" s="51">
        <v>0</v>
      </c>
      <c r="N121" s="52">
        <v>0</v>
      </c>
      <c r="O121" s="52">
        <v>893991</v>
      </c>
      <c r="P121" s="50">
        <v>1663627</v>
      </c>
      <c r="Q121" s="52">
        <v>0</v>
      </c>
      <c r="R121" s="52">
        <v>606739</v>
      </c>
      <c r="S121" s="52">
        <v>3729965</v>
      </c>
      <c r="T121" s="52">
        <v>590746</v>
      </c>
      <c r="U121" s="52">
        <v>0</v>
      </c>
      <c r="V121" s="52">
        <v>0</v>
      </c>
      <c r="W121" s="52">
        <v>59533</v>
      </c>
      <c r="X121" s="51">
        <v>739108</v>
      </c>
      <c r="Y121" s="51">
        <v>8286709</v>
      </c>
      <c r="Z121" s="54">
        <v>4.6709733348677639E-3</v>
      </c>
      <c r="AA121" s="51">
        <v>742108</v>
      </c>
      <c r="AB121" s="51">
        <v>0</v>
      </c>
      <c r="AC121" s="51">
        <v>0</v>
      </c>
      <c r="AD121" s="51">
        <v>0</v>
      </c>
      <c r="AE121" s="51">
        <v>0</v>
      </c>
      <c r="AF121" s="51">
        <v>0</v>
      </c>
      <c r="AG121" s="51">
        <v>273353</v>
      </c>
      <c r="AH121" s="52">
        <v>24645</v>
      </c>
      <c r="AI121" s="52">
        <v>65671</v>
      </c>
      <c r="AJ121" s="51">
        <v>0</v>
      </c>
      <c r="AK121" s="52">
        <v>28621</v>
      </c>
      <c r="AL121" s="52">
        <v>0</v>
      </c>
      <c r="AM121" s="52">
        <v>31900</v>
      </c>
      <c r="AN121" s="52">
        <v>13711</v>
      </c>
      <c r="AO121" s="52">
        <v>0</v>
      </c>
      <c r="AP121" s="52">
        <v>5868</v>
      </c>
      <c r="AQ121" s="52">
        <v>15470</v>
      </c>
      <c r="AR121" s="52">
        <v>679</v>
      </c>
      <c r="AS121" s="52">
        <v>0</v>
      </c>
      <c r="AT121" s="52">
        <v>28682</v>
      </c>
      <c r="AU121" s="52">
        <v>11592</v>
      </c>
      <c r="AV121" s="52">
        <v>23904</v>
      </c>
      <c r="AW121" s="52">
        <v>524096</v>
      </c>
      <c r="AX121" s="52">
        <v>0</v>
      </c>
      <c r="AY121" s="54">
        <v>0</v>
      </c>
      <c r="AZ121" s="51">
        <v>0</v>
      </c>
      <c r="BA121" s="54">
        <v>9.0661889407125773E-2</v>
      </c>
      <c r="BB121" s="52">
        <v>19972</v>
      </c>
      <c r="BC121" s="52">
        <v>18263</v>
      </c>
      <c r="BD121" s="51">
        <v>210356</v>
      </c>
      <c r="BE121" s="51">
        <v>0</v>
      </c>
      <c r="BF121" s="51">
        <v>94035</v>
      </c>
      <c r="BG121" s="51">
        <v>0</v>
      </c>
      <c r="BH121" s="51">
        <v>0</v>
      </c>
      <c r="BI121" s="51">
        <v>0</v>
      </c>
      <c r="BJ121" s="51">
        <v>0</v>
      </c>
      <c r="BK121" s="51">
        <v>0</v>
      </c>
      <c r="BL121" s="51">
        <v>1053</v>
      </c>
      <c r="BM121" s="51">
        <v>267</v>
      </c>
      <c r="BN121" s="52">
        <v>0</v>
      </c>
      <c r="BO121" s="52">
        <v>0</v>
      </c>
      <c r="BP121" s="52">
        <v>-11</v>
      </c>
      <c r="BQ121" s="52">
        <v>-41</v>
      </c>
      <c r="BR121" s="52">
        <v>-51</v>
      </c>
      <c r="BS121" s="52">
        <v>-100</v>
      </c>
      <c r="BT121" s="52">
        <v>0</v>
      </c>
      <c r="BU121" s="52">
        <v>0</v>
      </c>
      <c r="BV121" s="52">
        <v>5</v>
      </c>
      <c r="BW121" s="52">
        <v>-223</v>
      </c>
      <c r="BX121" s="52">
        <v>0</v>
      </c>
      <c r="BY121" s="52">
        <v>899</v>
      </c>
      <c r="BZ121" s="52">
        <v>0</v>
      </c>
      <c r="CA121" s="52">
        <v>91</v>
      </c>
      <c r="CB121" s="52">
        <v>36</v>
      </c>
      <c r="CC121" s="52">
        <v>85</v>
      </c>
      <c r="CD121" s="52">
        <v>5</v>
      </c>
      <c r="CE121" s="52">
        <v>6</v>
      </c>
    </row>
    <row r="122" spans="1:83" s="64" customFormat="1" ht="15.6" customHeight="1" x14ac:dyDescent="0.3">
      <c r="A122" s="43">
        <v>12</v>
      </c>
      <c r="B122" s="65" t="s">
        <v>393</v>
      </c>
      <c r="C122" s="86" t="s">
        <v>394</v>
      </c>
      <c r="D122" s="56" t="s">
        <v>395</v>
      </c>
      <c r="E122" s="41" t="s">
        <v>87</v>
      </c>
      <c r="F122" s="56" t="s">
        <v>396</v>
      </c>
      <c r="G122" s="89">
        <v>872653.69</v>
      </c>
      <c r="H122" s="89">
        <v>1944662.94</v>
      </c>
      <c r="I122" s="89">
        <v>12099.43</v>
      </c>
      <c r="J122" s="89">
        <v>0</v>
      </c>
      <c r="K122" s="89">
        <v>0</v>
      </c>
      <c r="L122" s="89">
        <v>2829416.06</v>
      </c>
      <c r="M122" s="89">
        <v>0</v>
      </c>
      <c r="N122" s="89">
        <v>0</v>
      </c>
      <c r="O122" s="89">
        <v>156083.29</v>
      </c>
      <c r="P122" s="89">
        <v>383599.59</v>
      </c>
      <c r="Q122" s="89">
        <v>0</v>
      </c>
      <c r="R122" s="89">
        <v>218358.52</v>
      </c>
      <c r="S122" s="89">
        <v>1435244.73</v>
      </c>
      <c r="T122" s="89">
        <v>266359.32</v>
      </c>
      <c r="U122" s="89">
        <v>0</v>
      </c>
      <c r="V122" s="89">
        <v>0</v>
      </c>
      <c r="W122" s="89">
        <v>44121.99</v>
      </c>
      <c r="X122" s="89">
        <v>282010.69</v>
      </c>
      <c r="Y122" s="89">
        <v>2785778.13</v>
      </c>
      <c r="Z122" s="91">
        <v>0.12760151847043191</v>
      </c>
      <c r="AA122" s="89">
        <v>282010.69</v>
      </c>
      <c r="AB122" s="89">
        <v>0</v>
      </c>
      <c r="AC122" s="89">
        <v>0</v>
      </c>
      <c r="AD122" s="89">
        <v>0</v>
      </c>
      <c r="AE122" s="89">
        <v>0</v>
      </c>
      <c r="AF122" s="89">
        <f t="shared" ref="AF122:AF153" si="24">SUM(AD122:AE122)</f>
        <v>0</v>
      </c>
      <c r="AG122" s="89">
        <v>60069.65</v>
      </c>
      <c r="AH122" s="89">
        <v>4796.4799999999996</v>
      </c>
      <c r="AI122" s="89">
        <v>5311.36</v>
      </c>
      <c r="AJ122" s="89">
        <v>0</v>
      </c>
      <c r="AK122" s="89">
        <v>24628.240000000002</v>
      </c>
      <c r="AL122" s="89">
        <v>12412.04</v>
      </c>
      <c r="AM122" s="89">
        <v>11022.44</v>
      </c>
      <c r="AN122" s="89">
        <v>4384</v>
      </c>
      <c r="AO122" s="89">
        <v>0</v>
      </c>
      <c r="AP122" s="89">
        <v>1400</v>
      </c>
      <c r="AQ122" s="89">
        <v>9693.7099999999991</v>
      </c>
      <c r="AR122" s="89">
        <v>0</v>
      </c>
      <c r="AS122" s="89">
        <v>0</v>
      </c>
      <c r="AT122" s="89">
        <v>10385.790000000001</v>
      </c>
      <c r="AU122" s="89">
        <v>2100</v>
      </c>
      <c r="AV122" s="89">
        <v>10152.36</v>
      </c>
      <c r="AW122" s="89">
        <v>156356.07</v>
      </c>
      <c r="AX122" s="89">
        <v>0</v>
      </c>
      <c r="AY122" s="91">
        <f t="shared" ref="AY122:AY153" si="25">AX122/AW122</f>
        <v>0</v>
      </c>
      <c r="AZ122" s="89">
        <v>0</v>
      </c>
      <c r="BA122" s="91">
        <v>9.6260815277719E-2</v>
      </c>
      <c r="BB122" s="89">
        <v>59362.07</v>
      </c>
      <c r="BC122" s="89">
        <v>300131.81</v>
      </c>
      <c r="BD122" s="89">
        <v>131726.78</v>
      </c>
      <c r="BE122" s="89">
        <v>8.7311491370201098E-11</v>
      </c>
      <c r="BF122" s="89">
        <v>0</v>
      </c>
      <c r="BG122" s="89">
        <v>0</v>
      </c>
      <c r="BH122" s="89">
        <v>0</v>
      </c>
      <c r="BI122" s="89">
        <v>0</v>
      </c>
      <c r="BJ122" s="89">
        <f t="shared" ref="BJ122:BJ153" si="26">SUM(BH122:BI122)</f>
        <v>0</v>
      </c>
      <c r="BK122" s="89">
        <v>0</v>
      </c>
      <c r="BL122" s="89">
        <v>396</v>
      </c>
      <c r="BM122" s="89">
        <v>81</v>
      </c>
      <c r="BN122" s="89">
        <v>1</v>
      </c>
      <c r="BO122" s="89">
        <v>0</v>
      </c>
      <c r="BP122" s="89">
        <v>0</v>
      </c>
      <c r="BQ122" s="89">
        <v>-5</v>
      </c>
      <c r="BR122" s="89">
        <v>-13</v>
      </c>
      <c r="BS122" s="89">
        <v>-28</v>
      </c>
      <c r="BT122" s="89">
        <v>0</v>
      </c>
      <c r="BU122" s="89">
        <v>0</v>
      </c>
      <c r="BV122" s="89">
        <v>53</v>
      </c>
      <c r="BW122" s="89">
        <v>-102</v>
      </c>
      <c r="BX122" s="89">
        <v>0</v>
      </c>
      <c r="BY122" s="89">
        <v>383</v>
      </c>
      <c r="BZ122" s="89">
        <v>26</v>
      </c>
      <c r="CA122" s="89">
        <v>27</v>
      </c>
      <c r="CB122" s="89">
        <v>15</v>
      </c>
      <c r="CC122" s="89">
        <v>42</v>
      </c>
      <c r="CD122" s="89">
        <v>0</v>
      </c>
      <c r="CE122" s="89">
        <v>0</v>
      </c>
    </row>
    <row r="123" spans="1:83" s="64" customFormat="1" ht="15.6" customHeight="1" x14ac:dyDescent="0.3">
      <c r="A123" s="56">
        <v>13</v>
      </c>
      <c r="B123" s="56" t="s">
        <v>397</v>
      </c>
      <c r="C123" s="86" t="s">
        <v>398</v>
      </c>
      <c r="D123" s="56" t="s">
        <v>399</v>
      </c>
      <c r="E123" s="56" t="s">
        <v>400</v>
      </c>
      <c r="F123" s="56" t="s">
        <v>401</v>
      </c>
      <c r="G123" s="89">
        <v>39958273.020000003</v>
      </c>
      <c r="H123" s="89">
        <v>0</v>
      </c>
      <c r="I123" s="89">
        <v>1421565.66</v>
      </c>
      <c r="J123" s="89">
        <v>0</v>
      </c>
      <c r="K123" s="89">
        <v>0</v>
      </c>
      <c r="L123" s="89">
        <v>41379838.68</v>
      </c>
      <c r="M123" s="89">
        <v>0</v>
      </c>
      <c r="N123" s="89">
        <v>11697732.98</v>
      </c>
      <c r="O123" s="89">
        <v>1434542.16</v>
      </c>
      <c r="P123" s="89">
        <v>12845854.359999999</v>
      </c>
      <c r="Q123" s="89">
        <v>6523.83</v>
      </c>
      <c r="R123" s="89">
        <v>1908062.27</v>
      </c>
      <c r="S123" s="89">
        <v>6705367.75</v>
      </c>
      <c r="T123" s="89">
        <v>3869552.52</v>
      </c>
      <c r="U123" s="89">
        <v>0</v>
      </c>
      <c r="V123" s="89">
        <v>0</v>
      </c>
      <c r="W123" s="89">
        <v>1447670.59</v>
      </c>
      <c r="X123" s="89">
        <v>2501083.85</v>
      </c>
      <c r="Y123" s="89">
        <v>42416390.310000002</v>
      </c>
      <c r="Z123" s="91">
        <v>0.11868594214835787</v>
      </c>
      <c r="AA123" s="89">
        <v>2501083.85</v>
      </c>
      <c r="AB123" s="89">
        <v>0</v>
      </c>
      <c r="AC123" s="89">
        <v>0</v>
      </c>
      <c r="AD123" s="89">
        <v>0</v>
      </c>
      <c r="AE123" s="89">
        <v>0</v>
      </c>
      <c r="AF123" s="89">
        <f t="shared" si="24"/>
        <v>0</v>
      </c>
      <c r="AG123" s="89">
        <v>1445839.77</v>
      </c>
      <c r="AH123" s="89">
        <v>104382.84</v>
      </c>
      <c r="AI123" s="89">
        <v>324618.49</v>
      </c>
      <c r="AJ123" s="89">
        <v>0</v>
      </c>
      <c r="AK123" s="89">
        <v>204024.9</v>
      </c>
      <c r="AL123" s="89">
        <v>4574.8</v>
      </c>
      <c r="AM123" s="89">
        <v>62565.41</v>
      </c>
      <c r="AN123" s="89">
        <v>10500</v>
      </c>
      <c r="AO123" s="89">
        <v>4353.5</v>
      </c>
      <c r="AP123" s="89">
        <v>0</v>
      </c>
      <c r="AQ123" s="89">
        <v>80162.559999999998</v>
      </c>
      <c r="AR123" s="89">
        <v>33249.08</v>
      </c>
      <c r="AS123" s="89">
        <v>4587.54</v>
      </c>
      <c r="AT123" s="89">
        <v>16343.82</v>
      </c>
      <c r="AU123" s="89">
        <v>26836.15</v>
      </c>
      <c r="AV123" s="89">
        <v>95142.77</v>
      </c>
      <c r="AW123" s="89">
        <v>2417181.63</v>
      </c>
      <c r="AX123" s="89">
        <v>0</v>
      </c>
      <c r="AY123" s="91">
        <f t="shared" si="25"/>
        <v>0</v>
      </c>
      <c r="AZ123" s="89">
        <v>175</v>
      </c>
      <c r="BA123" s="91">
        <v>6.2592391036223008E-2</v>
      </c>
      <c r="BB123" s="89">
        <v>898057.81</v>
      </c>
      <c r="BC123" s="89">
        <v>3844427.47</v>
      </c>
      <c r="BD123" s="89">
        <v>209700</v>
      </c>
      <c r="BE123" s="89">
        <v>2.91038304567337E-11</v>
      </c>
      <c r="BF123" s="89">
        <v>411033.38000000099</v>
      </c>
      <c r="BG123" s="89">
        <v>0</v>
      </c>
      <c r="BH123" s="89">
        <v>0</v>
      </c>
      <c r="BI123" s="89">
        <v>0</v>
      </c>
      <c r="BJ123" s="89">
        <f t="shared" si="26"/>
        <v>0</v>
      </c>
      <c r="BK123" s="89">
        <v>0</v>
      </c>
      <c r="BL123" s="89">
        <v>5648</v>
      </c>
      <c r="BM123" s="89">
        <v>1530</v>
      </c>
      <c r="BN123" s="89">
        <v>29</v>
      </c>
      <c r="BO123" s="89">
        <v>-14</v>
      </c>
      <c r="BP123" s="89">
        <v>-29</v>
      </c>
      <c r="BQ123" s="89">
        <v>-154</v>
      </c>
      <c r="BR123" s="89">
        <v>-303</v>
      </c>
      <c r="BS123" s="89">
        <v>-653</v>
      </c>
      <c r="BT123" s="89">
        <v>0</v>
      </c>
      <c r="BU123" s="89">
        <v>-1</v>
      </c>
      <c r="BV123" s="89">
        <v>8</v>
      </c>
      <c r="BW123" s="89">
        <v>-1026</v>
      </c>
      <c r="BX123" s="89">
        <v>-3</v>
      </c>
      <c r="BY123" s="89">
        <v>5032</v>
      </c>
      <c r="BZ123" s="89">
        <v>48</v>
      </c>
      <c r="CA123" s="89">
        <v>170</v>
      </c>
      <c r="CB123" s="89">
        <v>89</v>
      </c>
      <c r="CC123" s="89">
        <v>652</v>
      </c>
      <c r="CD123" s="89">
        <v>115</v>
      </c>
      <c r="CE123" s="89">
        <v>0</v>
      </c>
    </row>
    <row r="124" spans="1:83" s="64" customFormat="1" ht="15.6" customHeight="1" x14ac:dyDescent="0.3">
      <c r="A124" s="56">
        <v>13</v>
      </c>
      <c r="B124" s="56" t="s">
        <v>402</v>
      </c>
      <c r="C124" s="87" t="s">
        <v>403</v>
      </c>
      <c r="D124" s="56" t="s">
        <v>404</v>
      </c>
      <c r="E124" s="56" t="s">
        <v>119</v>
      </c>
      <c r="F124" s="56" t="s">
        <v>405</v>
      </c>
      <c r="G124" s="89">
        <v>71424967.840000004</v>
      </c>
      <c r="H124" s="89">
        <v>0</v>
      </c>
      <c r="I124" s="89">
        <v>1795145.43</v>
      </c>
      <c r="J124" s="89">
        <v>5804.25</v>
      </c>
      <c r="K124" s="89">
        <v>0</v>
      </c>
      <c r="L124" s="89">
        <v>73225917.519999996</v>
      </c>
      <c r="M124" s="89">
        <v>94523.1</v>
      </c>
      <c r="N124" s="89">
        <v>20348209.809999999</v>
      </c>
      <c r="O124" s="89">
        <v>2822937.95</v>
      </c>
      <c r="P124" s="89">
        <v>20310489.120000001</v>
      </c>
      <c r="Q124" s="89">
        <v>0</v>
      </c>
      <c r="R124" s="89">
        <v>4796013.09</v>
      </c>
      <c r="S124" s="89">
        <v>14090664.039999999</v>
      </c>
      <c r="T124" s="89">
        <v>5769207.8700000001</v>
      </c>
      <c r="U124" s="89">
        <v>0</v>
      </c>
      <c r="V124" s="89">
        <v>0</v>
      </c>
      <c r="W124" s="89">
        <v>1784279.35</v>
      </c>
      <c r="X124" s="89">
        <v>4647231.7</v>
      </c>
      <c r="Y124" s="89">
        <v>74569032.930000007</v>
      </c>
      <c r="Z124" s="91">
        <v>0.14623767760593226</v>
      </c>
      <c r="AA124" s="89">
        <v>4636365.62</v>
      </c>
      <c r="AB124" s="89">
        <v>0</v>
      </c>
      <c r="AC124" s="89">
        <v>0</v>
      </c>
      <c r="AD124" s="89">
        <v>0</v>
      </c>
      <c r="AE124" s="89">
        <v>0</v>
      </c>
      <c r="AF124" s="89">
        <f t="shared" si="24"/>
        <v>0</v>
      </c>
      <c r="AG124" s="89">
        <v>2356527.54</v>
      </c>
      <c r="AH124" s="89">
        <v>175488.49</v>
      </c>
      <c r="AI124" s="89">
        <v>645956.37</v>
      </c>
      <c r="AJ124" s="89">
        <v>20118.82</v>
      </c>
      <c r="AK124" s="89">
        <v>282643.87</v>
      </c>
      <c r="AL124" s="89">
        <v>17494.91</v>
      </c>
      <c r="AM124" s="89">
        <v>75321.100000000006</v>
      </c>
      <c r="AN124" s="89">
        <v>11800</v>
      </c>
      <c r="AO124" s="89">
        <v>5692</v>
      </c>
      <c r="AP124" s="89">
        <v>461950.53</v>
      </c>
      <c r="AQ124" s="89">
        <v>70399.44</v>
      </c>
      <c r="AR124" s="89">
        <v>32218.04</v>
      </c>
      <c r="AS124" s="89">
        <v>1040</v>
      </c>
      <c r="AT124" s="89">
        <v>61796.57</v>
      </c>
      <c r="AU124" s="89">
        <v>74737.429999999993</v>
      </c>
      <c r="AV124" s="89">
        <v>148315.72999999998</v>
      </c>
      <c r="AW124" s="89">
        <v>4441500.84</v>
      </c>
      <c r="AX124" s="89">
        <v>183789.35</v>
      </c>
      <c r="AY124" s="91">
        <f t="shared" si="25"/>
        <v>4.1380010185926255E-2</v>
      </c>
      <c r="AZ124" s="89">
        <v>0</v>
      </c>
      <c r="BA124" s="91">
        <v>6.4826602637448813E-2</v>
      </c>
      <c r="BB124" s="89">
        <v>1056974.21</v>
      </c>
      <c r="BC124" s="89">
        <v>9388047.2100000009</v>
      </c>
      <c r="BD124" s="89">
        <v>209700</v>
      </c>
      <c r="BE124" s="89">
        <v>0</v>
      </c>
      <c r="BF124" s="89">
        <v>1033425.55</v>
      </c>
      <c r="BG124" s="89">
        <v>0</v>
      </c>
      <c r="BH124" s="89">
        <v>0</v>
      </c>
      <c r="BI124" s="89">
        <v>0</v>
      </c>
      <c r="BJ124" s="89">
        <f t="shared" si="26"/>
        <v>0</v>
      </c>
      <c r="BK124" s="89">
        <v>0</v>
      </c>
      <c r="BL124" s="89">
        <v>8997</v>
      </c>
      <c r="BM124" s="89">
        <v>2265</v>
      </c>
      <c r="BN124" s="89">
        <v>0</v>
      </c>
      <c r="BO124" s="89">
        <v>0</v>
      </c>
      <c r="BP124" s="89">
        <v>-42</v>
      </c>
      <c r="BQ124" s="89">
        <v>-106</v>
      </c>
      <c r="BR124" s="89">
        <v>-399</v>
      </c>
      <c r="BS124" s="89">
        <v>-687</v>
      </c>
      <c r="BT124" s="89">
        <v>51</v>
      </c>
      <c r="BU124" s="89">
        <v>0</v>
      </c>
      <c r="BV124" s="89">
        <v>5</v>
      </c>
      <c r="BW124" s="89">
        <v>-1904</v>
      </c>
      <c r="BX124" s="89">
        <v>-8</v>
      </c>
      <c r="BY124" s="89">
        <v>8172</v>
      </c>
      <c r="BZ124" s="89">
        <v>4</v>
      </c>
      <c r="CA124" s="89">
        <v>300</v>
      </c>
      <c r="CB124" s="89">
        <v>173</v>
      </c>
      <c r="CC124" s="89">
        <v>895</v>
      </c>
      <c r="CD124" s="89">
        <v>532</v>
      </c>
      <c r="CE124" s="89">
        <v>4</v>
      </c>
    </row>
    <row r="125" spans="1:83" s="64" customFormat="1" ht="15.6" customHeight="1" x14ac:dyDescent="0.3">
      <c r="A125" s="56">
        <v>13</v>
      </c>
      <c r="B125" s="56" t="s">
        <v>406</v>
      </c>
      <c r="C125" s="85" t="s">
        <v>407</v>
      </c>
      <c r="D125" s="56" t="s">
        <v>399</v>
      </c>
      <c r="E125" s="56" t="s">
        <v>400</v>
      </c>
      <c r="F125" s="56" t="s">
        <v>401</v>
      </c>
      <c r="G125" s="89">
        <v>42197165.810000002</v>
      </c>
      <c r="H125" s="89">
        <v>0</v>
      </c>
      <c r="I125" s="89">
        <v>1357652.27</v>
      </c>
      <c r="J125" s="89">
        <v>0</v>
      </c>
      <c r="K125" s="89">
        <v>0</v>
      </c>
      <c r="L125" s="89">
        <v>43554818.079999998</v>
      </c>
      <c r="M125" s="89">
        <v>10990.39</v>
      </c>
      <c r="N125" s="89">
        <v>9618608.7699999996</v>
      </c>
      <c r="O125" s="89">
        <v>1142769.3400000001</v>
      </c>
      <c r="P125" s="89">
        <v>16106915.49</v>
      </c>
      <c r="Q125" s="89">
        <v>8334.8799999999992</v>
      </c>
      <c r="R125" s="89">
        <v>1813123.34</v>
      </c>
      <c r="S125" s="89">
        <v>4502099</v>
      </c>
      <c r="T125" s="89">
        <v>5462996.75</v>
      </c>
      <c r="U125" s="89">
        <v>0</v>
      </c>
      <c r="V125" s="89">
        <v>0</v>
      </c>
      <c r="W125" s="89">
        <v>1387453.76</v>
      </c>
      <c r="X125" s="89">
        <v>2531725.17</v>
      </c>
      <c r="Y125" s="89">
        <v>42574026.5</v>
      </c>
      <c r="Z125" s="91">
        <v>0.16267491354533697</v>
      </c>
      <c r="AA125" s="89">
        <v>2531725.17</v>
      </c>
      <c r="AB125" s="89">
        <v>0</v>
      </c>
      <c r="AC125" s="89">
        <v>0</v>
      </c>
      <c r="AD125" s="89">
        <v>0</v>
      </c>
      <c r="AE125" s="89">
        <v>0</v>
      </c>
      <c r="AF125" s="89">
        <f t="shared" si="24"/>
        <v>0</v>
      </c>
      <c r="AG125" s="89">
        <v>1395898.56</v>
      </c>
      <c r="AH125" s="89">
        <v>109907.1</v>
      </c>
      <c r="AI125" s="89">
        <v>296489.34000000003</v>
      </c>
      <c r="AJ125" s="89">
        <v>0</v>
      </c>
      <c r="AK125" s="89">
        <v>169570.34</v>
      </c>
      <c r="AL125" s="89">
        <v>9883.35</v>
      </c>
      <c r="AM125" s="89">
        <v>63347.8</v>
      </c>
      <c r="AN125" s="89">
        <v>10500</v>
      </c>
      <c r="AO125" s="89">
        <v>3966.55</v>
      </c>
      <c r="AP125" s="89">
        <v>0</v>
      </c>
      <c r="AQ125" s="89">
        <v>85026.89</v>
      </c>
      <c r="AR125" s="89">
        <v>33491.589999999997</v>
      </c>
      <c r="AS125" s="89">
        <v>20059.68</v>
      </c>
      <c r="AT125" s="89">
        <v>23866.1</v>
      </c>
      <c r="AU125" s="89">
        <v>47005.68</v>
      </c>
      <c r="AV125" s="89">
        <v>92019.13</v>
      </c>
      <c r="AW125" s="89">
        <v>2361032.11</v>
      </c>
      <c r="AX125" s="89">
        <v>0</v>
      </c>
      <c r="AY125" s="91">
        <f t="shared" si="25"/>
        <v>0</v>
      </c>
      <c r="AZ125" s="89">
        <v>0</v>
      </c>
      <c r="BA125" s="91">
        <v>5.9981894447215862E-2</v>
      </c>
      <c r="BB125" s="89">
        <v>2336051.87</v>
      </c>
      <c r="BC125" s="89">
        <v>4528368.43</v>
      </c>
      <c r="BD125" s="89">
        <v>209700</v>
      </c>
      <c r="BE125" s="89">
        <v>5.8207660913467401E-11</v>
      </c>
      <c r="BF125" s="89">
        <v>531334.66999999899</v>
      </c>
      <c r="BG125" s="89">
        <v>0</v>
      </c>
      <c r="BH125" s="89">
        <v>0</v>
      </c>
      <c r="BI125" s="89">
        <v>0</v>
      </c>
      <c r="BJ125" s="89">
        <f t="shared" si="26"/>
        <v>0</v>
      </c>
      <c r="BK125" s="89">
        <v>0</v>
      </c>
      <c r="BL125" s="89">
        <v>6320</v>
      </c>
      <c r="BM125" s="89">
        <v>2529</v>
      </c>
      <c r="BN125" s="89">
        <v>25</v>
      </c>
      <c r="BO125" s="89">
        <v>-13</v>
      </c>
      <c r="BP125" s="89">
        <v>-47</v>
      </c>
      <c r="BQ125" s="89">
        <v>-157</v>
      </c>
      <c r="BR125" s="89">
        <v>-487</v>
      </c>
      <c r="BS125" s="89">
        <v>-615</v>
      </c>
      <c r="BT125" s="89">
        <v>0</v>
      </c>
      <c r="BU125" s="89">
        <v>-2</v>
      </c>
      <c r="BV125" s="89">
        <v>0</v>
      </c>
      <c r="BW125" s="89">
        <v>-997</v>
      </c>
      <c r="BX125" s="89">
        <v>-3</v>
      </c>
      <c r="BY125" s="89">
        <v>6553</v>
      </c>
      <c r="BZ125" s="89">
        <v>42</v>
      </c>
      <c r="CA125" s="89">
        <v>177</v>
      </c>
      <c r="CB125" s="89">
        <v>70</v>
      </c>
      <c r="CC125" s="89">
        <v>619</v>
      </c>
      <c r="CD125" s="89">
        <v>133</v>
      </c>
      <c r="CE125" s="89">
        <v>1</v>
      </c>
    </row>
    <row r="126" spans="1:83" s="64" customFormat="1" ht="15.6" customHeight="1" x14ac:dyDescent="0.3">
      <c r="A126" s="56">
        <v>13</v>
      </c>
      <c r="B126" s="56" t="s">
        <v>408</v>
      </c>
      <c r="C126" s="86" t="s">
        <v>90</v>
      </c>
      <c r="D126" s="56" t="s">
        <v>409</v>
      </c>
      <c r="E126" s="56" t="s">
        <v>112</v>
      </c>
      <c r="F126" s="56" t="s">
        <v>405</v>
      </c>
      <c r="G126" s="89">
        <v>65032540.020000003</v>
      </c>
      <c r="H126" s="89">
        <v>0</v>
      </c>
      <c r="I126" s="89">
        <v>1707282.85</v>
      </c>
      <c r="J126" s="89">
        <v>0</v>
      </c>
      <c r="K126" s="89">
        <v>17575.53</v>
      </c>
      <c r="L126" s="89">
        <v>66757398.399999999</v>
      </c>
      <c r="M126" s="89">
        <v>0</v>
      </c>
      <c r="N126" s="89">
        <v>3869323.9</v>
      </c>
      <c r="O126" s="89">
        <v>5274935.43</v>
      </c>
      <c r="P126" s="89">
        <v>23268779.09</v>
      </c>
      <c r="Q126" s="89">
        <v>0</v>
      </c>
      <c r="R126" s="89">
        <v>4726255.49</v>
      </c>
      <c r="S126" s="89">
        <v>15693601.67</v>
      </c>
      <c r="T126" s="89">
        <v>8315894.4100000001</v>
      </c>
      <c r="U126" s="89">
        <v>0</v>
      </c>
      <c r="V126" s="89">
        <v>0</v>
      </c>
      <c r="W126" s="89">
        <v>2111907.33</v>
      </c>
      <c r="X126" s="89">
        <v>3727128.5700000003</v>
      </c>
      <c r="Y126" s="89">
        <v>66987825.890000001</v>
      </c>
      <c r="Z126" s="91">
        <v>5.7942083283862938E-2</v>
      </c>
      <c r="AA126" s="89">
        <v>3632194.64</v>
      </c>
      <c r="AB126" s="89">
        <v>0</v>
      </c>
      <c r="AC126" s="89">
        <v>0</v>
      </c>
      <c r="AD126" s="89">
        <v>17575.53</v>
      </c>
      <c r="AE126" s="89">
        <v>270.04000000000002</v>
      </c>
      <c r="AF126" s="89">
        <f t="shared" si="24"/>
        <v>17845.57</v>
      </c>
      <c r="AG126" s="89">
        <v>2094285.55</v>
      </c>
      <c r="AH126" s="89">
        <v>155543.79999999999</v>
      </c>
      <c r="AI126" s="89">
        <v>532826.5</v>
      </c>
      <c r="AJ126" s="89">
        <v>0</v>
      </c>
      <c r="AK126" s="89">
        <v>180933.3</v>
      </c>
      <c r="AL126" s="89">
        <v>10029.120000000001</v>
      </c>
      <c r="AM126" s="89">
        <v>49877.2</v>
      </c>
      <c r="AN126" s="89">
        <v>11000</v>
      </c>
      <c r="AO126" s="89">
        <v>304.8</v>
      </c>
      <c r="AP126" s="89">
        <v>0</v>
      </c>
      <c r="AQ126" s="89">
        <v>122813.11</v>
      </c>
      <c r="AR126" s="89">
        <v>21199.08</v>
      </c>
      <c r="AS126" s="89">
        <v>540</v>
      </c>
      <c r="AT126" s="89">
        <v>10302.98</v>
      </c>
      <c r="AU126" s="89">
        <v>0</v>
      </c>
      <c r="AV126" s="89">
        <v>83211.570000000007</v>
      </c>
      <c r="AW126" s="89">
        <v>3272867.01</v>
      </c>
      <c r="AX126" s="89">
        <v>162626.99</v>
      </c>
      <c r="AY126" s="91">
        <f t="shared" si="25"/>
        <v>4.9689458662116555E-2</v>
      </c>
      <c r="AZ126" s="89">
        <v>70.709999999999994</v>
      </c>
      <c r="BA126" s="91">
        <v>5.585195717225501E-2</v>
      </c>
      <c r="BB126" s="89">
        <v>799687.13</v>
      </c>
      <c r="BC126" s="89">
        <v>2968433.72</v>
      </c>
      <c r="BD126" s="89">
        <v>209700</v>
      </c>
      <c r="BE126" s="89">
        <v>0</v>
      </c>
      <c r="BF126" s="89">
        <v>462513.140000001</v>
      </c>
      <c r="BG126" s="89">
        <v>0</v>
      </c>
      <c r="BH126" s="89">
        <v>0</v>
      </c>
      <c r="BI126" s="89">
        <v>0</v>
      </c>
      <c r="BJ126" s="89">
        <f t="shared" si="26"/>
        <v>0</v>
      </c>
      <c r="BK126" s="89">
        <v>0</v>
      </c>
      <c r="BL126" s="89">
        <v>10826</v>
      </c>
      <c r="BM126" s="89">
        <v>3694</v>
      </c>
      <c r="BN126" s="89">
        <v>0</v>
      </c>
      <c r="BO126" s="89">
        <v>0</v>
      </c>
      <c r="BP126" s="89">
        <v>-84</v>
      </c>
      <c r="BQ126" s="89">
        <v>-349</v>
      </c>
      <c r="BR126" s="89">
        <v>-571</v>
      </c>
      <c r="BS126" s="89">
        <v>-1448</v>
      </c>
      <c r="BT126" s="89">
        <v>1</v>
      </c>
      <c r="BU126" s="89">
        <v>0</v>
      </c>
      <c r="BV126" s="89">
        <v>3</v>
      </c>
      <c r="BW126" s="89">
        <v>-1693</v>
      </c>
      <c r="BX126" s="89">
        <v>-12</v>
      </c>
      <c r="BY126" s="89">
        <v>10367</v>
      </c>
      <c r="BZ126" s="89">
        <v>67</v>
      </c>
      <c r="CA126" s="89">
        <v>385</v>
      </c>
      <c r="CB126" s="89">
        <v>203</v>
      </c>
      <c r="CC126" s="89">
        <v>1088</v>
      </c>
      <c r="CD126" s="89">
        <v>6</v>
      </c>
      <c r="CE126" s="89">
        <v>11</v>
      </c>
    </row>
    <row r="127" spans="1:83" s="64" customFormat="1" ht="15.6" customHeight="1" x14ac:dyDescent="0.3">
      <c r="A127" s="56">
        <v>13</v>
      </c>
      <c r="B127" s="56" t="s">
        <v>410</v>
      </c>
      <c r="C127" s="86" t="s">
        <v>411</v>
      </c>
      <c r="D127" s="56" t="s">
        <v>412</v>
      </c>
      <c r="E127" s="41" t="s">
        <v>87</v>
      </c>
      <c r="F127" s="56" t="s">
        <v>413</v>
      </c>
      <c r="G127" s="89">
        <v>30187692.719999999</v>
      </c>
      <c r="H127" s="89">
        <v>0</v>
      </c>
      <c r="I127" s="89">
        <v>4983.5600000000004</v>
      </c>
      <c r="J127" s="89">
        <v>0</v>
      </c>
      <c r="K127" s="89">
        <v>581025.79</v>
      </c>
      <c r="L127" s="89">
        <v>30773702.07</v>
      </c>
      <c r="M127" s="89">
        <v>0</v>
      </c>
      <c r="N127" s="89">
        <v>220969.88</v>
      </c>
      <c r="O127" s="89">
        <v>2165007.2400000002</v>
      </c>
      <c r="P127" s="89">
        <v>9857569.4100000001</v>
      </c>
      <c r="Q127" s="89">
        <v>0</v>
      </c>
      <c r="R127" s="89">
        <v>2011992.59</v>
      </c>
      <c r="S127" s="89">
        <v>9376835.5800000001</v>
      </c>
      <c r="T127" s="89">
        <v>4344985.2300000004</v>
      </c>
      <c r="U127" s="89">
        <v>7600</v>
      </c>
      <c r="V127" s="89">
        <v>27</v>
      </c>
      <c r="W127" s="89">
        <v>579712.56000000006</v>
      </c>
      <c r="X127" s="89">
        <v>2112136.88</v>
      </c>
      <c r="Y127" s="89">
        <v>30676836.370000001</v>
      </c>
      <c r="Z127" s="91">
        <v>6.0883722947872587E-2</v>
      </c>
      <c r="AA127" s="89">
        <v>2105840.09</v>
      </c>
      <c r="AB127" s="89">
        <v>0</v>
      </c>
      <c r="AC127" s="89">
        <v>0</v>
      </c>
      <c r="AD127" s="89">
        <v>1313.23</v>
      </c>
      <c r="AE127" s="89">
        <v>193.25</v>
      </c>
      <c r="AF127" s="89">
        <f t="shared" si="24"/>
        <v>1506.48</v>
      </c>
      <c r="AG127" s="89">
        <v>1085003.18</v>
      </c>
      <c r="AH127" s="89">
        <v>82806.2</v>
      </c>
      <c r="AI127" s="89">
        <v>330748.96000000002</v>
      </c>
      <c r="AJ127" s="89">
        <v>1539.63</v>
      </c>
      <c r="AK127" s="89">
        <v>91099.88</v>
      </c>
      <c r="AL127" s="89">
        <v>14598</v>
      </c>
      <c r="AM127" s="89">
        <v>121086.78</v>
      </c>
      <c r="AN127" s="89">
        <v>10500</v>
      </c>
      <c r="AO127" s="89">
        <v>5000</v>
      </c>
      <c r="AP127" s="89">
        <v>0</v>
      </c>
      <c r="AQ127" s="89">
        <v>56966.63</v>
      </c>
      <c r="AR127" s="89">
        <v>26036.73</v>
      </c>
      <c r="AS127" s="89">
        <v>0</v>
      </c>
      <c r="AT127" s="89">
        <v>16104.94</v>
      </c>
      <c r="AU127" s="89">
        <v>83533.3</v>
      </c>
      <c r="AV127" s="89">
        <v>83163.81</v>
      </c>
      <c r="AW127" s="89">
        <v>2008188.04</v>
      </c>
      <c r="AX127" s="89">
        <v>0</v>
      </c>
      <c r="AY127" s="91">
        <f t="shared" si="25"/>
        <v>0</v>
      </c>
      <c r="AZ127" s="89">
        <v>0</v>
      </c>
      <c r="BA127" s="91">
        <v>6.9758232586117297E-2</v>
      </c>
      <c r="BB127" s="89">
        <v>507507.27</v>
      </c>
      <c r="BC127" s="89">
        <v>1330431.8500000001</v>
      </c>
      <c r="BD127" s="89">
        <v>209700</v>
      </c>
      <c r="BE127" s="89">
        <v>0</v>
      </c>
      <c r="BF127" s="89">
        <v>340761.3</v>
      </c>
      <c r="BG127" s="89">
        <v>0</v>
      </c>
      <c r="BH127" s="89">
        <v>0</v>
      </c>
      <c r="BI127" s="89">
        <v>0</v>
      </c>
      <c r="BJ127" s="89">
        <f t="shared" si="26"/>
        <v>0</v>
      </c>
      <c r="BK127" s="89">
        <v>0</v>
      </c>
      <c r="BL127" s="89">
        <v>5852</v>
      </c>
      <c r="BM127" s="89">
        <v>1272</v>
      </c>
      <c r="BN127" s="89">
        <v>6</v>
      </c>
      <c r="BO127" s="89">
        <v>-5</v>
      </c>
      <c r="BP127" s="89">
        <v>-40</v>
      </c>
      <c r="BQ127" s="89">
        <v>-127</v>
      </c>
      <c r="BR127" s="89">
        <v>-142</v>
      </c>
      <c r="BS127" s="89">
        <v>-360</v>
      </c>
      <c r="BT127" s="89">
        <v>0</v>
      </c>
      <c r="BU127" s="89">
        <v>0</v>
      </c>
      <c r="BV127" s="89">
        <v>19</v>
      </c>
      <c r="BW127" s="89">
        <v>-1334</v>
      </c>
      <c r="BX127" s="89">
        <v>0</v>
      </c>
      <c r="BY127" s="89">
        <v>5141</v>
      </c>
      <c r="BZ127" s="89">
        <v>12</v>
      </c>
      <c r="CA127" s="89">
        <v>325</v>
      </c>
      <c r="CB127" s="89">
        <v>137</v>
      </c>
      <c r="CC127" s="89">
        <v>859</v>
      </c>
      <c r="CD127" s="89">
        <v>9</v>
      </c>
      <c r="CE127" s="89">
        <v>7</v>
      </c>
    </row>
    <row r="128" spans="1:83" s="64" customFormat="1" ht="15.6" customHeight="1" x14ac:dyDescent="0.3">
      <c r="A128" s="56">
        <v>13</v>
      </c>
      <c r="B128" s="56" t="s">
        <v>414</v>
      </c>
      <c r="C128" s="87" t="s">
        <v>132</v>
      </c>
      <c r="D128" s="56" t="s">
        <v>399</v>
      </c>
      <c r="E128" s="56" t="s">
        <v>400</v>
      </c>
      <c r="F128" s="56" t="s">
        <v>401</v>
      </c>
      <c r="G128" s="89">
        <v>39456087.439999998</v>
      </c>
      <c r="H128" s="89">
        <v>0</v>
      </c>
      <c r="I128" s="89">
        <v>1497697.1199999999</v>
      </c>
      <c r="J128" s="89">
        <v>0</v>
      </c>
      <c r="K128" s="89">
        <v>0</v>
      </c>
      <c r="L128" s="89">
        <v>40953784.560000002</v>
      </c>
      <c r="M128" s="89">
        <v>0</v>
      </c>
      <c r="N128" s="89">
        <v>12386139.68</v>
      </c>
      <c r="O128" s="89">
        <v>1568040.46</v>
      </c>
      <c r="P128" s="89">
        <v>12512825.720000001</v>
      </c>
      <c r="Q128" s="89">
        <v>57244.86</v>
      </c>
      <c r="R128" s="89">
        <v>1844292.13</v>
      </c>
      <c r="S128" s="89">
        <v>6210689.5899999999</v>
      </c>
      <c r="T128" s="89">
        <v>3394587.56</v>
      </c>
      <c r="U128" s="89">
        <v>0</v>
      </c>
      <c r="V128" s="89">
        <v>0</v>
      </c>
      <c r="W128" s="89">
        <v>1535958.12</v>
      </c>
      <c r="X128" s="89">
        <v>2469889.09</v>
      </c>
      <c r="Y128" s="89">
        <v>41979667.210000001</v>
      </c>
      <c r="Z128" s="91">
        <v>0.12261154447603764</v>
      </c>
      <c r="AA128" s="89">
        <v>2469889.09</v>
      </c>
      <c r="AB128" s="89">
        <v>0</v>
      </c>
      <c r="AC128" s="89">
        <v>0</v>
      </c>
      <c r="AD128" s="89">
        <v>0</v>
      </c>
      <c r="AE128" s="89">
        <v>0</v>
      </c>
      <c r="AF128" s="89">
        <f t="shared" si="24"/>
        <v>0</v>
      </c>
      <c r="AG128" s="89">
        <v>1389664.05</v>
      </c>
      <c r="AH128" s="89">
        <v>108402.01</v>
      </c>
      <c r="AI128" s="89">
        <v>296224.42</v>
      </c>
      <c r="AJ128" s="89">
        <v>0</v>
      </c>
      <c r="AK128" s="89">
        <v>155413.10999999999</v>
      </c>
      <c r="AL128" s="89">
        <v>6035.4</v>
      </c>
      <c r="AM128" s="89">
        <v>75834.98</v>
      </c>
      <c r="AN128" s="89">
        <v>10500</v>
      </c>
      <c r="AO128" s="89">
        <v>23945.89</v>
      </c>
      <c r="AP128" s="89">
        <v>0</v>
      </c>
      <c r="AQ128" s="89">
        <v>74218.69</v>
      </c>
      <c r="AR128" s="89">
        <v>38244.46</v>
      </c>
      <c r="AS128" s="89">
        <v>1080</v>
      </c>
      <c r="AT128" s="89">
        <v>24122.69</v>
      </c>
      <c r="AU128" s="89">
        <v>21984.52</v>
      </c>
      <c r="AV128" s="89">
        <v>103053.97</v>
      </c>
      <c r="AW128" s="89">
        <v>2328724.19</v>
      </c>
      <c r="AX128" s="89">
        <v>0</v>
      </c>
      <c r="AY128" s="91">
        <f t="shared" si="25"/>
        <v>0</v>
      </c>
      <c r="AZ128" s="89">
        <v>0</v>
      </c>
      <c r="BA128" s="91">
        <v>6.2598429044843987E-2</v>
      </c>
      <c r="BB128" s="89">
        <v>1256858.3700000001</v>
      </c>
      <c r="BC128" s="89">
        <v>3580913.45</v>
      </c>
      <c r="BD128" s="89">
        <v>209699.8</v>
      </c>
      <c r="BE128" s="89">
        <v>0</v>
      </c>
      <c r="BF128" s="89">
        <v>522448.2</v>
      </c>
      <c r="BG128" s="89">
        <v>0</v>
      </c>
      <c r="BH128" s="89">
        <v>0</v>
      </c>
      <c r="BI128" s="89">
        <v>0</v>
      </c>
      <c r="BJ128" s="89">
        <f t="shared" si="26"/>
        <v>0</v>
      </c>
      <c r="BK128" s="89">
        <v>0</v>
      </c>
      <c r="BL128" s="89">
        <v>5310</v>
      </c>
      <c r="BM128" s="89">
        <v>1384</v>
      </c>
      <c r="BN128" s="89">
        <v>30</v>
      </c>
      <c r="BO128" s="89">
        <v>-17</v>
      </c>
      <c r="BP128" s="89">
        <v>-47</v>
      </c>
      <c r="BQ128" s="89">
        <v>-119</v>
      </c>
      <c r="BR128" s="89">
        <v>-372</v>
      </c>
      <c r="BS128" s="89">
        <v>-571</v>
      </c>
      <c r="BT128" s="89">
        <v>1</v>
      </c>
      <c r="BU128" s="89">
        <v>-2</v>
      </c>
      <c r="BV128" s="89">
        <v>14</v>
      </c>
      <c r="BW128" s="89">
        <v>-967</v>
      </c>
      <c r="BX128" s="89">
        <v>-3</v>
      </c>
      <c r="BY128" s="89">
        <v>4641</v>
      </c>
      <c r="BZ128" s="89">
        <v>34</v>
      </c>
      <c r="CA128" s="89">
        <v>186</v>
      </c>
      <c r="CB128" s="89">
        <v>93</v>
      </c>
      <c r="CC128" s="89">
        <v>562</v>
      </c>
      <c r="CD128" s="89">
        <v>127</v>
      </c>
      <c r="CE128" s="89">
        <v>2</v>
      </c>
    </row>
    <row r="129" spans="1:83" s="64" customFormat="1" ht="15.6" customHeight="1" x14ac:dyDescent="0.3">
      <c r="A129" s="66">
        <v>14</v>
      </c>
      <c r="B129" s="67" t="s">
        <v>275</v>
      </c>
      <c r="C129" s="86" t="s">
        <v>363</v>
      </c>
      <c r="D129" s="56" t="s">
        <v>415</v>
      </c>
      <c r="E129" s="41" t="s">
        <v>87</v>
      </c>
      <c r="F129" s="56" t="s">
        <v>416</v>
      </c>
      <c r="G129" s="89">
        <v>25434752.050000001</v>
      </c>
      <c r="H129" s="89">
        <v>692037.35</v>
      </c>
      <c r="I129" s="89">
        <v>0</v>
      </c>
      <c r="J129" s="89">
        <v>0</v>
      </c>
      <c r="K129" s="89">
        <v>-243198.73</v>
      </c>
      <c r="L129" s="89">
        <v>25883590.670000002</v>
      </c>
      <c r="M129" s="89">
        <v>0</v>
      </c>
      <c r="N129" s="89">
        <v>5703.38</v>
      </c>
      <c r="O129" s="89">
        <v>1660645.28</v>
      </c>
      <c r="P129" s="89">
        <v>6813483.7999999998</v>
      </c>
      <c r="Q129" s="89">
        <v>0</v>
      </c>
      <c r="R129" s="89">
        <v>2100421.2000000002</v>
      </c>
      <c r="S129" s="89">
        <v>11012384.99</v>
      </c>
      <c r="T129" s="89">
        <v>2029323.72</v>
      </c>
      <c r="U129" s="89">
        <v>0</v>
      </c>
      <c r="V129" s="89">
        <v>0</v>
      </c>
      <c r="W129" s="89">
        <v>1076743.8899999999</v>
      </c>
      <c r="X129" s="89">
        <v>1729367.4</v>
      </c>
      <c r="Y129" s="89">
        <v>26428073.66</v>
      </c>
      <c r="Z129" s="91">
        <v>9.3002982218703456E-2</v>
      </c>
      <c r="AA129" s="89">
        <v>1548380.54</v>
      </c>
      <c r="AB129" s="89">
        <v>0</v>
      </c>
      <c r="AC129" s="89">
        <v>0</v>
      </c>
      <c r="AD129" s="89">
        <v>0</v>
      </c>
      <c r="AE129" s="89">
        <v>0</v>
      </c>
      <c r="AF129" s="89">
        <f t="shared" si="24"/>
        <v>0</v>
      </c>
      <c r="AG129" s="89">
        <v>716737.85</v>
      </c>
      <c r="AH129" s="89">
        <v>60253.56</v>
      </c>
      <c r="AI129" s="89">
        <v>136055.64000000001</v>
      </c>
      <c r="AJ129" s="89">
        <v>0</v>
      </c>
      <c r="AK129" s="89">
        <v>111832.66</v>
      </c>
      <c r="AL129" s="89">
        <v>12018.21</v>
      </c>
      <c r="AM129" s="89">
        <v>121138.56</v>
      </c>
      <c r="AN129" s="89">
        <v>8400</v>
      </c>
      <c r="AO129" s="89">
        <v>0</v>
      </c>
      <c r="AP129" s="89">
        <v>0</v>
      </c>
      <c r="AQ129" s="89">
        <v>44022.71</v>
      </c>
      <c r="AR129" s="89">
        <v>17787.060000000001</v>
      </c>
      <c r="AS129" s="89">
        <v>1290</v>
      </c>
      <c r="AT129" s="89">
        <v>7346.97</v>
      </c>
      <c r="AU129" s="89">
        <v>30042.15</v>
      </c>
      <c r="AV129" s="89">
        <v>78036.28</v>
      </c>
      <c r="AW129" s="89">
        <v>1344961.65</v>
      </c>
      <c r="AX129" s="89">
        <v>0</v>
      </c>
      <c r="AY129" s="91">
        <f t="shared" si="25"/>
        <v>0</v>
      </c>
      <c r="AZ129" s="89">
        <v>0</v>
      </c>
      <c r="BA129" s="91">
        <v>6.0876573003588605E-2</v>
      </c>
      <c r="BB129" s="89">
        <v>1553865.36</v>
      </c>
      <c r="BC129" s="89">
        <v>876003.97</v>
      </c>
      <c r="BD129" s="89">
        <v>209700</v>
      </c>
      <c r="BE129" s="89">
        <v>0</v>
      </c>
      <c r="BF129" s="89">
        <v>297117.92</v>
      </c>
      <c r="BG129" s="89">
        <v>0</v>
      </c>
      <c r="BH129" s="89">
        <v>0</v>
      </c>
      <c r="BI129" s="89">
        <v>0</v>
      </c>
      <c r="BJ129" s="89">
        <f t="shared" si="26"/>
        <v>0</v>
      </c>
      <c r="BK129" s="89">
        <v>0</v>
      </c>
      <c r="BL129" s="89">
        <v>3682</v>
      </c>
      <c r="BM129" s="89">
        <v>955</v>
      </c>
      <c r="BN129" s="89">
        <v>0</v>
      </c>
      <c r="BO129" s="89">
        <v>0</v>
      </c>
      <c r="BP129" s="89">
        <v>-72</v>
      </c>
      <c r="BQ129" s="89">
        <v>-79</v>
      </c>
      <c r="BR129" s="89">
        <v>-381</v>
      </c>
      <c r="BS129" s="89">
        <v>-146</v>
      </c>
      <c r="BT129" s="89">
        <v>18</v>
      </c>
      <c r="BU129" s="89">
        <v>0</v>
      </c>
      <c r="BV129" s="89">
        <v>0</v>
      </c>
      <c r="BW129" s="89">
        <v>-1117</v>
      </c>
      <c r="BX129" s="89">
        <v>-3</v>
      </c>
      <c r="BY129" s="89">
        <v>2857</v>
      </c>
      <c r="BZ129" s="89">
        <v>11</v>
      </c>
      <c r="CA129" s="89">
        <v>185</v>
      </c>
      <c r="CB129" s="89">
        <v>131</v>
      </c>
      <c r="CC129" s="89">
        <v>783</v>
      </c>
      <c r="CD129" s="89">
        <v>12</v>
      </c>
      <c r="CE129" s="89">
        <v>7</v>
      </c>
    </row>
    <row r="130" spans="1:83" s="64" customFormat="1" ht="15.6" customHeight="1" x14ac:dyDescent="0.3">
      <c r="A130" s="57">
        <v>14</v>
      </c>
      <c r="B130" s="58" t="s">
        <v>417</v>
      </c>
      <c r="C130" s="86" t="s">
        <v>418</v>
      </c>
      <c r="D130" s="56" t="s">
        <v>419</v>
      </c>
      <c r="E130" s="41" t="s">
        <v>87</v>
      </c>
      <c r="F130" s="56" t="s">
        <v>416</v>
      </c>
      <c r="G130" s="89">
        <v>18543010.260000002</v>
      </c>
      <c r="H130" s="89">
        <v>0</v>
      </c>
      <c r="I130" s="89">
        <v>683463.79999999993</v>
      </c>
      <c r="J130" s="89">
        <v>497.52</v>
      </c>
      <c r="K130" s="89">
        <v>0</v>
      </c>
      <c r="L130" s="89">
        <v>19226971.579999998</v>
      </c>
      <c r="M130" s="89">
        <v>4485.17</v>
      </c>
      <c r="N130" s="89">
        <v>4308338.38</v>
      </c>
      <c r="O130" s="89">
        <v>689626.02</v>
      </c>
      <c r="P130" s="89">
        <v>4370644.42</v>
      </c>
      <c r="Q130" s="89">
        <v>0</v>
      </c>
      <c r="R130" s="89">
        <v>1295886.3799999999</v>
      </c>
      <c r="S130" s="89">
        <v>6348400.8799999999</v>
      </c>
      <c r="T130" s="89">
        <v>1416209.56</v>
      </c>
      <c r="U130" s="89">
        <v>0</v>
      </c>
      <c r="V130" s="89">
        <v>0</v>
      </c>
      <c r="W130" s="89">
        <v>814101.44</v>
      </c>
      <c r="X130" s="89">
        <v>1336521</v>
      </c>
      <c r="Y130" s="89">
        <v>20579728.079999998</v>
      </c>
      <c r="Z130" s="91">
        <v>0.1479598766074349</v>
      </c>
      <c r="AA130" s="89">
        <v>1323318.6499999999</v>
      </c>
      <c r="AB130" s="89">
        <v>0</v>
      </c>
      <c r="AC130" s="89">
        <v>0</v>
      </c>
      <c r="AD130" s="89">
        <v>0</v>
      </c>
      <c r="AE130" s="89">
        <v>233.74</v>
      </c>
      <c r="AF130" s="89">
        <f t="shared" si="24"/>
        <v>233.74</v>
      </c>
      <c r="AG130" s="89">
        <v>597814.77</v>
      </c>
      <c r="AH130" s="89">
        <v>50341.91</v>
      </c>
      <c r="AI130" s="89">
        <v>93685.74</v>
      </c>
      <c r="AJ130" s="89">
        <v>0</v>
      </c>
      <c r="AK130" s="89">
        <v>92291.64</v>
      </c>
      <c r="AL130" s="89">
        <v>47092.15</v>
      </c>
      <c r="AM130" s="89">
        <v>76142.2</v>
      </c>
      <c r="AN130" s="89">
        <v>8400</v>
      </c>
      <c r="AO130" s="89">
        <v>0</v>
      </c>
      <c r="AP130" s="89">
        <v>0</v>
      </c>
      <c r="AQ130" s="89">
        <v>25678.550000000003</v>
      </c>
      <c r="AR130" s="89">
        <v>21257.94</v>
      </c>
      <c r="AS130" s="89">
        <v>0</v>
      </c>
      <c r="AT130" s="89">
        <v>9545.4</v>
      </c>
      <c r="AU130" s="89">
        <v>0</v>
      </c>
      <c r="AV130" s="89">
        <v>77686.09</v>
      </c>
      <c r="AW130" s="89">
        <v>1099936.3899999999</v>
      </c>
      <c r="AX130" s="89">
        <v>0</v>
      </c>
      <c r="AY130" s="91">
        <f t="shared" si="25"/>
        <v>0</v>
      </c>
      <c r="AZ130" s="89">
        <v>1508</v>
      </c>
      <c r="BA130" s="91">
        <v>7.134756576672735E-2</v>
      </c>
      <c r="BB130" s="89">
        <v>1249194.75</v>
      </c>
      <c r="BC130" s="89">
        <v>1494426.76</v>
      </c>
      <c r="BD130" s="89">
        <v>209700</v>
      </c>
      <c r="BE130" s="89">
        <v>0</v>
      </c>
      <c r="BF130" s="89">
        <v>279698.17</v>
      </c>
      <c r="BG130" s="89">
        <v>4714.0725000002403</v>
      </c>
      <c r="BH130" s="89">
        <v>4714.0725000002403</v>
      </c>
      <c r="BI130" s="89">
        <v>0</v>
      </c>
      <c r="BJ130" s="89">
        <f t="shared" si="26"/>
        <v>4714.0725000002403</v>
      </c>
      <c r="BK130" s="89">
        <v>0</v>
      </c>
      <c r="BL130" s="89">
        <v>2583</v>
      </c>
      <c r="BM130" s="89">
        <v>694</v>
      </c>
      <c r="BN130" s="89">
        <v>27</v>
      </c>
      <c r="BO130" s="89">
        <v>0</v>
      </c>
      <c r="BP130" s="89">
        <v>-55</v>
      </c>
      <c r="BQ130" s="89">
        <v>-38</v>
      </c>
      <c r="BR130" s="89">
        <v>-277</v>
      </c>
      <c r="BS130" s="89">
        <v>-93</v>
      </c>
      <c r="BT130" s="89">
        <v>0</v>
      </c>
      <c r="BU130" s="89">
        <v>0</v>
      </c>
      <c r="BV130" s="89">
        <v>0</v>
      </c>
      <c r="BW130" s="89">
        <v>-708</v>
      </c>
      <c r="BX130" s="89">
        <v>0</v>
      </c>
      <c r="BY130" s="89">
        <v>2133</v>
      </c>
      <c r="BZ130" s="89">
        <v>0</v>
      </c>
      <c r="CA130" s="89">
        <v>107</v>
      </c>
      <c r="CB130" s="89">
        <v>58</v>
      </c>
      <c r="CC130" s="89">
        <v>537</v>
      </c>
      <c r="CD130" s="89">
        <v>1</v>
      </c>
      <c r="CE130" s="89">
        <v>3</v>
      </c>
    </row>
    <row r="131" spans="1:83" s="64" customFormat="1" ht="15.6" customHeight="1" x14ac:dyDescent="0.3">
      <c r="A131" s="57">
        <v>14</v>
      </c>
      <c r="B131" s="58" t="s">
        <v>420</v>
      </c>
      <c r="C131" s="86" t="s">
        <v>421</v>
      </c>
      <c r="D131" s="56" t="s">
        <v>415</v>
      </c>
      <c r="E131" s="41" t="s">
        <v>87</v>
      </c>
      <c r="F131" s="56" t="s">
        <v>416</v>
      </c>
      <c r="G131" s="89">
        <v>25126950.32</v>
      </c>
      <c r="H131" s="89">
        <v>394772.45</v>
      </c>
      <c r="I131" s="89">
        <v>545861.44000000006</v>
      </c>
      <c r="J131" s="89">
        <v>0</v>
      </c>
      <c r="K131" s="89">
        <v>0</v>
      </c>
      <c r="L131" s="89">
        <v>26067584.210000001</v>
      </c>
      <c r="M131" s="89">
        <v>0</v>
      </c>
      <c r="N131" s="89">
        <v>22518.68</v>
      </c>
      <c r="O131" s="89">
        <v>1685771.87</v>
      </c>
      <c r="P131" s="89">
        <v>6368656.5099999998</v>
      </c>
      <c r="Q131" s="89">
        <v>0</v>
      </c>
      <c r="R131" s="89">
        <v>2259281.0499999998</v>
      </c>
      <c r="S131" s="89">
        <v>11798971.74</v>
      </c>
      <c r="T131" s="89">
        <v>2044381.14</v>
      </c>
      <c r="U131" s="89">
        <v>0</v>
      </c>
      <c r="V131" s="89">
        <v>0</v>
      </c>
      <c r="W131" s="89">
        <v>950086.86</v>
      </c>
      <c r="X131" s="89">
        <v>1610886.83</v>
      </c>
      <c r="Y131" s="89">
        <v>26740554.68</v>
      </c>
      <c r="Z131" s="91">
        <v>0.1345351256630706</v>
      </c>
      <c r="AA131" s="89">
        <v>1330852.48</v>
      </c>
      <c r="AB131" s="89">
        <v>0</v>
      </c>
      <c r="AC131" s="89">
        <v>0</v>
      </c>
      <c r="AD131" s="89">
        <v>0</v>
      </c>
      <c r="AE131" s="89">
        <v>0</v>
      </c>
      <c r="AF131" s="89">
        <f t="shared" si="24"/>
        <v>0</v>
      </c>
      <c r="AG131" s="89">
        <v>635134.89</v>
      </c>
      <c r="AH131" s="89">
        <v>50180.97</v>
      </c>
      <c r="AI131" s="89">
        <v>163672.24</v>
      </c>
      <c r="AJ131" s="89">
        <v>0</v>
      </c>
      <c r="AK131" s="89">
        <v>125749.91</v>
      </c>
      <c r="AL131" s="89">
        <v>32703.64</v>
      </c>
      <c r="AM131" s="89">
        <v>85707.59</v>
      </c>
      <c r="AN131" s="89">
        <v>8400</v>
      </c>
      <c r="AO131" s="89">
        <v>2080</v>
      </c>
      <c r="AP131" s="89">
        <v>0</v>
      </c>
      <c r="AQ131" s="89">
        <v>44402.96</v>
      </c>
      <c r="AR131" s="89">
        <v>19448.48</v>
      </c>
      <c r="AS131" s="89">
        <v>1100</v>
      </c>
      <c r="AT131" s="89">
        <v>3342.76</v>
      </c>
      <c r="AU131" s="89">
        <v>27200.48</v>
      </c>
      <c r="AV131" s="89">
        <v>52411.7</v>
      </c>
      <c r="AW131" s="89">
        <v>1251535.6200000001</v>
      </c>
      <c r="AX131" s="89">
        <v>0</v>
      </c>
      <c r="AY131" s="91">
        <f t="shared" si="25"/>
        <v>0</v>
      </c>
      <c r="AZ131" s="89">
        <v>0</v>
      </c>
      <c r="BA131" s="91">
        <v>5.2965141533339886E-2</v>
      </c>
      <c r="BB131" s="89">
        <v>1211070.03</v>
      </c>
      <c r="BC131" s="89">
        <v>2222498.15</v>
      </c>
      <c r="BD131" s="89">
        <v>209700</v>
      </c>
      <c r="BE131" s="89">
        <v>5.8207660913467401E-11</v>
      </c>
      <c r="BF131" s="89">
        <v>118897.94999999899</v>
      </c>
      <c r="BG131" s="89">
        <v>0</v>
      </c>
      <c r="BH131" s="89">
        <v>0</v>
      </c>
      <c r="BI131" s="89">
        <v>0</v>
      </c>
      <c r="BJ131" s="89">
        <f t="shared" si="26"/>
        <v>0</v>
      </c>
      <c r="BK131" s="89">
        <v>0</v>
      </c>
      <c r="BL131" s="89">
        <v>3373</v>
      </c>
      <c r="BM131" s="89">
        <v>784</v>
      </c>
      <c r="BN131" s="89">
        <v>79</v>
      </c>
      <c r="BO131" s="89">
        <v>-44</v>
      </c>
      <c r="BP131" s="89">
        <v>-53</v>
      </c>
      <c r="BQ131" s="89">
        <v>-92</v>
      </c>
      <c r="BR131" s="89">
        <v>-304</v>
      </c>
      <c r="BS131" s="89">
        <v>-165</v>
      </c>
      <c r="BT131" s="89">
        <v>10</v>
      </c>
      <c r="BU131" s="89">
        <v>0</v>
      </c>
      <c r="BV131" s="89">
        <v>57</v>
      </c>
      <c r="BW131" s="89">
        <v>-976</v>
      </c>
      <c r="BX131" s="89">
        <v>-1</v>
      </c>
      <c r="BY131" s="89">
        <v>2668</v>
      </c>
      <c r="BZ131" s="89">
        <v>4</v>
      </c>
      <c r="CA131" s="89">
        <v>174</v>
      </c>
      <c r="CB131" s="89">
        <v>125</v>
      </c>
      <c r="CC131" s="89">
        <v>647</v>
      </c>
      <c r="CD131" s="89">
        <v>18</v>
      </c>
      <c r="CE131" s="89">
        <v>4</v>
      </c>
    </row>
    <row r="132" spans="1:83" s="64" customFormat="1" ht="15.6" customHeight="1" x14ac:dyDescent="0.3">
      <c r="A132" s="57">
        <v>15</v>
      </c>
      <c r="B132" s="58" t="s">
        <v>422</v>
      </c>
      <c r="C132" s="86" t="s">
        <v>181</v>
      </c>
      <c r="D132" s="56" t="s">
        <v>423</v>
      </c>
      <c r="E132" s="56" t="s">
        <v>126</v>
      </c>
      <c r="F132" s="56" t="s">
        <v>424</v>
      </c>
      <c r="G132" s="89">
        <v>0</v>
      </c>
      <c r="H132" s="89">
        <v>27180267.359999999</v>
      </c>
      <c r="I132" s="89">
        <v>0</v>
      </c>
      <c r="J132" s="89">
        <v>6282.05</v>
      </c>
      <c r="K132" s="89">
        <v>0</v>
      </c>
      <c r="L132" s="89">
        <v>27186549.41</v>
      </c>
      <c r="M132" s="89">
        <v>87493.24</v>
      </c>
      <c r="N132" s="89">
        <v>180046.12</v>
      </c>
      <c r="O132" s="89">
        <v>4899236.55</v>
      </c>
      <c r="P132" s="89">
        <v>5382629.4699999997</v>
      </c>
      <c r="Q132" s="89">
        <v>0</v>
      </c>
      <c r="R132" s="89">
        <v>2753991</v>
      </c>
      <c r="S132" s="89">
        <v>10439726.18</v>
      </c>
      <c r="T132" s="89">
        <v>1476416.8</v>
      </c>
      <c r="U132" s="89">
        <v>0</v>
      </c>
      <c r="V132" s="89">
        <v>0</v>
      </c>
      <c r="W132" s="89">
        <v>1099672.55</v>
      </c>
      <c r="X132" s="89">
        <v>1590455.24</v>
      </c>
      <c r="Y132" s="89">
        <v>27822173.91</v>
      </c>
      <c r="Z132" s="91">
        <v>9.6679537960218206E-2</v>
      </c>
      <c r="AA132" s="89">
        <v>1590455.24</v>
      </c>
      <c r="AB132" s="89">
        <v>0</v>
      </c>
      <c r="AC132" s="89">
        <v>0</v>
      </c>
      <c r="AD132" s="89">
        <v>0</v>
      </c>
      <c r="AE132" s="89">
        <v>372.99</v>
      </c>
      <c r="AF132" s="89">
        <f t="shared" si="24"/>
        <v>372.99</v>
      </c>
      <c r="AG132" s="89">
        <v>785360.21</v>
      </c>
      <c r="AH132" s="89">
        <v>67445.259999999995</v>
      </c>
      <c r="AI132" s="89">
        <v>197929.36</v>
      </c>
      <c r="AJ132" s="89">
        <v>0</v>
      </c>
      <c r="AK132" s="89">
        <v>112935.87</v>
      </c>
      <c r="AL132" s="89">
        <v>20300</v>
      </c>
      <c r="AM132" s="89">
        <v>52053.68</v>
      </c>
      <c r="AN132" s="89">
        <v>10300</v>
      </c>
      <c r="AO132" s="89">
        <v>2280</v>
      </c>
      <c r="AP132" s="89">
        <v>0</v>
      </c>
      <c r="AQ132" s="89">
        <v>55424.59</v>
      </c>
      <c r="AR132" s="89">
        <v>4220.71</v>
      </c>
      <c r="AS132" s="89">
        <v>0</v>
      </c>
      <c r="AT132" s="89">
        <v>7178.03</v>
      </c>
      <c r="AU132" s="89">
        <v>35720.449999999997</v>
      </c>
      <c r="AV132" s="89">
        <v>77186.850000000006</v>
      </c>
      <c r="AW132" s="89">
        <v>1428335.01</v>
      </c>
      <c r="AX132" s="89">
        <v>0</v>
      </c>
      <c r="AY132" s="91">
        <f t="shared" si="25"/>
        <v>0</v>
      </c>
      <c r="AZ132" s="89">
        <v>0</v>
      </c>
      <c r="BA132" s="91">
        <v>5.9470000843450811E-2</v>
      </c>
      <c r="BB132" s="89">
        <v>658782.98</v>
      </c>
      <c r="BC132" s="89">
        <v>1968992.71</v>
      </c>
      <c r="BD132" s="89">
        <v>209700</v>
      </c>
      <c r="BE132" s="89">
        <v>5.8207660913467401E-11</v>
      </c>
      <c r="BF132" s="89">
        <v>283941.84999999998</v>
      </c>
      <c r="BG132" s="89">
        <v>0</v>
      </c>
      <c r="BH132" s="89">
        <v>0</v>
      </c>
      <c r="BI132" s="89">
        <v>0</v>
      </c>
      <c r="BJ132" s="89">
        <f t="shared" si="26"/>
        <v>0</v>
      </c>
      <c r="BK132" s="89">
        <v>0</v>
      </c>
      <c r="BL132" s="89">
        <v>3021</v>
      </c>
      <c r="BM132" s="89">
        <v>860</v>
      </c>
      <c r="BN132" s="89">
        <v>16</v>
      </c>
      <c r="BO132" s="89">
        <v>0</v>
      </c>
      <c r="BP132" s="89">
        <v>-42</v>
      </c>
      <c r="BQ132" s="89">
        <v>-35</v>
      </c>
      <c r="BR132" s="89">
        <v>-341</v>
      </c>
      <c r="BS132" s="89">
        <v>-226</v>
      </c>
      <c r="BT132" s="89">
        <v>0</v>
      </c>
      <c r="BU132" s="89">
        <v>-2</v>
      </c>
      <c r="BV132" s="89">
        <v>11</v>
      </c>
      <c r="BW132" s="89">
        <v>-892</v>
      </c>
      <c r="BX132" s="89">
        <v>-1</v>
      </c>
      <c r="BY132" s="89">
        <v>2369</v>
      </c>
      <c r="BZ132" s="89">
        <v>21</v>
      </c>
      <c r="CA132" s="89">
        <v>194</v>
      </c>
      <c r="CB132" s="89">
        <v>97</v>
      </c>
      <c r="CC132" s="89">
        <v>446</v>
      </c>
      <c r="CD132" s="89">
        <v>149</v>
      </c>
      <c r="CE132" s="89">
        <v>7</v>
      </c>
    </row>
    <row r="133" spans="1:83" s="64" customFormat="1" ht="15.6" customHeight="1" x14ac:dyDescent="0.3">
      <c r="A133" s="57">
        <v>15</v>
      </c>
      <c r="B133" s="58" t="s">
        <v>425</v>
      </c>
      <c r="C133" s="86" t="s">
        <v>426</v>
      </c>
      <c r="D133" s="56" t="s">
        <v>427</v>
      </c>
      <c r="E133" s="41" t="s">
        <v>87</v>
      </c>
      <c r="F133" s="56" t="s">
        <v>428</v>
      </c>
      <c r="G133" s="89">
        <v>13740898.390000001</v>
      </c>
      <c r="H133" s="89">
        <v>0</v>
      </c>
      <c r="I133" s="89">
        <v>614831</v>
      </c>
      <c r="J133" s="89">
        <v>0</v>
      </c>
      <c r="K133" s="89">
        <v>0</v>
      </c>
      <c r="L133" s="89">
        <v>14355729</v>
      </c>
      <c r="M133" s="89">
        <v>0</v>
      </c>
      <c r="N133" s="89">
        <v>5533.68</v>
      </c>
      <c r="O133" s="89">
        <v>2251414.5</v>
      </c>
      <c r="P133" s="89">
        <v>1986524.8</v>
      </c>
      <c r="Q133" s="89">
        <v>0</v>
      </c>
      <c r="R133" s="89">
        <v>1162786.3</v>
      </c>
      <c r="S133" s="89">
        <v>6470056.9400000004</v>
      </c>
      <c r="T133" s="89">
        <v>1189080.8700000001</v>
      </c>
      <c r="U133" s="89">
        <v>0</v>
      </c>
      <c r="V133" s="89">
        <v>0</v>
      </c>
      <c r="W133" s="89">
        <v>822234</v>
      </c>
      <c r="X133" s="89">
        <v>851142.93</v>
      </c>
      <c r="Y133" s="89">
        <v>14738774</v>
      </c>
      <c r="Z133" s="91">
        <v>7.6447487652224741E-2</v>
      </c>
      <c r="AA133" s="89">
        <v>851142.93</v>
      </c>
      <c r="AB133" s="89">
        <v>0</v>
      </c>
      <c r="AC133" s="89">
        <v>0</v>
      </c>
      <c r="AD133" s="89">
        <v>0</v>
      </c>
      <c r="AE133" s="89">
        <v>2.83</v>
      </c>
      <c r="AF133" s="89">
        <f t="shared" si="24"/>
        <v>2.83</v>
      </c>
      <c r="AG133" s="89">
        <v>238200.16</v>
      </c>
      <c r="AH133" s="89">
        <v>18416.330000000002</v>
      </c>
      <c r="AI133" s="89">
        <v>51819.85</v>
      </c>
      <c r="AJ133" s="89">
        <v>0</v>
      </c>
      <c r="AK133" s="89">
        <v>64369.41</v>
      </c>
      <c r="AL133" s="89">
        <v>0</v>
      </c>
      <c r="AM133" s="89">
        <v>43975.22</v>
      </c>
      <c r="AN133" s="89">
        <v>10300</v>
      </c>
      <c r="AO133" s="89">
        <v>84841.72</v>
      </c>
      <c r="AP133" s="89">
        <v>0</v>
      </c>
      <c r="AQ133" s="89">
        <v>32180.030000000002</v>
      </c>
      <c r="AR133" s="89">
        <v>7061.74</v>
      </c>
      <c r="AS133" s="89">
        <v>0</v>
      </c>
      <c r="AT133" s="89">
        <v>420.7</v>
      </c>
      <c r="AU133" s="89">
        <v>24947.13</v>
      </c>
      <c r="AV133" s="89">
        <v>85405.55</v>
      </c>
      <c r="AW133" s="89">
        <v>661937.84</v>
      </c>
      <c r="AX133" s="89">
        <v>0</v>
      </c>
      <c r="AY133" s="91">
        <f t="shared" si="25"/>
        <v>0</v>
      </c>
      <c r="AZ133" s="89">
        <v>0</v>
      </c>
      <c r="BA133" s="91">
        <v>6.1942305797081147E-2</v>
      </c>
      <c r="BB133" s="89">
        <v>155856.92000000001</v>
      </c>
      <c r="BC133" s="89">
        <v>894600.24</v>
      </c>
      <c r="BD133" s="89">
        <v>209700</v>
      </c>
      <c r="BE133" s="89">
        <v>0</v>
      </c>
      <c r="BF133" s="89">
        <v>102430.26</v>
      </c>
      <c r="BG133" s="89">
        <v>0</v>
      </c>
      <c r="BH133" s="89">
        <v>0</v>
      </c>
      <c r="BI133" s="89">
        <v>0</v>
      </c>
      <c r="BJ133" s="89">
        <f t="shared" si="26"/>
        <v>0</v>
      </c>
      <c r="BK133" s="89">
        <v>0</v>
      </c>
      <c r="BL133" s="89">
        <v>1799</v>
      </c>
      <c r="BM133" s="89">
        <v>502</v>
      </c>
      <c r="BN133" s="89">
        <v>133</v>
      </c>
      <c r="BO133" s="89">
        <v>0</v>
      </c>
      <c r="BP133" s="89">
        <v>-32</v>
      </c>
      <c r="BQ133" s="89">
        <v>-19</v>
      </c>
      <c r="BR133" s="89">
        <v>-80</v>
      </c>
      <c r="BS133" s="89">
        <v>-137</v>
      </c>
      <c r="BT133" s="89">
        <v>0</v>
      </c>
      <c r="BU133" s="89">
        <v>0</v>
      </c>
      <c r="BV133" s="89">
        <v>0</v>
      </c>
      <c r="BW133" s="89">
        <v>-527</v>
      </c>
      <c r="BX133" s="89">
        <v>-11</v>
      </c>
      <c r="BY133" s="89">
        <v>1628</v>
      </c>
      <c r="BZ133" s="89">
        <v>9</v>
      </c>
      <c r="CA133" s="89">
        <v>152</v>
      </c>
      <c r="CB133" s="89">
        <v>57</v>
      </c>
      <c r="CC133" s="89">
        <v>296</v>
      </c>
      <c r="CD133" s="89">
        <v>17</v>
      </c>
      <c r="CE133" s="89">
        <v>5</v>
      </c>
    </row>
    <row r="134" spans="1:83" s="64" customFormat="1" ht="15.6" customHeight="1" x14ac:dyDescent="0.3">
      <c r="A134" s="43">
        <v>15</v>
      </c>
      <c r="B134" s="65" t="s">
        <v>429</v>
      </c>
      <c r="C134" s="86" t="s">
        <v>271</v>
      </c>
      <c r="D134" s="56" t="s">
        <v>423</v>
      </c>
      <c r="E134" s="56" t="s">
        <v>126</v>
      </c>
      <c r="F134" s="56" t="s">
        <v>424</v>
      </c>
      <c r="G134" s="89">
        <v>0</v>
      </c>
      <c r="H134" s="89">
        <v>25375672.43</v>
      </c>
      <c r="I134" s="89">
        <v>0</v>
      </c>
      <c r="J134" s="89">
        <v>0</v>
      </c>
      <c r="K134" s="89">
        <v>0</v>
      </c>
      <c r="L134" s="89">
        <v>25375672.43</v>
      </c>
      <c r="M134" s="89">
        <v>0</v>
      </c>
      <c r="N134" s="89">
        <v>0</v>
      </c>
      <c r="O134" s="89">
        <v>4529455.7</v>
      </c>
      <c r="P134" s="89">
        <v>4334241.42</v>
      </c>
      <c r="Q134" s="89">
        <v>0</v>
      </c>
      <c r="R134" s="89">
        <v>2708703</v>
      </c>
      <c r="S134" s="89">
        <v>10116364.710000001</v>
      </c>
      <c r="T134" s="89">
        <v>1386622.69</v>
      </c>
      <c r="U134" s="89">
        <v>0</v>
      </c>
      <c r="V134" s="89">
        <v>78.13</v>
      </c>
      <c r="W134" s="89">
        <v>979260.58</v>
      </c>
      <c r="X134" s="89">
        <v>2030896.1199999999</v>
      </c>
      <c r="Y134" s="89">
        <v>26085622.57</v>
      </c>
      <c r="Z134" s="91">
        <v>9.4012919916936749E-2</v>
      </c>
      <c r="AA134" s="89">
        <v>1857959.93</v>
      </c>
      <c r="AB134" s="89">
        <v>0</v>
      </c>
      <c r="AC134" s="89">
        <v>0</v>
      </c>
      <c r="AD134" s="89">
        <v>0</v>
      </c>
      <c r="AE134" s="89">
        <v>0</v>
      </c>
      <c r="AF134" s="89">
        <f t="shared" si="24"/>
        <v>0</v>
      </c>
      <c r="AG134" s="89">
        <v>1055671.51</v>
      </c>
      <c r="AH134" s="89">
        <v>86473.7</v>
      </c>
      <c r="AI134" s="89">
        <v>227462.21</v>
      </c>
      <c r="AJ134" s="89">
        <v>0</v>
      </c>
      <c r="AK134" s="89">
        <v>164638.65</v>
      </c>
      <c r="AL134" s="89">
        <v>5272.49</v>
      </c>
      <c r="AM134" s="89">
        <v>64176.23</v>
      </c>
      <c r="AN134" s="89">
        <v>10300</v>
      </c>
      <c r="AO134" s="89">
        <v>0</v>
      </c>
      <c r="AP134" s="89">
        <v>0</v>
      </c>
      <c r="AQ134" s="89">
        <v>50382.61</v>
      </c>
      <c r="AR134" s="89">
        <v>17589.87</v>
      </c>
      <c r="AS134" s="89">
        <v>0</v>
      </c>
      <c r="AT134" s="89">
        <v>15247.5</v>
      </c>
      <c r="AU134" s="89">
        <v>11251.63</v>
      </c>
      <c r="AV134" s="89">
        <v>61818.58</v>
      </c>
      <c r="AW134" s="89">
        <v>1770284.98</v>
      </c>
      <c r="AX134" s="89">
        <v>0</v>
      </c>
      <c r="AY134" s="91">
        <f t="shared" si="25"/>
        <v>0</v>
      </c>
      <c r="AZ134" s="89">
        <v>0</v>
      </c>
      <c r="BA134" s="91">
        <v>7.4526305709310611E-2</v>
      </c>
      <c r="BB134" s="89">
        <v>508491.05</v>
      </c>
      <c r="BC134" s="89">
        <v>1877150.01</v>
      </c>
      <c r="BD134" s="89">
        <v>209700</v>
      </c>
      <c r="BE134" s="89">
        <v>0</v>
      </c>
      <c r="BF134" s="89">
        <v>282753.08</v>
      </c>
      <c r="BG134" s="89">
        <v>0</v>
      </c>
      <c r="BH134" s="89">
        <v>0</v>
      </c>
      <c r="BI134" s="89">
        <v>0</v>
      </c>
      <c r="BJ134" s="89">
        <f t="shared" si="26"/>
        <v>0</v>
      </c>
      <c r="BK134" s="89">
        <v>0</v>
      </c>
      <c r="BL134" s="89">
        <v>2861</v>
      </c>
      <c r="BM134" s="89">
        <v>861</v>
      </c>
      <c r="BN134" s="89">
        <v>25</v>
      </c>
      <c r="BO134" s="89">
        <v>0</v>
      </c>
      <c r="BP134" s="89">
        <v>-42</v>
      </c>
      <c r="BQ134" s="89">
        <v>-38</v>
      </c>
      <c r="BR134" s="89">
        <v>-371</v>
      </c>
      <c r="BS134" s="89">
        <v>-192</v>
      </c>
      <c r="BT134" s="89">
        <v>0</v>
      </c>
      <c r="BU134" s="89">
        <v>0</v>
      </c>
      <c r="BV134" s="89">
        <v>0</v>
      </c>
      <c r="BW134" s="89">
        <v>-727</v>
      </c>
      <c r="BX134" s="89">
        <v>0</v>
      </c>
      <c r="BY134" s="89">
        <v>2377</v>
      </c>
      <c r="BZ134" s="89">
        <v>16</v>
      </c>
      <c r="CA134" s="89">
        <v>173</v>
      </c>
      <c r="CB134" s="89">
        <v>85</v>
      </c>
      <c r="CC134" s="89">
        <v>344</v>
      </c>
      <c r="CD134" s="89">
        <v>116</v>
      </c>
      <c r="CE134" s="89">
        <v>9</v>
      </c>
    </row>
    <row r="135" spans="1:83" ht="15.6" customHeight="1" x14ac:dyDescent="0.3">
      <c r="A135" s="36">
        <v>16</v>
      </c>
      <c r="B135" s="37" t="s">
        <v>430</v>
      </c>
      <c r="C135" s="84" t="s">
        <v>431</v>
      </c>
      <c r="D135" s="40" t="s">
        <v>432</v>
      </c>
      <c r="E135" s="40" t="s">
        <v>344</v>
      </c>
      <c r="F135" s="40" t="s">
        <v>424</v>
      </c>
      <c r="G135" s="88">
        <v>31219509.850000001</v>
      </c>
      <c r="H135" s="88">
        <v>0</v>
      </c>
      <c r="I135" s="88">
        <v>1723148.82</v>
      </c>
      <c r="J135" s="88">
        <v>22380.6</v>
      </c>
      <c r="K135" s="89">
        <v>0</v>
      </c>
      <c r="L135" s="89">
        <v>32965039.27</v>
      </c>
      <c r="M135" s="89">
        <v>440707.69</v>
      </c>
      <c r="N135" s="88">
        <v>59181.120000000003</v>
      </c>
      <c r="O135" s="88">
        <v>6539429.1200000001</v>
      </c>
      <c r="P135" s="90">
        <v>2346706.4500000002</v>
      </c>
      <c r="Q135" s="88">
        <v>0</v>
      </c>
      <c r="R135" s="88">
        <v>3391773.84</v>
      </c>
      <c r="S135" s="88">
        <v>15191834.210000001</v>
      </c>
      <c r="T135" s="88">
        <v>1801141.98</v>
      </c>
      <c r="U135" s="88">
        <v>0</v>
      </c>
      <c r="V135" s="88">
        <v>0</v>
      </c>
      <c r="W135" s="88">
        <v>1988515.29</v>
      </c>
      <c r="X135" s="89">
        <v>1717314.41</v>
      </c>
      <c r="Y135" s="89">
        <v>33035896.420000002</v>
      </c>
      <c r="Z135" s="91">
        <v>0.11045764128164234</v>
      </c>
      <c r="AA135" s="89">
        <v>1626038.13</v>
      </c>
      <c r="AB135" s="89">
        <v>0</v>
      </c>
      <c r="AC135" s="89">
        <v>0</v>
      </c>
      <c r="AD135" s="89">
        <v>0</v>
      </c>
      <c r="AE135" s="89">
        <v>0</v>
      </c>
      <c r="AF135" s="89">
        <f t="shared" si="24"/>
        <v>0</v>
      </c>
      <c r="AG135" s="89">
        <v>724501.47</v>
      </c>
      <c r="AH135" s="88">
        <v>62407.839999999997</v>
      </c>
      <c r="AI135" s="88">
        <v>147436.87</v>
      </c>
      <c r="AJ135" s="89">
        <v>5066.3599999999997</v>
      </c>
      <c r="AK135" s="88">
        <v>123368.72</v>
      </c>
      <c r="AL135" s="88">
        <v>42194.87</v>
      </c>
      <c r="AM135" s="88">
        <v>55638.47</v>
      </c>
      <c r="AN135" s="88">
        <v>10949</v>
      </c>
      <c r="AO135" s="88">
        <v>15336</v>
      </c>
      <c r="AP135" s="88">
        <v>0</v>
      </c>
      <c r="AQ135" s="88">
        <v>58303.770000000004</v>
      </c>
      <c r="AR135" s="88">
        <v>25421.11</v>
      </c>
      <c r="AS135" s="88">
        <v>0</v>
      </c>
      <c r="AT135" s="88">
        <v>30612.2</v>
      </c>
      <c r="AU135" s="88">
        <v>18274.599999999999</v>
      </c>
      <c r="AV135" s="88">
        <v>89586.08</v>
      </c>
      <c r="AW135" s="88">
        <v>1409097.36</v>
      </c>
      <c r="AX135" s="88">
        <v>0</v>
      </c>
      <c r="AY135" s="91">
        <f t="shared" si="25"/>
        <v>0</v>
      </c>
      <c r="AZ135" s="89">
        <v>0</v>
      </c>
      <c r="BA135" s="91">
        <v>5.1359032133801309E-2</v>
      </c>
      <c r="BB135" s="88">
        <v>388478.37</v>
      </c>
      <c r="BC135" s="88">
        <v>3059955.05</v>
      </c>
      <c r="BD135" s="89">
        <v>209700</v>
      </c>
      <c r="BE135" s="89">
        <v>5.8207660913467401E-11</v>
      </c>
      <c r="BF135" s="89">
        <v>366181.78999999899</v>
      </c>
      <c r="BG135" s="89">
        <v>13907.4499999993</v>
      </c>
      <c r="BH135" s="89">
        <v>13907.4499999993</v>
      </c>
      <c r="BI135" s="89">
        <v>5.8207660913467401E-11</v>
      </c>
      <c r="BJ135" s="89">
        <f t="shared" si="26"/>
        <v>13907.449999999359</v>
      </c>
      <c r="BK135" s="89">
        <v>0</v>
      </c>
      <c r="BL135" s="89">
        <v>4051</v>
      </c>
      <c r="BM135" s="89">
        <v>1209</v>
      </c>
      <c r="BN135" s="88">
        <v>0</v>
      </c>
      <c r="BO135" s="88">
        <v>-5</v>
      </c>
      <c r="BP135" s="88">
        <v>-78</v>
      </c>
      <c r="BQ135" s="88">
        <v>-27</v>
      </c>
      <c r="BR135" s="88">
        <v>-548</v>
      </c>
      <c r="BS135" s="88">
        <v>-216</v>
      </c>
      <c r="BT135" s="88">
        <v>0</v>
      </c>
      <c r="BU135" s="88">
        <v>0</v>
      </c>
      <c r="BV135" s="88">
        <v>0</v>
      </c>
      <c r="BW135" s="88">
        <v>-784</v>
      </c>
      <c r="BX135" s="88">
        <v>-1</v>
      </c>
      <c r="BY135" s="88">
        <v>3601</v>
      </c>
      <c r="BZ135" s="88">
        <v>20</v>
      </c>
      <c r="CA135" s="88">
        <v>215</v>
      </c>
      <c r="CB135" s="88">
        <v>85</v>
      </c>
      <c r="CC135" s="88">
        <v>430</v>
      </c>
      <c r="CD135" s="88">
        <v>39</v>
      </c>
      <c r="CE135" s="88">
        <v>10</v>
      </c>
    </row>
    <row r="136" spans="1:83" ht="15.6" customHeight="1" x14ac:dyDescent="0.3">
      <c r="A136" s="32">
        <v>16</v>
      </c>
      <c r="B136" s="33" t="s">
        <v>433</v>
      </c>
      <c r="C136" s="84" t="s">
        <v>184</v>
      </c>
      <c r="D136" s="34" t="s">
        <v>434</v>
      </c>
      <c r="E136" s="34" t="s">
        <v>344</v>
      </c>
      <c r="F136" s="34" t="s">
        <v>424</v>
      </c>
      <c r="G136" s="88">
        <v>36189912.960000001</v>
      </c>
      <c r="H136" s="88">
        <v>0</v>
      </c>
      <c r="I136" s="88">
        <v>19129.13</v>
      </c>
      <c r="J136" s="88">
        <v>0</v>
      </c>
      <c r="K136" s="89">
        <v>0</v>
      </c>
      <c r="L136" s="89">
        <v>36209042.090000004</v>
      </c>
      <c r="M136" s="89">
        <v>0</v>
      </c>
      <c r="N136" s="88">
        <v>0</v>
      </c>
      <c r="O136" s="88">
        <v>9176315.3699999992</v>
      </c>
      <c r="P136" s="90">
        <v>3785994.9</v>
      </c>
      <c r="Q136" s="88">
        <v>0</v>
      </c>
      <c r="R136" s="88">
        <v>3426129.32</v>
      </c>
      <c r="S136" s="88">
        <v>13640732.689999999</v>
      </c>
      <c r="T136" s="88">
        <v>3210878.12</v>
      </c>
      <c r="U136" s="88">
        <v>0</v>
      </c>
      <c r="V136" s="88">
        <v>0</v>
      </c>
      <c r="W136" s="88">
        <v>1728959.6</v>
      </c>
      <c r="X136" s="89">
        <v>1656677.24</v>
      </c>
      <c r="Y136" s="89">
        <v>36625687.240000002</v>
      </c>
      <c r="Z136" s="91">
        <v>9.8357016330331892E-2</v>
      </c>
      <c r="AA136" s="89">
        <v>1656677.24</v>
      </c>
      <c r="AB136" s="89">
        <v>0</v>
      </c>
      <c r="AC136" s="89">
        <v>0</v>
      </c>
      <c r="AD136" s="89">
        <v>0</v>
      </c>
      <c r="AE136" s="89">
        <v>0</v>
      </c>
      <c r="AF136" s="89">
        <f t="shared" si="24"/>
        <v>0</v>
      </c>
      <c r="AG136" s="89">
        <v>784490.01</v>
      </c>
      <c r="AH136" s="88">
        <v>67595.149999999994</v>
      </c>
      <c r="AI136" s="88">
        <v>167077.29</v>
      </c>
      <c r="AJ136" s="89">
        <v>11756.25</v>
      </c>
      <c r="AK136" s="88">
        <v>113370.82</v>
      </c>
      <c r="AL136" s="88">
        <v>30068.91</v>
      </c>
      <c r="AM136" s="88">
        <v>64783</v>
      </c>
      <c r="AN136" s="88">
        <v>10949</v>
      </c>
      <c r="AO136" s="88">
        <v>0</v>
      </c>
      <c r="AP136" s="88">
        <v>0</v>
      </c>
      <c r="AQ136" s="88">
        <v>71873.100000000006</v>
      </c>
      <c r="AR136" s="88">
        <v>7878.01</v>
      </c>
      <c r="AS136" s="88">
        <v>0</v>
      </c>
      <c r="AT136" s="88">
        <v>7084.71</v>
      </c>
      <c r="AU136" s="88">
        <v>41735.589999999997</v>
      </c>
      <c r="AV136" s="88">
        <v>89413.36</v>
      </c>
      <c r="AW136" s="88">
        <v>1468075.2</v>
      </c>
      <c r="AX136" s="88">
        <v>0</v>
      </c>
      <c r="AY136" s="91">
        <f t="shared" si="25"/>
        <v>0</v>
      </c>
      <c r="AZ136" s="89">
        <v>0</v>
      </c>
      <c r="BA136" s="91">
        <v>4.5777320377396118E-2</v>
      </c>
      <c r="BB136" s="88">
        <v>1157561.25</v>
      </c>
      <c r="BC136" s="88">
        <v>2401970.61</v>
      </c>
      <c r="BD136" s="89">
        <v>209700</v>
      </c>
      <c r="BE136" s="89">
        <v>2.91038304567337E-11</v>
      </c>
      <c r="BF136" s="89">
        <v>349996.04</v>
      </c>
      <c r="BG136" s="89">
        <v>0</v>
      </c>
      <c r="BH136" s="89">
        <v>0</v>
      </c>
      <c r="BI136" s="89">
        <v>0</v>
      </c>
      <c r="BJ136" s="89">
        <f t="shared" si="26"/>
        <v>0</v>
      </c>
      <c r="BK136" s="89">
        <v>0</v>
      </c>
      <c r="BL136" s="89">
        <v>4576</v>
      </c>
      <c r="BM136" s="89">
        <v>2476</v>
      </c>
      <c r="BN136" s="88">
        <v>0</v>
      </c>
      <c r="BO136" s="88">
        <v>-1</v>
      </c>
      <c r="BP136" s="88">
        <v>-139</v>
      </c>
      <c r="BQ136" s="88">
        <v>-45</v>
      </c>
      <c r="BR136" s="88">
        <v>-1647</v>
      </c>
      <c r="BS136" s="88">
        <v>-399</v>
      </c>
      <c r="BT136" s="88">
        <v>0</v>
      </c>
      <c r="BU136" s="88">
        <v>0</v>
      </c>
      <c r="BV136" s="88">
        <v>0</v>
      </c>
      <c r="BW136" s="88">
        <v>-1128</v>
      </c>
      <c r="BX136" s="88">
        <v>-7</v>
      </c>
      <c r="BY136" s="88">
        <v>3686</v>
      </c>
      <c r="BZ136" s="88">
        <v>7</v>
      </c>
      <c r="CA136" s="88">
        <v>273</v>
      </c>
      <c r="CB136" s="88">
        <v>83</v>
      </c>
      <c r="CC136" s="88">
        <v>674</v>
      </c>
      <c r="CD136" s="88">
        <v>105</v>
      </c>
      <c r="CE136" s="88">
        <v>0</v>
      </c>
    </row>
    <row r="137" spans="1:83" ht="15.6" customHeight="1" x14ac:dyDescent="0.3">
      <c r="A137" s="32">
        <v>16</v>
      </c>
      <c r="B137" s="33" t="s">
        <v>435</v>
      </c>
      <c r="C137" s="84" t="s">
        <v>436</v>
      </c>
      <c r="D137" s="34" t="s">
        <v>437</v>
      </c>
      <c r="E137" s="34" t="s">
        <v>344</v>
      </c>
      <c r="F137" s="34" t="s">
        <v>424</v>
      </c>
      <c r="G137" s="88">
        <v>48464102.350000001</v>
      </c>
      <c r="H137" s="88">
        <v>1292404.23</v>
      </c>
      <c r="I137" s="88">
        <v>0</v>
      </c>
      <c r="J137" s="88">
        <v>0</v>
      </c>
      <c r="K137" s="89">
        <v>0</v>
      </c>
      <c r="L137" s="89">
        <v>49756506.579999998</v>
      </c>
      <c r="M137" s="89">
        <v>0</v>
      </c>
      <c r="N137" s="88">
        <v>4810245.97</v>
      </c>
      <c r="O137" s="88">
        <v>6242521.5499999998</v>
      </c>
      <c r="P137" s="90">
        <v>5515755.9299999997</v>
      </c>
      <c r="Q137" s="88">
        <v>67934.100000000006</v>
      </c>
      <c r="R137" s="88">
        <v>3151537.82</v>
      </c>
      <c r="S137" s="88">
        <v>22329321.27</v>
      </c>
      <c r="T137" s="88">
        <v>3671143.23</v>
      </c>
      <c r="U137" s="88">
        <v>0</v>
      </c>
      <c r="V137" s="88">
        <v>0</v>
      </c>
      <c r="W137" s="88">
        <v>1536123.57</v>
      </c>
      <c r="X137" s="89">
        <v>2777133.76</v>
      </c>
      <c r="Y137" s="89">
        <v>50101717.200000003</v>
      </c>
      <c r="Z137" s="91">
        <v>6.6685647467335116E-2</v>
      </c>
      <c r="AA137" s="89">
        <v>2777133.76</v>
      </c>
      <c r="AB137" s="89">
        <v>0</v>
      </c>
      <c r="AC137" s="89">
        <v>0</v>
      </c>
      <c r="AD137" s="89">
        <v>0</v>
      </c>
      <c r="AE137" s="89">
        <v>0</v>
      </c>
      <c r="AF137" s="89">
        <f t="shared" si="24"/>
        <v>0</v>
      </c>
      <c r="AG137" s="89">
        <v>1323973.83</v>
      </c>
      <c r="AH137" s="88">
        <v>118247.13</v>
      </c>
      <c r="AI137" s="88">
        <v>300204.21000000002</v>
      </c>
      <c r="AJ137" s="89">
        <v>52323.14</v>
      </c>
      <c r="AK137" s="88">
        <v>160754</v>
      </c>
      <c r="AL137" s="88">
        <v>16242.96</v>
      </c>
      <c r="AM137" s="88">
        <v>56652.21</v>
      </c>
      <c r="AN137" s="88">
        <v>10949</v>
      </c>
      <c r="AO137" s="88">
        <v>0</v>
      </c>
      <c r="AP137" s="88">
        <v>0</v>
      </c>
      <c r="AQ137" s="88">
        <v>173066.57</v>
      </c>
      <c r="AR137" s="88">
        <v>15448.06</v>
      </c>
      <c r="AS137" s="88">
        <v>0</v>
      </c>
      <c r="AT137" s="88">
        <v>8014.92</v>
      </c>
      <c r="AU137" s="88">
        <v>48853.599999999999</v>
      </c>
      <c r="AV137" s="88">
        <v>107097.55</v>
      </c>
      <c r="AW137" s="88">
        <v>2391827.1800000002</v>
      </c>
      <c r="AX137" s="88">
        <v>0</v>
      </c>
      <c r="AY137" s="91">
        <f t="shared" si="25"/>
        <v>0</v>
      </c>
      <c r="AZ137" s="89">
        <v>0</v>
      </c>
      <c r="BA137" s="91">
        <v>5.7302903083688288E-2</v>
      </c>
      <c r="BB137" s="88">
        <v>79668.13</v>
      </c>
      <c r="BC137" s="88">
        <v>3238376.73</v>
      </c>
      <c r="BD137" s="89">
        <v>209700</v>
      </c>
      <c r="BE137" s="89">
        <v>5.8207660913467401E-11</v>
      </c>
      <c r="BF137" s="89">
        <v>324144.12300000002</v>
      </c>
      <c r="BG137" s="89">
        <v>0</v>
      </c>
      <c r="BH137" s="89">
        <v>0</v>
      </c>
      <c r="BI137" s="89">
        <v>0</v>
      </c>
      <c r="BJ137" s="89">
        <f t="shared" si="26"/>
        <v>0</v>
      </c>
      <c r="BK137" s="89">
        <v>0</v>
      </c>
      <c r="BL137" s="89">
        <v>4858</v>
      </c>
      <c r="BM137" s="89">
        <v>2473</v>
      </c>
      <c r="BN137" s="88">
        <v>4</v>
      </c>
      <c r="BO137" s="88">
        <v>0</v>
      </c>
      <c r="BP137" s="88">
        <v>-87</v>
      </c>
      <c r="BQ137" s="88">
        <v>-86</v>
      </c>
      <c r="BR137" s="88">
        <v>-1370</v>
      </c>
      <c r="BS137" s="88">
        <v>-403</v>
      </c>
      <c r="BT137" s="88">
        <v>0</v>
      </c>
      <c r="BU137" s="88">
        <v>0</v>
      </c>
      <c r="BV137" s="88">
        <v>33</v>
      </c>
      <c r="BW137" s="88">
        <v>-1433</v>
      </c>
      <c r="BX137" s="88">
        <v>0</v>
      </c>
      <c r="BY137" s="88">
        <v>3989</v>
      </c>
      <c r="BZ137" s="88">
        <v>10</v>
      </c>
      <c r="CA137" s="88">
        <v>483</v>
      </c>
      <c r="CB137" s="88">
        <v>221</v>
      </c>
      <c r="CC137" s="88">
        <v>702</v>
      </c>
      <c r="CD137" s="88">
        <v>11</v>
      </c>
      <c r="CE137" s="88">
        <v>18</v>
      </c>
    </row>
    <row r="138" spans="1:83" ht="15.6" customHeight="1" x14ac:dyDescent="0.3">
      <c r="A138" s="32">
        <v>16</v>
      </c>
      <c r="B138" s="33" t="s">
        <v>438</v>
      </c>
      <c r="C138" s="84" t="s">
        <v>439</v>
      </c>
      <c r="D138" s="34" t="s">
        <v>434</v>
      </c>
      <c r="E138" s="34" t="s">
        <v>344</v>
      </c>
      <c r="F138" s="34" t="s">
        <v>424</v>
      </c>
      <c r="G138" s="88">
        <v>48172086.299999997</v>
      </c>
      <c r="H138" s="88">
        <v>0</v>
      </c>
      <c r="I138" s="88">
        <v>102801.63</v>
      </c>
      <c r="J138" s="88">
        <v>32728.51</v>
      </c>
      <c r="K138" s="89">
        <v>0</v>
      </c>
      <c r="L138" s="89">
        <v>48307616.439999998</v>
      </c>
      <c r="M138" s="89">
        <v>588917.43999999994</v>
      </c>
      <c r="N138" s="88">
        <v>0</v>
      </c>
      <c r="O138" s="88">
        <v>12304921.51</v>
      </c>
      <c r="P138" s="90">
        <v>5370377.1699999999</v>
      </c>
      <c r="Q138" s="88">
        <v>0</v>
      </c>
      <c r="R138" s="88">
        <v>5298525.16</v>
      </c>
      <c r="S138" s="88">
        <v>18602296.609999999</v>
      </c>
      <c r="T138" s="88">
        <v>4284774.8600000003</v>
      </c>
      <c r="U138" s="88">
        <v>0</v>
      </c>
      <c r="V138" s="88">
        <v>0</v>
      </c>
      <c r="W138" s="88">
        <v>1359882.44</v>
      </c>
      <c r="X138" s="89">
        <v>2043433.75</v>
      </c>
      <c r="Y138" s="89">
        <v>49264211.5</v>
      </c>
      <c r="Z138" s="91">
        <v>9.1831135410051778E-2</v>
      </c>
      <c r="AA138" s="89">
        <v>2043433.75</v>
      </c>
      <c r="AB138" s="89">
        <v>0</v>
      </c>
      <c r="AC138" s="89">
        <v>0</v>
      </c>
      <c r="AD138" s="89">
        <v>0</v>
      </c>
      <c r="AE138" s="89">
        <v>0</v>
      </c>
      <c r="AF138" s="89">
        <f t="shared" si="24"/>
        <v>0</v>
      </c>
      <c r="AG138" s="89">
        <v>1091345.04</v>
      </c>
      <c r="AH138" s="88">
        <v>97597.56</v>
      </c>
      <c r="AI138" s="88">
        <v>258099.18</v>
      </c>
      <c r="AJ138" s="89">
        <v>25156.86</v>
      </c>
      <c r="AK138" s="88">
        <v>144651.31</v>
      </c>
      <c r="AL138" s="88">
        <v>18808.05</v>
      </c>
      <c r="AM138" s="88">
        <v>86869.65</v>
      </c>
      <c r="AN138" s="88">
        <v>10949</v>
      </c>
      <c r="AO138" s="88">
        <v>0</v>
      </c>
      <c r="AP138" s="88">
        <v>0</v>
      </c>
      <c r="AQ138" s="88">
        <v>136839.76</v>
      </c>
      <c r="AR138" s="88">
        <v>21676</v>
      </c>
      <c r="AS138" s="88">
        <v>0</v>
      </c>
      <c r="AT138" s="88">
        <v>5637.6</v>
      </c>
      <c r="AU138" s="88">
        <v>41535.83</v>
      </c>
      <c r="AV138" s="88">
        <v>72599.509999999995</v>
      </c>
      <c r="AW138" s="88">
        <v>2011765.35</v>
      </c>
      <c r="AX138" s="88">
        <v>0</v>
      </c>
      <c r="AY138" s="91">
        <f t="shared" si="25"/>
        <v>0</v>
      </c>
      <c r="AZ138" s="89">
        <v>0</v>
      </c>
      <c r="BA138" s="91">
        <v>4.1907130560639272E-2</v>
      </c>
      <c r="BB138" s="88">
        <v>1039366.07</v>
      </c>
      <c r="BC138" s="88">
        <v>3384331.31</v>
      </c>
      <c r="BD138" s="89">
        <v>209700</v>
      </c>
      <c r="BE138" s="89">
        <v>5.8207660913467401E-11</v>
      </c>
      <c r="BF138" s="89">
        <v>378596.41</v>
      </c>
      <c r="BG138" s="89">
        <v>0</v>
      </c>
      <c r="BH138" s="89">
        <v>0</v>
      </c>
      <c r="BI138" s="89">
        <v>0</v>
      </c>
      <c r="BJ138" s="89">
        <f t="shared" si="26"/>
        <v>0</v>
      </c>
      <c r="BK138" s="89">
        <v>0</v>
      </c>
      <c r="BL138" s="89">
        <v>6097</v>
      </c>
      <c r="BM138" s="89">
        <v>2679</v>
      </c>
      <c r="BN138" s="88">
        <v>16</v>
      </c>
      <c r="BO138" s="88">
        <v>0</v>
      </c>
      <c r="BP138" s="88">
        <v>-148</v>
      </c>
      <c r="BQ138" s="88">
        <v>-68</v>
      </c>
      <c r="BR138" s="88">
        <v>-1601</v>
      </c>
      <c r="BS138" s="88">
        <v>-355</v>
      </c>
      <c r="BT138" s="88">
        <v>0</v>
      </c>
      <c r="BU138" s="88">
        <v>-4</v>
      </c>
      <c r="BV138" s="88">
        <v>0</v>
      </c>
      <c r="BW138" s="88">
        <v>-1551</v>
      </c>
      <c r="BX138" s="88">
        <v>-3</v>
      </c>
      <c r="BY138" s="88">
        <v>5062</v>
      </c>
      <c r="BZ138" s="88">
        <v>10</v>
      </c>
      <c r="CA138" s="88">
        <v>435</v>
      </c>
      <c r="CB138" s="88">
        <v>172</v>
      </c>
      <c r="CC138" s="88">
        <v>906</v>
      </c>
      <c r="CD138" s="88">
        <v>38</v>
      </c>
      <c r="CE138" s="88">
        <v>0</v>
      </c>
    </row>
    <row r="139" spans="1:83" ht="15.6" customHeight="1" x14ac:dyDescent="0.3">
      <c r="A139" s="47">
        <v>16</v>
      </c>
      <c r="B139" s="48" t="s">
        <v>440</v>
      </c>
      <c r="C139" s="84" t="s">
        <v>333</v>
      </c>
      <c r="D139" s="34" t="s">
        <v>441</v>
      </c>
      <c r="E139" s="34" t="s">
        <v>344</v>
      </c>
      <c r="F139" s="34" t="s">
        <v>424</v>
      </c>
      <c r="G139" s="88">
        <v>30182180.75</v>
      </c>
      <c r="H139" s="88">
        <v>657939.18000000005</v>
      </c>
      <c r="I139" s="88">
        <v>0</v>
      </c>
      <c r="J139" s="88">
        <v>4613.37</v>
      </c>
      <c r="K139" s="89">
        <v>0</v>
      </c>
      <c r="L139" s="89">
        <v>30844733.300000001</v>
      </c>
      <c r="M139" s="89">
        <v>77768.22</v>
      </c>
      <c r="N139" s="88">
        <v>0</v>
      </c>
      <c r="O139" s="88">
        <v>7682369.3399999999</v>
      </c>
      <c r="P139" s="90">
        <v>3526123.9</v>
      </c>
      <c r="Q139" s="88">
        <v>0</v>
      </c>
      <c r="R139" s="88">
        <v>3895286.34</v>
      </c>
      <c r="S139" s="88">
        <v>10868656.220000001</v>
      </c>
      <c r="T139" s="88">
        <v>2406614.14</v>
      </c>
      <c r="U139" s="88">
        <v>0</v>
      </c>
      <c r="V139" s="88">
        <v>0</v>
      </c>
      <c r="W139" s="88">
        <v>1234023.78</v>
      </c>
      <c r="X139" s="89">
        <v>1905730.9800000002</v>
      </c>
      <c r="Y139" s="89">
        <v>31518804.699999999</v>
      </c>
      <c r="Z139" s="91">
        <v>9.9800814231139734E-2</v>
      </c>
      <c r="AA139" s="89">
        <v>1905730.98</v>
      </c>
      <c r="AB139" s="89">
        <v>0</v>
      </c>
      <c r="AC139" s="89">
        <v>4613.37</v>
      </c>
      <c r="AD139" s="89">
        <v>0</v>
      </c>
      <c r="AE139" s="89">
        <v>0</v>
      </c>
      <c r="AF139" s="89">
        <f t="shared" si="24"/>
        <v>0</v>
      </c>
      <c r="AG139" s="89">
        <v>838146.62</v>
      </c>
      <c r="AH139" s="88">
        <v>72700.820000000007</v>
      </c>
      <c r="AI139" s="88">
        <v>185925.05</v>
      </c>
      <c r="AJ139" s="89">
        <v>31898</v>
      </c>
      <c r="AK139" s="88">
        <v>171009.47</v>
      </c>
      <c r="AL139" s="88">
        <v>16578.07</v>
      </c>
      <c r="AM139" s="88">
        <v>82974.78</v>
      </c>
      <c r="AN139" s="88">
        <v>10949</v>
      </c>
      <c r="AO139" s="88">
        <v>0</v>
      </c>
      <c r="AP139" s="88">
        <v>0</v>
      </c>
      <c r="AQ139" s="88">
        <v>128036.23</v>
      </c>
      <c r="AR139" s="88">
        <v>26151.21</v>
      </c>
      <c r="AS139" s="88">
        <v>0</v>
      </c>
      <c r="AT139" s="88">
        <v>63018.92</v>
      </c>
      <c r="AU139" s="88">
        <v>47963.93</v>
      </c>
      <c r="AV139" s="88">
        <v>100109.09</v>
      </c>
      <c r="AW139" s="88">
        <v>1775461.19</v>
      </c>
      <c r="AX139" s="88">
        <v>0</v>
      </c>
      <c r="AY139" s="91">
        <f t="shared" si="25"/>
        <v>0</v>
      </c>
      <c r="AZ139" s="89">
        <v>0</v>
      </c>
      <c r="BA139" s="91">
        <v>6.2969057955985633E-2</v>
      </c>
      <c r="BB139" s="88">
        <v>453459.37</v>
      </c>
      <c r="BC139" s="88">
        <v>2624409.71</v>
      </c>
      <c r="BD139" s="89">
        <v>209700</v>
      </c>
      <c r="BE139" s="89">
        <v>2.91038304567337E-11</v>
      </c>
      <c r="BF139" s="89">
        <v>278120.31000000099</v>
      </c>
      <c r="BG139" s="89">
        <v>0</v>
      </c>
      <c r="BH139" s="89">
        <v>0</v>
      </c>
      <c r="BI139" s="89">
        <v>0</v>
      </c>
      <c r="BJ139" s="89">
        <f t="shared" si="26"/>
        <v>0</v>
      </c>
      <c r="BK139" s="89">
        <v>0</v>
      </c>
      <c r="BL139" s="89">
        <v>3479</v>
      </c>
      <c r="BM139" s="89">
        <v>1768</v>
      </c>
      <c r="BN139" s="88">
        <v>31</v>
      </c>
      <c r="BO139" s="88">
        <v>-2</v>
      </c>
      <c r="BP139" s="88">
        <v>-63</v>
      </c>
      <c r="BQ139" s="88">
        <v>-45</v>
      </c>
      <c r="BR139" s="88">
        <v>-1001</v>
      </c>
      <c r="BS139" s="88">
        <v>-217</v>
      </c>
      <c r="BT139" s="88">
        <v>0</v>
      </c>
      <c r="BU139" s="88">
        <v>0</v>
      </c>
      <c r="BV139" s="88">
        <v>-3</v>
      </c>
      <c r="BW139" s="88">
        <v>-981</v>
      </c>
      <c r="BX139" s="88">
        <v>-1</v>
      </c>
      <c r="BY139" s="88">
        <v>2965</v>
      </c>
      <c r="BZ139" s="88">
        <v>50</v>
      </c>
      <c r="CA139" s="88">
        <v>161</v>
      </c>
      <c r="CB139" s="88">
        <v>67</v>
      </c>
      <c r="CC139" s="88">
        <v>690</v>
      </c>
      <c r="CD139" s="88">
        <v>84</v>
      </c>
      <c r="CE139" s="88">
        <v>20</v>
      </c>
    </row>
    <row r="140" spans="1:83" s="64" customFormat="1" ht="15.6" customHeight="1" x14ac:dyDescent="0.3">
      <c r="A140" s="57">
        <v>17</v>
      </c>
      <c r="B140" s="58" t="s">
        <v>442</v>
      </c>
      <c r="C140" s="87" t="s">
        <v>443</v>
      </c>
      <c r="D140" s="56" t="s">
        <v>444</v>
      </c>
      <c r="E140" s="56" t="s">
        <v>107</v>
      </c>
      <c r="F140" s="56" t="s">
        <v>424</v>
      </c>
      <c r="G140" s="89">
        <v>54323006.399999999</v>
      </c>
      <c r="H140" s="89">
        <v>0</v>
      </c>
      <c r="I140" s="89">
        <v>2387618.33</v>
      </c>
      <c r="J140" s="89">
        <v>0</v>
      </c>
      <c r="K140" s="89">
        <v>0</v>
      </c>
      <c r="L140" s="89">
        <v>56710624.729999997</v>
      </c>
      <c r="M140" s="89">
        <v>0</v>
      </c>
      <c r="N140" s="89">
        <v>0</v>
      </c>
      <c r="O140" s="89">
        <v>8498499.1799999997</v>
      </c>
      <c r="P140" s="89">
        <v>10119905.359999999</v>
      </c>
      <c r="Q140" s="89">
        <v>0</v>
      </c>
      <c r="R140" s="89">
        <v>9994982.4900000002</v>
      </c>
      <c r="S140" s="89">
        <v>18685757.530000001</v>
      </c>
      <c r="T140" s="89">
        <v>4210879.4800000004</v>
      </c>
      <c r="U140" s="89">
        <v>0</v>
      </c>
      <c r="V140" s="89">
        <v>0</v>
      </c>
      <c r="W140" s="89">
        <v>3139567.78</v>
      </c>
      <c r="X140" s="89">
        <v>2976626.01</v>
      </c>
      <c r="Y140" s="89">
        <v>57626217.829999998</v>
      </c>
      <c r="Z140" s="91">
        <v>0.11117122081814677</v>
      </c>
      <c r="AA140" s="89">
        <v>2976186.01</v>
      </c>
      <c r="AB140" s="89">
        <v>0</v>
      </c>
      <c r="AC140" s="89">
        <v>0</v>
      </c>
      <c r="AD140" s="89">
        <v>0</v>
      </c>
      <c r="AE140" s="89">
        <v>0</v>
      </c>
      <c r="AF140" s="89">
        <f t="shared" si="24"/>
        <v>0</v>
      </c>
      <c r="AG140" s="89">
        <v>1781775.65</v>
      </c>
      <c r="AH140" s="89">
        <v>156429.32</v>
      </c>
      <c r="AI140" s="89">
        <v>298902.65999999997</v>
      </c>
      <c r="AJ140" s="89">
        <v>99679.6</v>
      </c>
      <c r="AK140" s="89">
        <v>172731.76</v>
      </c>
      <c r="AL140" s="89">
        <v>30493.39</v>
      </c>
      <c r="AM140" s="89">
        <v>127282.47</v>
      </c>
      <c r="AN140" s="89">
        <v>9240</v>
      </c>
      <c r="AO140" s="89">
        <v>13086.8</v>
      </c>
      <c r="AP140" s="89">
        <v>0</v>
      </c>
      <c r="AQ140" s="89">
        <v>133991.74</v>
      </c>
      <c r="AR140" s="89">
        <v>36095.980000000003</v>
      </c>
      <c r="AS140" s="89">
        <v>0</v>
      </c>
      <c r="AT140" s="89">
        <v>19373.419999999998</v>
      </c>
      <c r="AU140" s="89">
        <v>61056.92</v>
      </c>
      <c r="AV140" s="89">
        <v>110139.5</v>
      </c>
      <c r="AW140" s="89">
        <v>3050279.21</v>
      </c>
      <c r="AX140" s="89">
        <v>0</v>
      </c>
      <c r="AY140" s="91">
        <f t="shared" si="25"/>
        <v>0</v>
      </c>
      <c r="AZ140" s="89">
        <v>0</v>
      </c>
      <c r="BA140" s="91">
        <v>5.4786842762075107E-2</v>
      </c>
      <c r="BB140" s="89">
        <v>1375400.51</v>
      </c>
      <c r="BC140" s="89">
        <v>4663754.43</v>
      </c>
      <c r="BD140" s="89">
        <v>209700</v>
      </c>
      <c r="BE140" s="89">
        <v>0</v>
      </c>
      <c r="BF140" s="89">
        <v>461191.05999999901</v>
      </c>
      <c r="BG140" s="89">
        <v>0</v>
      </c>
      <c r="BH140" s="89">
        <v>0</v>
      </c>
      <c r="BI140" s="89">
        <v>0</v>
      </c>
      <c r="BJ140" s="89">
        <f t="shared" si="26"/>
        <v>0</v>
      </c>
      <c r="BK140" s="89">
        <v>0</v>
      </c>
      <c r="BL140" s="89">
        <v>8165</v>
      </c>
      <c r="BM140" s="89">
        <v>1641</v>
      </c>
      <c r="BN140" s="89">
        <v>51</v>
      </c>
      <c r="BO140" s="89">
        <v>-1</v>
      </c>
      <c r="BP140" s="89">
        <v>-64</v>
      </c>
      <c r="BQ140" s="89">
        <v>-54</v>
      </c>
      <c r="BR140" s="89">
        <v>-692</v>
      </c>
      <c r="BS140" s="89">
        <v>-276</v>
      </c>
      <c r="BT140" s="89">
        <v>0</v>
      </c>
      <c r="BU140" s="89">
        <v>-3</v>
      </c>
      <c r="BV140" s="89">
        <v>98</v>
      </c>
      <c r="BW140" s="89">
        <v>-2387</v>
      </c>
      <c r="BX140" s="89">
        <v>-1</v>
      </c>
      <c r="BY140" s="89">
        <v>6477</v>
      </c>
      <c r="BZ140" s="89">
        <v>15</v>
      </c>
      <c r="CA140" s="89">
        <v>226</v>
      </c>
      <c r="CB140" s="89">
        <v>105</v>
      </c>
      <c r="CC140" s="89">
        <v>1950</v>
      </c>
      <c r="CD140" s="89">
        <v>40</v>
      </c>
      <c r="CE140" s="89">
        <v>26</v>
      </c>
    </row>
    <row r="141" spans="1:83" s="64" customFormat="1" ht="15.6" customHeight="1" x14ac:dyDescent="0.3">
      <c r="A141" s="45">
        <v>17</v>
      </c>
      <c r="B141" s="46" t="s">
        <v>445</v>
      </c>
      <c r="C141" s="86" t="s">
        <v>271</v>
      </c>
      <c r="D141" s="59" t="s">
        <v>446</v>
      </c>
      <c r="E141" s="59" t="s">
        <v>107</v>
      </c>
      <c r="F141" s="59" t="s">
        <v>424</v>
      </c>
      <c r="G141" s="89">
        <v>37727571.770000003</v>
      </c>
      <c r="H141" s="89">
        <v>965714.83</v>
      </c>
      <c r="I141" s="89">
        <v>0</v>
      </c>
      <c r="J141" s="89">
        <v>0</v>
      </c>
      <c r="K141" s="89">
        <v>0</v>
      </c>
      <c r="L141" s="89">
        <v>38693286.600000001</v>
      </c>
      <c r="M141" s="89">
        <v>0</v>
      </c>
      <c r="N141" s="89">
        <v>75896.039999999994</v>
      </c>
      <c r="O141" s="89">
        <v>7798984.3499999996</v>
      </c>
      <c r="P141" s="89">
        <v>5835353.3399999999</v>
      </c>
      <c r="Q141" s="89">
        <v>0</v>
      </c>
      <c r="R141" s="89">
        <v>5163463.01</v>
      </c>
      <c r="S141" s="89">
        <v>13868633.84</v>
      </c>
      <c r="T141" s="89">
        <v>2628909.9900000002</v>
      </c>
      <c r="U141" s="89">
        <v>0</v>
      </c>
      <c r="V141" s="89">
        <v>0</v>
      </c>
      <c r="W141" s="89">
        <v>1508655.68</v>
      </c>
      <c r="X141" s="89">
        <v>2100993.77</v>
      </c>
      <c r="Y141" s="89">
        <v>38980890.020000003</v>
      </c>
      <c r="Z141" s="91">
        <v>5.7225941101626911E-2</v>
      </c>
      <c r="AA141" s="89">
        <v>2016299.71</v>
      </c>
      <c r="AB141" s="89">
        <v>0</v>
      </c>
      <c r="AC141" s="89">
        <v>0</v>
      </c>
      <c r="AD141" s="89">
        <v>0</v>
      </c>
      <c r="AE141" s="89">
        <v>417.11</v>
      </c>
      <c r="AF141" s="89">
        <f t="shared" si="24"/>
        <v>417.11</v>
      </c>
      <c r="AG141" s="89">
        <v>1004638.31</v>
      </c>
      <c r="AH141" s="89">
        <v>83478.399999999994</v>
      </c>
      <c r="AI141" s="89">
        <v>246162.63</v>
      </c>
      <c r="AJ141" s="89">
        <v>0</v>
      </c>
      <c r="AK141" s="89">
        <v>218825.79</v>
      </c>
      <c r="AL141" s="89">
        <v>4881.54</v>
      </c>
      <c r="AM141" s="89">
        <v>121357.39</v>
      </c>
      <c r="AN141" s="89">
        <v>7781</v>
      </c>
      <c r="AO141" s="89">
        <v>1075</v>
      </c>
      <c r="AP141" s="89">
        <v>0</v>
      </c>
      <c r="AQ141" s="89">
        <v>89428.89</v>
      </c>
      <c r="AR141" s="89">
        <v>10934.45</v>
      </c>
      <c r="AS141" s="89">
        <v>0</v>
      </c>
      <c r="AT141" s="89">
        <v>0</v>
      </c>
      <c r="AU141" s="89">
        <v>24900.1</v>
      </c>
      <c r="AV141" s="89">
        <v>100430.27</v>
      </c>
      <c r="AW141" s="89">
        <v>1913893.77</v>
      </c>
      <c r="AX141" s="89">
        <v>0</v>
      </c>
      <c r="AY141" s="91">
        <f t="shared" si="25"/>
        <v>0</v>
      </c>
      <c r="AZ141" s="89">
        <v>0</v>
      </c>
      <c r="BA141" s="91">
        <v>5.3443665081125358E-2</v>
      </c>
      <c r="BB141" s="89">
        <v>947738.24</v>
      </c>
      <c r="BC141" s="89">
        <v>1266521.5</v>
      </c>
      <c r="BD141" s="89">
        <v>209700</v>
      </c>
      <c r="BE141" s="89">
        <v>2.91038304567337E-11</v>
      </c>
      <c r="BF141" s="89">
        <v>367576.02</v>
      </c>
      <c r="BG141" s="89">
        <v>0</v>
      </c>
      <c r="BH141" s="89">
        <v>0</v>
      </c>
      <c r="BI141" s="89">
        <v>0</v>
      </c>
      <c r="BJ141" s="89">
        <f t="shared" si="26"/>
        <v>0</v>
      </c>
      <c r="BK141" s="89">
        <v>0</v>
      </c>
      <c r="BL141" s="89">
        <v>4629</v>
      </c>
      <c r="BM141" s="89">
        <v>947</v>
      </c>
      <c r="BN141" s="89">
        <v>41</v>
      </c>
      <c r="BO141" s="89">
        <v>0</v>
      </c>
      <c r="BP141" s="89">
        <v>-31</v>
      </c>
      <c r="BQ141" s="89">
        <v>-39</v>
      </c>
      <c r="BR141" s="89">
        <v>-321</v>
      </c>
      <c r="BS141" s="89">
        <v>-158</v>
      </c>
      <c r="BT141" s="89">
        <v>0</v>
      </c>
      <c r="BU141" s="89">
        <v>0</v>
      </c>
      <c r="BV141" s="89">
        <v>0</v>
      </c>
      <c r="BW141" s="89">
        <v>-1218</v>
      </c>
      <c r="BX141" s="89">
        <v>-1</v>
      </c>
      <c r="BY141" s="89">
        <v>3849</v>
      </c>
      <c r="BZ141" s="89">
        <v>24</v>
      </c>
      <c r="CA141" s="89">
        <v>172</v>
      </c>
      <c r="CB141" s="89">
        <v>68</v>
      </c>
      <c r="CC141" s="89">
        <v>947</v>
      </c>
      <c r="CD141" s="89">
        <v>23</v>
      </c>
      <c r="CE141" s="89">
        <v>8</v>
      </c>
    </row>
    <row r="142" spans="1:83" s="64" customFormat="1" ht="15.6" customHeight="1" x14ac:dyDescent="0.3">
      <c r="A142" s="57">
        <v>17</v>
      </c>
      <c r="B142" s="58" t="s">
        <v>447</v>
      </c>
      <c r="C142" s="86" t="s">
        <v>271</v>
      </c>
      <c r="D142" s="59" t="s">
        <v>448</v>
      </c>
      <c r="E142" s="56" t="s">
        <v>112</v>
      </c>
      <c r="F142" s="56" t="s">
        <v>424</v>
      </c>
      <c r="G142" s="89">
        <v>36487728.170000002</v>
      </c>
      <c r="H142" s="89">
        <v>1169762.75</v>
      </c>
      <c r="I142" s="89">
        <v>195560.86</v>
      </c>
      <c r="J142" s="89">
        <v>0</v>
      </c>
      <c r="K142" s="89">
        <v>7670.1900000000005</v>
      </c>
      <c r="L142" s="89">
        <v>37860721.969999999</v>
      </c>
      <c r="M142" s="89">
        <v>0</v>
      </c>
      <c r="N142" s="89">
        <v>11861820.43</v>
      </c>
      <c r="O142" s="89">
        <v>2252702.98</v>
      </c>
      <c r="P142" s="89">
        <v>6329533.0800000001</v>
      </c>
      <c r="Q142" s="89">
        <v>0</v>
      </c>
      <c r="R142" s="89">
        <v>3072147.2</v>
      </c>
      <c r="S142" s="89">
        <v>9847274.2400000002</v>
      </c>
      <c r="T142" s="89">
        <v>1226718</v>
      </c>
      <c r="U142" s="89">
        <v>0</v>
      </c>
      <c r="V142" s="89">
        <v>0</v>
      </c>
      <c r="W142" s="89">
        <v>1793668.98</v>
      </c>
      <c r="X142" s="89">
        <v>2157080.25</v>
      </c>
      <c r="Y142" s="89">
        <v>38540945.159999996</v>
      </c>
      <c r="Z142" s="91">
        <v>2.8857729324256579E-2</v>
      </c>
      <c r="AA142" s="89">
        <v>2066838.83</v>
      </c>
      <c r="AB142" s="89">
        <v>0</v>
      </c>
      <c r="AC142" s="89">
        <v>0</v>
      </c>
      <c r="AD142" s="89">
        <v>741.81</v>
      </c>
      <c r="AE142" s="89">
        <v>50.98</v>
      </c>
      <c r="AF142" s="89">
        <f t="shared" si="24"/>
        <v>792.79</v>
      </c>
      <c r="AG142" s="89">
        <v>1130867.6299999999</v>
      </c>
      <c r="AH142" s="89">
        <v>89386.27</v>
      </c>
      <c r="AI142" s="89">
        <v>230034.79</v>
      </c>
      <c r="AJ142" s="89">
        <v>0</v>
      </c>
      <c r="AK142" s="89">
        <v>124886.16</v>
      </c>
      <c r="AL142" s="89">
        <v>1908.22</v>
      </c>
      <c r="AM142" s="89">
        <v>90224.82</v>
      </c>
      <c r="AN142" s="89">
        <v>8395</v>
      </c>
      <c r="AO142" s="89">
        <v>2050</v>
      </c>
      <c r="AP142" s="89">
        <v>0</v>
      </c>
      <c r="AQ142" s="89">
        <v>65273.53</v>
      </c>
      <c r="AR142" s="89">
        <v>25098.87</v>
      </c>
      <c r="AS142" s="89">
        <v>0</v>
      </c>
      <c r="AT142" s="89">
        <v>2203.63</v>
      </c>
      <c r="AU142" s="89">
        <v>0</v>
      </c>
      <c r="AV142" s="89">
        <v>73450.399999999994</v>
      </c>
      <c r="AW142" s="89">
        <v>1843779.32</v>
      </c>
      <c r="AX142" s="89">
        <v>0</v>
      </c>
      <c r="AY142" s="91">
        <f t="shared" si="25"/>
        <v>0</v>
      </c>
      <c r="AZ142" s="89">
        <v>0</v>
      </c>
      <c r="BA142" s="91">
        <v>5.6644766162759978E-2</v>
      </c>
      <c r="BB142" s="89">
        <v>506343.86</v>
      </c>
      <c r="BC142" s="89">
        <v>580365.81999999995</v>
      </c>
      <c r="BD142" s="89">
        <v>209700</v>
      </c>
      <c r="BE142" s="89">
        <v>0</v>
      </c>
      <c r="BF142" s="89">
        <v>399401.23</v>
      </c>
      <c r="BG142" s="89">
        <v>0</v>
      </c>
      <c r="BH142" s="89">
        <v>0</v>
      </c>
      <c r="BI142" s="89">
        <v>0</v>
      </c>
      <c r="BJ142" s="89">
        <f t="shared" si="26"/>
        <v>0</v>
      </c>
      <c r="BK142" s="89">
        <v>0</v>
      </c>
      <c r="BL142" s="89">
        <v>3728</v>
      </c>
      <c r="BM142" s="89">
        <v>968</v>
      </c>
      <c r="BN142" s="89">
        <v>0</v>
      </c>
      <c r="BO142" s="89">
        <v>0</v>
      </c>
      <c r="BP142" s="89">
        <v>-31</v>
      </c>
      <c r="BQ142" s="89">
        <v>-51</v>
      </c>
      <c r="BR142" s="89">
        <v>-343</v>
      </c>
      <c r="BS142" s="89">
        <v>-243</v>
      </c>
      <c r="BT142" s="89">
        <v>0</v>
      </c>
      <c r="BU142" s="89">
        <v>-3</v>
      </c>
      <c r="BV142" s="89">
        <v>0</v>
      </c>
      <c r="BW142" s="89">
        <v>-1028</v>
      </c>
      <c r="BX142" s="89">
        <v>-3</v>
      </c>
      <c r="BY142" s="89">
        <v>2994</v>
      </c>
      <c r="BZ142" s="89">
        <v>20</v>
      </c>
      <c r="CA142" s="89">
        <v>145</v>
      </c>
      <c r="CB142" s="89">
        <v>90</v>
      </c>
      <c r="CC142" s="89">
        <v>760</v>
      </c>
      <c r="CD142" s="89">
        <v>33</v>
      </c>
      <c r="CE142" s="89">
        <v>0</v>
      </c>
    </row>
    <row r="143" spans="1:83" s="64" customFormat="1" ht="15.6" customHeight="1" x14ac:dyDescent="0.3">
      <c r="A143" s="57">
        <v>17</v>
      </c>
      <c r="B143" s="58" t="s">
        <v>449</v>
      </c>
      <c r="C143" s="86" t="s">
        <v>450</v>
      </c>
      <c r="D143" s="59" t="s">
        <v>451</v>
      </c>
      <c r="E143" s="59" t="s">
        <v>107</v>
      </c>
      <c r="F143" s="59" t="s">
        <v>424</v>
      </c>
      <c r="G143" s="89">
        <v>46855078.329999998</v>
      </c>
      <c r="H143" s="89">
        <v>0</v>
      </c>
      <c r="I143" s="89">
        <v>1407913</v>
      </c>
      <c r="J143" s="89">
        <v>0</v>
      </c>
      <c r="K143" s="89">
        <v>4158.71</v>
      </c>
      <c r="L143" s="89">
        <v>48267150.039999999</v>
      </c>
      <c r="M143" s="89">
        <v>0</v>
      </c>
      <c r="N143" s="89">
        <v>0</v>
      </c>
      <c r="O143" s="89">
        <v>8575250.3000000007</v>
      </c>
      <c r="P143" s="89">
        <v>11313719.439999999</v>
      </c>
      <c r="Q143" s="89">
        <v>0</v>
      </c>
      <c r="R143" s="89">
        <v>8329158.46</v>
      </c>
      <c r="S143" s="89">
        <v>8238591.1100000003</v>
      </c>
      <c r="T143" s="89">
        <v>7169082.2000000002</v>
      </c>
      <c r="U143" s="89">
        <v>0</v>
      </c>
      <c r="V143" s="89">
        <v>0</v>
      </c>
      <c r="W143" s="89">
        <v>2228217.9500000002</v>
      </c>
      <c r="X143" s="89">
        <v>3729937.75</v>
      </c>
      <c r="Y143" s="89">
        <v>49583957.210000001</v>
      </c>
      <c r="Z143" s="91">
        <v>7.8359732410247587E-2</v>
      </c>
      <c r="AA143" s="89">
        <v>3725779.04</v>
      </c>
      <c r="AB143" s="89">
        <v>0</v>
      </c>
      <c r="AC143" s="89">
        <v>0</v>
      </c>
      <c r="AD143" s="89">
        <v>4158.71</v>
      </c>
      <c r="AE143" s="89">
        <v>0</v>
      </c>
      <c r="AF143" s="89">
        <f t="shared" si="24"/>
        <v>4158.71</v>
      </c>
      <c r="AG143" s="89">
        <v>2197590.5099999998</v>
      </c>
      <c r="AH143" s="89">
        <v>171352.02</v>
      </c>
      <c r="AI143" s="89">
        <v>536078.62</v>
      </c>
      <c r="AJ143" s="89">
        <v>0</v>
      </c>
      <c r="AK143" s="89">
        <v>331353.38</v>
      </c>
      <c r="AL143" s="89">
        <v>0</v>
      </c>
      <c r="AM143" s="89">
        <v>125695.22</v>
      </c>
      <c r="AN143" s="89">
        <v>9240</v>
      </c>
      <c r="AO143" s="89">
        <v>1613.53</v>
      </c>
      <c r="AP143" s="89">
        <v>0</v>
      </c>
      <c r="AQ143" s="89">
        <v>95967.71</v>
      </c>
      <c r="AR143" s="89">
        <v>9557.0499999999993</v>
      </c>
      <c r="AS143" s="89">
        <v>0</v>
      </c>
      <c r="AT143" s="89">
        <v>19930</v>
      </c>
      <c r="AU143" s="89">
        <v>71895.759999999995</v>
      </c>
      <c r="AV143" s="89">
        <v>194216.47999999998</v>
      </c>
      <c r="AW143" s="89">
        <v>3764490.28</v>
      </c>
      <c r="AX143" s="89">
        <v>0</v>
      </c>
      <c r="AY143" s="91">
        <f t="shared" si="25"/>
        <v>0</v>
      </c>
      <c r="AZ143" s="89">
        <v>0</v>
      </c>
      <c r="BA143" s="91">
        <v>7.9517080598166187E-2</v>
      </c>
      <c r="BB143" s="89">
        <v>1633930.27</v>
      </c>
      <c r="BC143" s="89">
        <v>2037621.13</v>
      </c>
      <c r="BD143" s="89">
        <v>209700</v>
      </c>
      <c r="BE143" s="89">
        <v>0</v>
      </c>
      <c r="BF143" s="89">
        <v>606801.07999999996</v>
      </c>
      <c r="BG143" s="89">
        <v>0</v>
      </c>
      <c r="BH143" s="89">
        <v>0</v>
      </c>
      <c r="BI143" s="89">
        <v>0</v>
      </c>
      <c r="BJ143" s="89">
        <f t="shared" si="26"/>
        <v>0</v>
      </c>
      <c r="BK143" s="89">
        <v>0</v>
      </c>
      <c r="BL143" s="89">
        <v>8383</v>
      </c>
      <c r="BM143" s="89">
        <v>2040</v>
      </c>
      <c r="BN143" s="89">
        <v>0</v>
      </c>
      <c r="BO143" s="89">
        <v>0</v>
      </c>
      <c r="BP143" s="89">
        <v>-24</v>
      </c>
      <c r="BQ143" s="89">
        <v>-43</v>
      </c>
      <c r="BR143" s="89">
        <v>-716</v>
      </c>
      <c r="BS143" s="89">
        <v>-339</v>
      </c>
      <c r="BT143" s="89">
        <v>0</v>
      </c>
      <c r="BU143" s="89">
        <v>-1</v>
      </c>
      <c r="BV143" s="89">
        <v>3</v>
      </c>
      <c r="BW143" s="89">
        <v>-2206</v>
      </c>
      <c r="BX143" s="89">
        <v>-2</v>
      </c>
      <c r="BY143" s="89">
        <v>7095</v>
      </c>
      <c r="BZ143" s="89">
        <v>66</v>
      </c>
      <c r="CA143" s="89">
        <v>176</v>
      </c>
      <c r="CB143" s="89">
        <v>37</v>
      </c>
      <c r="CC143" s="89">
        <v>591</v>
      </c>
      <c r="CD143" s="89">
        <v>1359</v>
      </c>
      <c r="CE143" s="89">
        <v>40</v>
      </c>
    </row>
    <row r="144" spans="1:83" s="64" customFormat="1" ht="15.6" customHeight="1" x14ac:dyDescent="0.3">
      <c r="A144" s="57">
        <v>17</v>
      </c>
      <c r="B144" s="58" t="s">
        <v>452</v>
      </c>
      <c r="C144" s="86" t="s">
        <v>363</v>
      </c>
      <c r="D144" s="59" t="s">
        <v>453</v>
      </c>
      <c r="E144" s="59" t="s">
        <v>112</v>
      </c>
      <c r="F144" s="59" t="s">
        <v>424</v>
      </c>
      <c r="G144" s="89">
        <v>24576478.829999998</v>
      </c>
      <c r="H144" s="89">
        <v>0</v>
      </c>
      <c r="I144" s="89">
        <v>223389.58</v>
      </c>
      <c r="J144" s="89">
        <v>0</v>
      </c>
      <c r="K144" s="89">
        <v>1476.93</v>
      </c>
      <c r="L144" s="89">
        <v>24801345.34</v>
      </c>
      <c r="M144" s="89">
        <v>0</v>
      </c>
      <c r="N144" s="89">
        <v>6828946.9100000001</v>
      </c>
      <c r="O144" s="89">
        <v>1330922.2</v>
      </c>
      <c r="P144" s="89">
        <v>4443784.54</v>
      </c>
      <c r="Q144" s="89">
        <v>0</v>
      </c>
      <c r="R144" s="89">
        <v>1770854</v>
      </c>
      <c r="S144" s="89">
        <v>8119952.3300000001</v>
      </c>
      <c r="T144" s="89">
        <v>807577.72</v>
      </c>
      <c r="U144" s="89">
        <v>0</v>
      </c>
      <c r="V144" s="89">
        <v>0</v>
      </c>
      <c r="W144" s="89">
        <v>462937.22</v>
      </c>
      <c r="X144" s="89">
        <v>1378554.98</v>
      </c>
      <c r="Y144" s="89">
        <v>25143529.899999999</v>
      </c>
      <c r="Z144" s="91">
        <v>4.4516429614176761E-2</v>
      </c>
      <c r="AA144" s="89">
        <v>1329816.6399999999</v>
      </c>
      <c r="AB144" s="89">
        <v>0</v>
      </c>
      <c r="AC144" s="89">
        <v>0</v>
      </c>
      <c r="AD144" s="89">
        <v>1476.93</v>
      </c>
      <c r="AE144" s="89">
        <v>275.83999999999997</v>
      </c>
      <c r="AF144" s="89">
        <f t="shared" si="24"/>
        <v>1752.77</v>
      </c>
      <c r="AG144" s="89">
        <v>539478.77</v>
      </c>
      <c r="AH144" s="89">
        <v>46168.85</v>
      </c>
      <c r="AI144" s="89">
        <v>125022.37</v>
      </c>
      <c r="AJ144" s="89">
        <v>10704.96</v>
      </c>
      <c r="AK144" s="89">
        <v>101732.44</v>
      </c>
      <c r="AL144" s="89">
        <v>3647.76</v>
      </c>
      <c r="AM144" s="89">
        <v>49148.78</v>
      </c>
      <c r="AN144" s="89">
        <v>7781</v>
      </c>
      <c r="AO144" s="89">
        <v>95111.21</v>
      </c>
      <c r="AP144" s="89">
        <v>0</v>
      </c>
      <c r="AQ144" s="89">
        <v>52814.55</v>
      </c>
      <c r="AR144" s="89">
        <v>7262.05</v>
      </c>
      <c r="AS144" s="89">
        <v>0</v>
      </c>
      <c r="AT144" s="89">
        <v>36331.230000000003</v>
      </c>
      <c r="AU144" s="89">
        <v>0</v>
      </c>
      <c r="AV144" s="89">
        <v>49251.29</v>
      </c>
      <c r="AW144" s="89">
        <v>1124455.26</v>
      </c>
      <c r="AX144" s="89">
        <v>0</v>
      </c>
      <c r="AY144" s="91">
        <f t="shared" si="25"/>
        <v>0</v>
      </c>
      <c r="AZ144" s="89">
        <v>0</v>
      </c>
      <c r="BA144" s="91">
        <v>5.4109323357450223E-2</v>
      </c>
      <c r="BB144" s="89">
        <v>257222.69</v>
      </c>
      <c r="BC144" s="89">
        <v>836834.4</v>
      </c>
      <c r="BD144" s="89">
        <v>209700</v>
      </c>
      <c r="BE144" s="89">
        <v>0</v>
      </c>
      <c r="BF144" s="89">
        <v>244113.83000000101</v>
      </c>
      <c r="BG144" s="89">
        <v>0</v>
      </c>
      <c r="BH144" s="89">
        <v>0</v>
      </c>
      <c r="BI144" s="89">
        <v>0</v>
      </c>
      <c r="BJ144" s="89">
        <f t="shared" si="26"/>
        <v>0</v>
      </c>
      <c r="BK144" s="89">
        <v>0</v>
      </c>
      <c r="BL144" s="89">
        <v>2222</v>
      </c>
      <c r="BM144" s="89">
        <v>576</v>
      </c>
      <c r="BN144" s="89">
        <v>0</v>
      </c>
      <c r="BO144" s="89">
        <v>0</v>
      </c>
      <c r="BP144" s="89">
        <v>-18</v>
      </c>
      <c r="BQ144" s="89">
        <v>-22</v>
      </c>
      <c r="BR144" s="89">
        <v>-262</v>
      </c>
      <c r="BS144" s="89">
        <v>-123</v>
      </c>
      <c r="BT144" s="89">
        <v>0</v>
      </c>
      <c r="BU144" s="89">
        <v>0</v>
      </c>
      <c r="BV144" s="89">
        <v>0</v>
      </c>
      <c r="BW144" s="89">
        <v>-880</v>
      </c>
      <c r="BX144" s="89">
        <v>0</v>
      </c>
      <c r="BY144" s="89">
        <v>1493</v>
      </c>
      <c r="BZ144" s="89">
        <v>10</v>
      </c>
      <c r="CA144" s="89">
        <v>141</v>
      </c>
      <c r="CB144" s="89">
        <v>59</v>
      </c>
      <c r="CC144" s="89">
        <v>673</v>
      </c>
      <c r="CD144" s="89">
        <v>5</v>
      </c>
      <c r="CE144" s="89">
        <v>2</v>
      </c>
    </row>
    <row r="145" spans="1:83" s="64" customFormat="1" ht="15.6" customHeight="1" x14ac:dyDescent="0.3">
      <c r="A145" s="57">
        <v>17</v>
      </c>
      <c r="B145" s="58" t="s">
        <v>454</v>
      </c>
      <c r="C145" s="86" t="s">
        <v>128</v>
      </c>
      <c r="D145" s="59" t="s">
        <v>448</v>
      </c>
      <c r="E145" s="59" t="s">
        <v>112</v>
      </c>
      <c r="F145" s="59" t="s">
        <v>424</v>
      </c>
      <c r="G145" s="89">
        <v>35693290.189999998</v>
      </c>
      <c r="H145" s="89">
        <v>456260.44</v>
      </c>
      <c r="I145" s="89">
        <v>0</v>
      </c>
      <c r="J145" s="89">
        <v>0</v>
      </c>
      <c r="K145" s="89">
        <v>2355.77</v>
      </c>
      <c r="L145" s="89">
        <v>36151906.399999999</v>
      </c>
      <c r="M145" s="89">
        <v>0</v>
      </c>
      <c r="N145" s="89">
        <v>10998873.800000001</v>
      </c>
      <c r="O145" s="89">
        <v>2054234.32</v>
      </c>
      <c r="P145" s="89">
        <v>6366138.8300000001</v>
      </c>
      <c r="Q145" s="89">
        <v>45679.58</v>
      </c>
      <c r="R145" s="89">
        <v>2531684.0099999998</v>
      </c>
      <c r="S145" s="89">
        <v>10178708.6</v>
      </c>
      <c r="T145" s="89">
        <v>1506196.87</v>
      </c>
      <c r="U145" s="89">
        <v>0</v>
      </c>
      <c r="V145" s="89">
        <v>0</v>
      </c>
      <c r="W145" s="89">
        <v>603318.49</v>
      </c>
      <c r="X145" s="89">
        <v>2186703.79</v>
      </c>
      <c r="Y145" s="89">
        <v>36471538.289999999</v>
      </c>
      <c r="Z145" s="91">
        <v>1.7986682508313385E-2</v>
      </c>
      <c r="AA145" s="89">
        <v>2145659.64</v>
      </c>
      <c r="AB145" s="89">
        <v>0</v>
      </c>
      <c r="AC145" s="89">
        <v>0</v>
      </c>
      <c r="AD145" s="89">
        <v>2355.77</v>
      </c>
      <c r="AE145" s="89">
        <v>68.510000000000005</v>
      </c>
      <c r="AF145" s="89">
        <f t="shared" si="24"/>
        <v>2424.2800000000002</v>
      </c>
      <c r="AG145" s="89">
        <v>1059775.44</v>
      </c>
      <c r="AH145" s="89">
        <v>87225.89</v>
      </c>
      <c r="AI145" s="89">
        <v>222286.12</v>
      </c>
      <c r="AJ145" s="89">
        <v>0</v>
      </c>
      <c r="AK145" s="89">
        <v>147589.99</v>
      </c>
      <c r="AL145" s="89">
        <v>3741.25</v>
      </c>
      <c r="AM145" s="89">
        <v>73390.02</v>
      </c>
      <c r="AN145" s="89">
        <v>8395</v>
      </c>
      <c r="AO145" s="89">
        <v>6172.49</v>
      </c>
      <c r="AP145" s="89">
        <v>0</v>
      </c>
      <c r="AQ145" s="89">
        <v>72520.639999999999</v>
      </c>
      <c r="AR145" s="89">
        <v>25941.08</v>
      </c>
      <c r="AS145" s="89">
        <v>0</v>
      </c>
      <c r="AT145" s="89">
        <v>21046.92</v>
      </c>
      <c r="AU145" s="89">
        <v>0</v>
      </c>
      <c r="AV145" s="89">
        <v>84553.95</v>
      </c>
      <c r="AW145" s="89">
        <v>1812638.79</v>
      </c>
      <c r="AX145" s="89">
        <v>0</v>
      </c>
      <c r="AY145" s="91">
        <f t="shared" si="25"/>
        <v>0</v>
      </c>
      <c r="AZ145" s="89">
        <v>0</v>
      </c>
      <c r="BA145" s="91">
        <v>6.0113809306409596E-2</v>
      </c>
      <c r="BB145" s="89">
        <v>306863.7</v>
      </c>
      <c r="BC145" s="89">
        <v>343346.79</v>
      </c>
      <c r="BD145" s="89">
        <v>209700</v>
      </c>
      <c r="BE145" s="89">
        <v>0</v>
      </c>
      <c r="BF145" s="89">
        <v>403836.20999999897</v>
      </c>
      <c r="BG145" s="89">
        <v>0</v>
      </c>
      <c r="BH145" s="89">
        <v>0</v>
      </c>
      <c r="BI145" s="89">
        <v>0</v>
      </c>
      <c r="BJ145" s="89">
        <f t="shared" si="26"/>
        <v>0</v>
      </c>
      <c r="BK145" s="89">
        <v>0</v>
      </c>
      <c r="BL145" s="89">
        <v>3691</v>
      </c>
      <c r="BM145" s="89">
        <v>976</v>
      </c>
      <c r="BN145" s="89">
        <v>0</v>
      </c>
      <c r="BO145" s="89">
        <v>0</v>
      </c>
      <c r="BP145" s="89">
        <v>-36</v>
      </c>
      <c r="BQ145" s="89">
        <v>-52</v>
      </c>
      <c r="BR145" s="89">
        <v>-399</v>
      </c>
      <c r="BS145" s="89">
        <v>-211</v>
      </c>
      <c r="BT145" s="89">
        <v>0</v>
      </c>
      <c r="BU145" s="89">
        <v>-9</v>
      </c>
      <c r="BV145" s="89">
        <v>0</v>
      </c>
      <c r="BW145" s="89">
        <v>-1119</v>
      </c>
      <c r="BX145" s="89">
        <v>0</v>
      </c>
      <c r="BY145" s="89">
        <v>2841</v>
      </c>
      <c r="BZ145" s="89">
        <v>0</v>
      </c>
      <c r="CA145" s="89">
        <v>145</v>
      </c>
      <c r="CB145" s="89">
        <v>104</v>
      </c>
      <c r="CC145" s="89">
        <v>838</v>
      </c>
      <c r="CD145" s="89">
        <v>32</v>
      </c>
      <c r="CE145" s="89">
        <v>0</v>
      </c>
    </row>
    <row r="146" spans="1:83" s="64" customFormat="1" ht="15.6" customHeight="1" x14ac:dyDescent="0.3">
      <c r="A146" s="57">
        <v>17</v>
      </c>
      <c r="B146" s="58" t="s">
        <v>455</v>
      </c>
      <c r="C146" s="86" t="s">
        <v>411</v>
      </c>
      <c r="D146" s="59" t="s">
        <v>456</v>
      </c>
      <c r="E146" s="60" t="s">
        <v>87</v>
      </c>
      <c r="F146" s="59" t="s">
        <v>457</v>
      </c>
      <c r="G146" s="89">
        <v>17459806.620000001</v>
      </c>
      <c r="H146" s="89">
        <v>0</v>
      </c>
      <c r="I146" s="89">
        <v>1114658.82</v>
      </c>
      <c r="J146" s="89">
        <v>2192.2399999999998</v>
      </c>
      <c r="K146" s="89">
        <v>0</v>
      </c>
      <c r="L146" s="89">
        <v>18576657.68</v>
      </c>
      <c r="M146" s="89">
        <v>21922.400000000001</v>
      </c>
      <c r="N146" s="89">
        <v>2158434.23</v>
      </c>
      <c r="O146" s="89">
        <v>2297379.1800000002</v>
      </c>
      <c r="P146" s="89">
        <v>2106314.39</v>
      </c>
      <c r="Q146" s="89">
        <v>0</v>
      </c>
      <c r="R146" s="89">
        <v>1488208.53</v>
      </c>
      <c r="S146" s="89">
        <v>7198347.6799999997</v>
      </c>
      <c r="T146" s="89">
        <v>2182550.86</v>
      </c>
      <c r="U146" s="89">
        <v>0</v>
      </c>
      <c r="V146" s="89">
        <v>0</v>
      </c>
      <c r="W146" s="89">
        <v>1115324.53</v>
      </c>
      <c r="X146" s="89">
        <v>1986575.5</v>
      </c>
      <c r="Y146" s="89">
        <v>20533134.899999999</v>
      </c>
      <c r="Z146" s="91">
        <v>0.19684091896316774</v>
      </c>
      <c r="AA146" s="89">
        <v>1729503.12</v>
      </c>
      <c r="AB146" s="89">
        <v>0</v>
      </c>
      <c r="AC146" s="89">
        <v>0</v>
      </c>
      <c r="AD146" s="89">
        <v>0</v>
      </c>
      <c r="AE146" s="89">
        <v>1137.3800000000001</v>
      </c>
      <c r="AF146" s="89">
        <f t="shared" si="24"/>
        <v>1137.3800000000001</v>
      </c>
      <c r="AG146" s="89">
        <v>945773.63</v>
      </c>
      <c r="AH146" s="89">
        <v>77735.5</v>
      </c>
      <c r="AI146" s="89">
        <v>172670.14</v>
      </c>
      <c r="AJ146" s="89">
        <v>0</v>
      </c>
      <c r="AK146" s="89">
        <v>127646.24</v>
      </c>
      <c r="AL146" s="89">
        <v>5523.48</v>
      </c>
      <c r="AM146" s="89">
        <v>41670.25</v>
      </c>
      <c r="AN146" s="89">
        <v>8395</v>
      </c>
      <c r="AO146" s="89">
        <v>18368.46</v>
      </c>
      <c r="AP146" s="89">
        <v>86397.09</v>
      </c>
      <c r="AQ146" s="89">
        <v>36575.46</v>
      </c>
      <c r="AR146" s="89">
        <v>22717.85</v>
      </c>
      <c r="AS146" s="89">
        <v>0</v>
      </c>
      <c r="AT146" s="89">
        <v>8926.99</v>
      </c>
      <c r="AU146" s="89">
        <v>0</v>
      </c>
      <c r="AV146" s="89">
        <v>83631.64</v>
      </c>
      <c r="AW146" s="89">
        <v>1636031.73</v>
      </c>
      <c r="AX146" s="89">
        <v>0</v>
      </c>
      <c r="AY146" s="91">
        <f t="shared" si="25"/>
        <v>0</v>
      </c>
      <c r="AZ146" s="89">
        <v>11.03</v>
      </c>
      <c r="BA146" s="91">
        <v>9.8932040304557933E-2</v>
      </c>
      <c r="BB146" s="89">
        <v>1387200.25</v>
      </c>
      <c r="BC146" s="89">
        <v>2049604.13</v>
      </c>
      <c r="BD146" s="89">
        <v>209700</v>
      </c>
      <c r="BE146" s="89">
        <v>5.8207660913467401E-11</v>
      </c>
      <c r="BF146" s="89">
        <v>356187.93999999901</v>
      </c>
      <c r="BG146" s="89">
        <v>0</v>
      </c>
      <c r="BH146" s="89">
        <v>0</v>
      </c>
      <c r="BI146" s="89">
        <v>0</v>
      </c>
      <c r="BJ146" s="89">
        <f t="shared" si="26"/>
        <v>0</v>
      </c>
      <c r="BK146" s="89">
        <v>0</v>
      </c>
      <c r="BL146" s="89">
        <v>2731</v>
      </c>
      <c r="BM146" s="89">
        <v>740</v>
      </c>
      <c r="BN146" s="89">
        <v>11</v>
      </c>
      <c r="BO146" s="89">
        <v>-3</v>
      </c>
      <c r="BP146" s="89">
        <v>-50</v>
      </c>
      <c r="BQ146" s="89">
        <v>-39</v>
      </c>
      <c r="BR146" s="89">
        <v>-314</v>
      </c>
      <c r="BS146" s="89">
        <v>-144</v>
      </c>
      <c r="BT146" s="89">
        <v>0</v>
      </c>
      <c r="BU146" s="89">
        <v>-47</v>
      </c>
      <c r="BV146" s="89">
        <v>-5</v>
      </c>
      <c r="BW146" s="89">
        <v>-977</v>
      </c>
      <c r="BX146" s="89">
        <v>-4</v>
      </c>
      <c r="BY146" s="89">
        <v>1899</v>
      </c>
      <c r="BZ146" s="89">
        <v>28</v>
      </c>
      <c r="CA146" s="89">
        <v>227</v>
      </c>
      <c r="CB146" s="89">
        <v>111</v>
      </c>
      <c r="CC146" s="89">
        <v>624</v>
      </c>
      <c r="CD146" s="89">
        <v>8</v>
      </c>
      <c r="CE146" s="89">
        <v>7</v>
      </c>
    </row>
    <row r="147" spans="1:83" s="64" customFormat="1" ht="15.6" customHeight="1" x14ac:dyDescent="0.3">
      <c r="A147" s="57">
        <v>17</v>
      </c>
      <c r="B147" s="58" t="s">
        <v>373</v>
      </c>
      <c r="C147" s="86" t="s">
        <v>114</v>
      </c>
      <c r="D147" s="49" t="s">
        <v>458</v>
      </c>
      <c r="E147" s="49" t="s">
        <v>112</v>
      </c>
      <c r="F147" s="59" t="s">
        <v>424</v>
      </c>
      <c r="G147" s="89">
        <v>31837688.949999999</v>
      </c>
      <c r="H147" s="89">
        <v>0</v>
      </c>
      <c r="I147" s="89">
        <v>332208.01</v>
      </c>
      <c r="J147" s="89">
        <v>0</v>
      </c>
      <c r="K147" s="89">
        <v>0</v>
      </c>
      <c r="L147" s="89">
        <v>32169896.960000001</v>
      </c>
      <c r="M147" s="89">
        <v>0</v>
      </c>
      <c r="N147" s="89">
        <v>9531511.0899999999</v>
      </c>
      <c r="O147" s="89">
        <v>1754834.88</v>
      </c>
      <c r="P147" s="89">
        <v>4934695.26</v>
      </c>
      <c r="Q147" s="89">
        <v>24872.26</v>
      </c>
      <c r="R147" s="89">
        <v>1750968.02</v>
      </c>
      <c r="S147" s="89">
        <v>10267998.02</v>
      </c>
      <c r="T147" s="89">
        <v>1348857.49</v>
      </c>
      <c r="U147" s="89">
        <v>0</v>
      </c>
      <c r="V147" s="89">
        <v>0</v>
      </c>
      <c r="W147" s="89">
        <v>727681.03</v>
      </c>
      <c r="X147" s="89">
        <v>1806449.1300000001</v>
      </c>
      <c r="Y147" s="89">
        <v>32147867.18</v>
      </c>
      <c r="Z147" s="91">
        <v>8.2211834662703751E-2</v>
      </c>
      <c r="AA147" s="89">
        <v>1759644.3</v>
      </c>
      <c r="AB147" s="89">
        <v>0</v>
      </c>
      <c r="AC147" s="89">
        <v>0</v>
      </c>
      <c r="AD147" s="89">
        <v>0</v>
      </c>
      <c r="AE147" s="89">
        <v>0</v>
      </c>
      <c r="AF147" s="89">
        <f t="shared" si="24"/>
        <v>0</v>
      </c>
      <c r="AG147" s="89">
        <v>844247.77</v>
      </c>
      <c r="AH147" s="89">
        <v>73868.19</v>
      </c>
      <c r="AI147" s="89">
        <v>171066.15</v>
      </c>
      <c r="AJ147" s="89">
        <v>28972.81</v>
      </c>
      <c r="AK147" s="89">
        <v>151833.23000000001</v>
      </c>
      <c r="AL147" s="89">
        <v>6886.6</v>
      </c>
      <c r="AM147" s="89">
        <v>141996.82</v>
      </c>
      <c r="AN147" s="89">
        <v>7781</v>
      </c>
      <c r="AO147" s="89">
        <v>580</v>
      </c>
      <c r="AP147" s="89">
        <v>0</v>
      </c>
      <c r="AQ147" s="89">
        <v>30307.72</v>
      </c>
      <c r="AR147" s="89">
        <v>23260.97</v>
      </c>
      <c r="AS147" s="89">
        <v>0</v>
      </c>
      <c r="AT147" s="89">
        <v>13239.16</v>
      </c>
      <c r="AU147" s="89">
        <v>11314.26</v>
      </c>
      <c r="AV147" s="89">
        <v>120683.7</v>
      </c>
      <c r="AW147" s="89">
        <v>1626038.38</v>
      </c>
      <c r="AX147" s="89">
        <v>0</v>
      </c>
      <c r="AY147" s="91">
        <f t="shared" si="25"/>
        <v>0</v>
      </c>
      <c r="AZ147" s="89">
        <v>143</v>
      </c>
      <c r="BA147" s="91">
        <v>5.5269222045716361E-2</v>
      </c>
      <c r="BB147" s="89">
        <v>271504</v>
      </c>
      <c r="BC147" s="89">
        <v>2345930.8199999998</v>
      </c>
      <c r="BD147" s="89">
        <v>209700</v>
      </c>
      <c r="BE147" s="89">
        <v>0</v>
      </c>
      <c r="BF147" s="89">
        <v>379079.24000000098</v>
      </c>
      <c r="BG147" s="89">
        <v>0</v>
      </c>
      <c r="BH147" s="89">
        <v>0</v>
      </c>
      <c r="BI147" s="89">
        <v>0</v>
      </c>
      <c r="BJ147" s="89">
        <f t="shared" si="26"/>
        <v>0</v>
      </c>
      <c r="BK147" s="89">
        <v>0</v>
      </c>
      <c r="BL147" s="89">
        <v>2753</v>
      </c>
      <c r="BM147" s="89">
        <v>828</v>
      </c>
      <c r="BN147" s="89">
        <v>0</v>
      </c>
      <c r="BO147" s="89">
        <v>0</v>
      </c>
      <c r="BP147" s="89">
        <v>-25</v>
      </c>
      <c r="BQ147" s="89">
        <v>-34</v>
      </c>
      <c r="BR147" s="89">
        <v>-352</v>
      </c>
      <c r="BS147" s="89">
        <v>-196</v>
      </c>
      <c r="BT147" s="89">
        <v>2</v>
      </c>
      <c r="BU147" s="89">
        <v>0</v>
      </c>
      <c r="BV147" s="89">
        <v>16</v>
      </c>
      <c r="BW147" s="89">
        <v>-807</v>
      </c>
      <c r="BX147" s="89">
        <v>-3</v>
      </c>
      <c r="BY147" s="89">
        <v>2182</v>
      </c>
      <c r="BZ147" s="89">
        <v>2</v>
      </c>
      <c r="CA147" s="89">
        <v>243</v>
      </c>
      <c r="CB147" s="89">
        <v>93</v>
      </c>
      <c r="CC147" s="89">
        <v>446</v>
      </c>
      <c r="CD147" s="89">
        <v>16</v>
      </c>
      <c r="CE147" s="89">
        <v>1</v>
      </c>
    </row>
    <row r="148" spans="1:83" s="64" customFormat="1" ht="15.6" customHeight="1" x14ac:dyDescent="0.3">
      <c r="A148" s="57">
        <v>17</v>
      </c>
      <c r="B148" s="58" t="s">
        <v>459</v>
      </c>
      <c r="C148" s="86" t="s">
        <v>154</v>
      </c>
      <c r="D148" s="59" t="s">
        <v>460</v>
      </c>
      <c r="E148" s="60" t="s">
        <v>87</v>
      </c>
      <c r="F148" s="59" t="s">
        <v>457</v>
      </c>
      <c r="G148" s="89">
        <v>11581448.050000001</v>
      </c>
      <c r="H148" s="89">
        <v>0</v>
      </c>
      <c r="I148" s="89">
        <v>0</v>
      </c>
      <c r="J148" s="89">
        <v>0</v>
      </c>
      <c r="K148" s="89">
        <v>0</v>
      </c>
      <c r="L148" s="89">
        <v>11581448.050000001</v>
      </c>
      <c r="M148" s="89">
        <v>0</v>
      </c>
      <c r="N148" s="89">
        <v>151229.63</v>
      </c>
      <c r="O148" s="89">
        <v>539468.88</v>
      </c>
      <c r="P148" s="89">
        <v>1028746.74</v>
      </c>
      <c r="Q148" s="89">
        <v>0</v>
      </c>
      <c r="R148" s="89">
        <v>1272079.6299999999</v>
      </c>
      <c r="S148" s="89">
        <v>6949927.1100000003</v>
      </c>
      <c r="T148" s="89">
        <v>870816.93</v>
      </c>
      <c r="U148" s="89">
        <v>0</v>
      </c>
      <c r="V148" s="89">
        <v>0</v>
      </c>
      <c r="W148" s="89">
        <v>166838.12</v>
      </c>
      <c r="X148" s="89">
        <v>800969.22000000009</v>
      </c>
      <c r="Y148" s="89">
        <v>11780076.26</v>
      </c>
      <c r="Z148" s="91">
        <v>4.9604152910740544E-2</v>
      </c>
      <c r="AA148" s="89">
        <v>794945.05</v>
      </c>
      <c r="AB148" s="89">
        <v>0</v>
      </c>
      <c r="AC148" s="89">
        <v>0</v>
      </c>
      <c r="AD148" s="89">
        <v>0</v>
      </c>
      <c r="AE148" s="89">
        <v>0</v>
      </c>
      <c r="AF148" s="89">
        <f t="shared" si="24"/>
        <v>0</v>
      </c>
      <c r="AG148" s="89">
        <v>326862.31</v>
      </c>
      <c r="AH148" s="89">
        <v>25256.959999999999</v>
      </c>
      <c r="AI148" s="89">
        <v>49523</v>
      </c>
      <c r="AJ148" s="89">
        <v>0</v>
      </c>
      <c r="AK148" s="89">
        <v>31635.16</v>
      </c>
      <c r="AL148" s="89">
        <v>0</v>
      </c>
      <c r="AM148" s="89">
        <v>40518.449999999997</v>
      </c>
      <c r="AN148" s="89">
        <v>6547</v>
      </c>
      <c r="AO148" s="89">
        <v>9055</v>
      </c>
      <c r="AP148" s="89">
        <v>9000</v>
      </c>
      <c r="AQ148" s="89">
        <v>22104.83</v>
      </c>
      <c r="AR148" s="89">
        <v>3783.05</v>
      </c>
      <c r="AS148" s="89">
        <v>0</v>
      </c>
      <c r="AT148" s="89">
        <v>5864</v>
      </c>
      <c r="AU148" s="89">
        <v>10769.6</v>
      </c>
      <c r="AV148" s="89">
        <v>44404.18</v>
      </c>
      <c r="AW148" s="89">
        <v>585323.54</v>
      </c>
      <c r="AX148" s="89">
        <v>0</v>
      </c>
      <c r="AY148" s="91">
        <f t="shared" si="25"/>
        <v>0</v>
      </c>
      <c r="AZ148" s="89">
        <v>775</v>
      </c>
      <c r="BA148" s="91">
        <v>6.8639521290258687E-2</v>
      </c>
      <c r="BB148" s="89">
        <v>234857.27</v>
      </c>
      <c r="BC148" s="89">
        <v>339630.65</v>
      </c>
      <c r="BD148" s="89">
        <v>209700</v>
      </c>
      <c r="BE148" s="89">
        <v>0</v>
      </c>
      <c r="BF148" s="89">
        <v>130128.86</v>
      </c>
      <c r="BG148" s="89">
        <v>0</v>
      </c>
      <c r="BH148" s="89">
        <v>0</v>
      </c>
      <c r="BI148" s="89">
        <v>0</v>
      </c>
      <c r="BJ148" s="89">
        <f t="shared" si="26"/>
        <v>0</v>
      </c>
      <c r="BK148" s="89">
        <v>0</v>
      </c>
      <c r="BL148" s="89">
        <v>1806</v>
      </c>
      <c r="BM148" s="89">
        <v>308</v>
      </c>
      <c r="BN148" s="89">
        <v>25</v>
      </c>
      <c r="BO148" s="89">
        <v>-1</v>
      </c>
      <c r="BP148" s="89">
        <v>-23</v>
      </c>
      <c r="BQ148" s="89">
        <v>-43</v>
      </c>
      <c r="BR148" s="89">
        <v>-59</v>
      </c>
      <c r="BS148" s="89">
        <v>-76</v>
      </c>
      <c r="BT148" s="89">
        <v>0</v>
      </c>
      <c r="BU148" s="89">
        <v>0</v>
      </c>
      <c r="BV148" s="89">
        <v>17</v>
      </c>
      <c r="BW148" s="89">
        <v>-586</v>
      </c>
      <c r="BX148" s="89">
        <v>-3</v>
      </c>
      <c r="BY148" s="89">
        <v>1365</v>
      </c>
      <c r="BZ148" s="89">
        <v>3</v>
      </c>
      <c r="CA148" s="89">
        <v>164</v>
      </c>
      <c r="CB148" s="89">
        <v>72</v>
      </c>
      <c r="CC148" s="89">
        <v>340</v>
      </c>
      <c r="CD148" s="89">
        <v>3</v>
      </c>
      <c r="CE148" s="89">
        <v>1</v>
      </c>
    </row>
    <row r="149" spans="1:83" s="64" customFormat="1" ht="15.6" customHeight="1" x14ac:dyDescent="0.3">
      <c r="A149" s="57">
        <v>17</v>
      </c>
      <c r="B149" s="58" t="s">
        <v>461</v>
      </c>
      <c r="C149" s="86" t="s">
        <v>462</v>
      </c>
      <c r="D149" s="59" t="s">
        <v>456</v>
      </c>
      <c r="E149" s="60" t="s">
        <v>87</v>
      </c>
      <c r="F149" s="59" t="s">
        <v>457</v>
      </c>
      <c r="G149" s="89">
        <v>18787378.989999998</v>
      </c>
      <c r="H149" s="89">
        <v>575</v>
      </c>
      <c r="I149" s="89">
        <v>661373.68999999994</v>
      </c>
      <c r="J149" s="89">
        <v>0</v>
      </c>
      <c r="K149" s="89">
        <v>0</v>
      </c>
      <c r="L149" s="89">
        <v>19449327.68</v>
      </c>
      <c r="M149" s="89">
        <v>0</v>
      </c>
      <c r="N149" s="89">
        <v>2238793.44</v>
      </c>
      <c r="O149" s="89">
        <v>468771.12</v>
      </c>
      <c r="P149" s="89">
        <v>4248912.0599999996</v>
      </c>
      <c r="Q149" s="89">
        <v>0</v>
      </c>
      <c r="R149" s="89">
        <v>1354355.8</v>
      </c>
      <c r="S149" s="89">
        <v>7507547.4400000004</v>
      </c>
      <c r="T149" s="89">
        <v>2315367.87</v>
      </c>
      <c r="U149" s="89">
        <v>0</v>
      </c>
      <c r="V149" s="89">
        <v>0</v>
      </c>
      <c r="W149" s="89">
        <v>1155864.01</v>
      </c>
      <c r="X149" s="89">
        <v>1800592.53</v>
      </c>
      <c r="Y149" s="89">
        <v>21090204.27</v>
      </c>
      <c r="Z149" s="91">
        <v>0.25439150386167142</v>
      </c>
      <c r="AA149" s="89">
        <v>1645877.98</v>
      </c>
      <c r="AB149" s="89">
        <v>0</v>
      </c>
      <c r="AC149" s="89">
        <v>0</v>
      </c>
      <c r="AD149" s="89">
        <v>0</v>
      </c>
      <c r="AE149" s="89">
        <v>1521.18</v>
      </c>
      <c r="AF149" s="89">
        <f t="shared" si="24"/>
        <v>1521.18</v>
      </c>
      <c r="AG149" s="89">
        <v>732044</v>
      </c>
      <c r="AH149" s="89">
        <v>67936.399999999994</v>
      </c>
      <c r="AI149" s="89">
        <v>143220.49</v>
      </c>
      <c r="AJ149" s="89">
        <v>0</v>
      </c>
      <c r="AK149" s="89">
        <v>99458.7</v>
      </c>
      <c r="AL149" s="89">
        <v>5015.75</v>
      </c>
      <c r="AM149" s="89">
        <v>148032.72</v>
      </c>
      <c r="AN149" s="89">
        <v>8818</v>
      </c>
      <c r="AO149" s="89">
        <v>55931.06</v>
      </c>
      <c r="AP149" s="89">
        <v>81913.009999999995</v>
      </c>
      <c r="AQ149" s="89">
        <v>84399.3</v>
      </c>
      <c r="AR149" s="89">
        <v>25688.86</v>
      </c>
      <c r="AS149" s="89">
        <v>0</v>
      </c>
      <c r="AT149" s="89">
        <v>29995.62</v>
      </c>
      <c r="AU149" s="89">
        <v>0</v>
      </c>
      <c r="AV149" s="89">
        <v>72601.37</v>
      </c>
      <c r="AW149" s="89">
        <v>1555055.28</v>
      </c>
      <c r="AX149" s="89">
        <v>0</v>
      </c>
      <c r="AY149" s="91">
        <f t="shared" si="25"/>
        <v>0</v>
      </c>
      <c r="AZ149" s="89">
        <v>0</v>
      </c>
      <c r="BA149" s="91">
        <v>8.7605513301033389E-2</v>
      </c>
      <c r="BB149" s="89">
        <v>1784497.11</v>
      </c>
      <c r="BC149" s="89">
        <v>2994998.76</v>
      </c>
      <c r="BD149" s="89">
        <v>209700</v>
      </c>
      <c r="BE149" s="89">
        <v>0</v>
      </c>
      <c r="BF149" s="89">
        <v>379746.359999999</v>
      </c>
      <c r="BG149" s="89">
        <v>0</v>
      </c>
      <c r="BH149" s="89">
        <v>0</v>
      </c>
      <c r="BI149" s="89">
        <v>0</v>
      </c>
      <c r="BJ149" s="89">
        <f t="shared" si="26"/>
        <v>0</v>
      </c>
      <c r="BK149" s="89">
        <v>0</v>
      </c>
      <c r="BL149" s="89">
        <v>2626</v>
      </c>
      <c r="BM149" s="89">
        <v>642</v>
      </c>
      <c r="BN149" s="89">
        <v>9</v>
      </c>
      <c r="BO149" s="89">
        <v>-22</v>
      </c>
      <c r="BP149" s="89">
        <v>-29</v>
      </c>
      <c r="BQ149" s="89">
        <v>-20</v>
      </c>
      <c r="BR149" s="89">
        <v>-269</v>
      </c>
      <c r="BS149" s="89">
        <v>-78</v>
      </c>
      <c r="BT149" s="89">
        <v>30</v>
      </c>
      <c r="BU149" s="89">
        <v>-60</v>
      </c>
      <c r="BV149" s="89">
        <v>75</v>
      </c>
      <c r="BW149" s="89">
        <v>-996</v>
      </c>
      <c r="BX149" s="89">
        <v>-2</v>
      </c>
      <c r="BY149" s="89">
        <v>1906</v>
      </c>
      <c r="BZ149" s="89">
        <v>8</v>
      </c>
      <c r="CA149" s="89">
        <v>241</v>
      </c>
      <c r="CB149" s="89">
        <v>105</v>
      </c>
      <c r="CC149" s="89">
        <v>624</v>
      </c>
      <c r="CD149" s="89">
        <v>20</v>
      </c>
      <c r="CE149" s="89">
        <v>6</v>
      </c>
    </row>
    <row r="150" spans="1:83" ht="15.6" customHeight="1" x14ac:dyDescent="0.3">
      <c r="A150" s="32">
        <v>18</v>
      </c>
      <c r="B150" s="33" t="s">
        <v>463</v>
      </c>
      <c r="C150" s="86" t="s">
        <v>464</v>
      </c>
      <c r="D150" s="34" t="s">
        <v>465</v>
      </c>
      <c r="E150" s="34" t="s">
        <v>112</v>
      </c>
      <c r="F150" s="34" t="s">
        <v>198</v>
      </c>
      <c r="G150" s="88">
        <v>22358233.07</v>
      </c>
      <c r="H150" s="88">
        <v>815</v>
      </c>
      <c r="I150" s="88">
        <v>566483.88</v>
      </c>
      <c r="J150" s="88">
        <v>0</v>
      </c>
      <c r="K150" s="89">
        <v>0</v>
      </c>
      <c r="L150" s="89">
        <v>22925531.949999999</v>
      </c>
      <c r="M150" s="89">
        <v>0</v>
      </c>
      <c r="N150" s="88">
        <v>5745145.2699999996</v>
      </c>
      <c r="O150" s="88">
        <v>1305416.1000000001</v>
      </c>
      <c r="P150" s="90">
        <v>5165398.66</v>
      </c>
      <c r="Q150" s="88">
        <v>54464.29</v>
      </c>
      <c r="R150" s="88">
        <v>1062461.04</v>
      </c>
      <c r="S150" s="88">
        <v>5590822.1100000003</v>
      </c>
      <c r="T150" s="88">
        <v>1734654.07</v>
      </c>
      <c r="U150" s="88">
        <v>0</v>
      </c>
      <c r="V150" s="88">
        <v>0</v>
      </c>
      <c r="W150" s="88">
        <v>638418.36</v>
      </c>
      <c r="X150" s="89">
        <v>1833793.69</v>
      </c>
      <c r="Y150" s="89">
        <v>23130573.59</v>
      </c>
      <c r="Z150" s="91">
        <v>8.3451953507070756E-2</v>
      </c>
      <c r="AA150" s="89">
        <v>1833793.69</v>
      </c>
      <c r="AB150" s="89">
        <v>0</v>
      </c>
      <c r="AC150" s="89">
        <v>0</v>
      </c>
      <c r="AD150" s="89">
        <v>0</v>
      </c>
      <c r="AE150" s="89">
        <v>0</v>
      </c>
      <c r="AF150" s="89">
        <f t="shared" si="24"/>
        <v>0</v>
      </c>
      <c r="AG150" s="89">
        <v>1035891.47</v>
      </c>
      <c r="AH150" s="88">
        <v>90930.78</v>
      </c>
      <c r="AI150" s="88">
        <v>207198.97</v>
      </c>
      <c r="AJ150" s="89">
        <v>0</v>
      </c>
      <c r="AK150" s="88">
        <v>121599.84</v>
      </c>
      <c r="AL150" s="88">
        <v>0</v>
      </c>
      <c r="AM150" s="88">
        <v>69776.179999999993</v>
      </c>
      <c r="AN150" s="88">
        <v>11949</v>
      </c>
      <c r="AO150" s="88">
        <v>210</v>
      </c>
      <c r="AP150" s="88">
        <v>15926.31</v>
      </c>
      <c r="AQ150" s="88">
        <v>39170.78</v>
      </c>
      <c r="AR150" s="88">
        <v>28346.45</v>
      </c>
      <c r="AS150" s="88">
        <v>0</v>
      </c>
      <c r="AT150" s="88">
        <v>5511.68</v>
      </c>
      <c r="AU150" s="88">
        <v>30933.97</v>
      </c>
      <c r="AV150" s="88">
        <v>89627.42</v>
      </c>
      <c r="AW150" s="88">
        <v>1747072.85</v>
      </c>
      <c r="AX150" s="88">
        <v>0</v>
      </c>
      <c r="AY150" s="91">
        <f t="shared" si="25"/>
        <v>0</v>
      </c>
      <c r="AZ150" s="89">
        <v>0</v>
      </c>
      <c r="BA150" s="91">
        <v>8.2018720095576855E-2</v>
      </c>
      <c r="BB150" s="88">
        <v>291756.03999999998</v>
      </c>
      <c r="BC150" s="88">
        <v>1574150.2</v>
      </c>
      <c r="BD150" s="89">
        <v>209700</v>
      </c>
      <c r="BE150" s="89">
        <v>5.8207660913467401E-11</v>
      </c>
      <c r="BF150" s="89">
        <v>284329.75000000099</v>
      </c>
      <c r="BG150" s="89">
        <v>0</v>
      </c>
      <c r="BH150" s="89">
        <v>0</v>
      </c>
      <c r="BI150" s="89">
        <v>0</v>
      </c>
      <c r="BJ150" s="89">
        <f t="shared" si="26"/>
        <v>0</v>
      </c>
      <c r="BK150" s="89">
        <v>0</v>
      </c>
      <c r="BL150" s="89">
        <v>2925</v>
      </c>
      <c r="BM150" s="89">
        <v>969</v>
      </c>
      <c r="BN150" s="88">
        <v>6</v>
      </c>
      <c r="BO150" s="88">
        <v>0</v>
      </c>
      <c r="BP150" s="88">
        <v>-27</v>
      </c>
      <c r="BQ150" s="88">
        <v>-48</v>
      </c>
      <c r="BR150" s="88">
        <v>-101</v>
      </c>
      <c r="BS150" s="88">
        <v>-251</v>
      </c>
      <c r="BT150" s="88">
        <v>17</v>
      </c>
      <c r="BU150" s="88">
        <v>0</v>
      </c>
      <c r="BV150" s="88">
        <v>0</v>
      </c>
      <c r="BW150" s="88">
        <v>-724</v>
      </c>
      <c r="BX150" s="88">
        <v>-4</v>
      </c>
      <c r="BY150" s="88">
        <v>2762</v>
      </c>
      <c r="BZ150" s="88">
        <v>1</v>
      </c>
      <c r="CA150" s="88">
        <v>138</v>
      </c>
      <c r="CB150" s="88">
        <v>63</v>
      </c>
      <c r="CC150" s="88">
        <v>503</v>
      </c>
      <c r="CD150" s="88">
        <v>14</v>
      </c>
      <c r="CE150" s="88">
        <v>5</v>
      </c>
    </row>
    <row r="151" spans="1:83" ht="15.6" customHeight="1" x14ac:dyDescent="0.3">
      <c r="A151" s="36">
        <v>18</v>
      </c>
      <c r="B151" s="37" t="s">
        <v>468</v>
      </c>
      <c r="C151" s="86" t="s">
        <v>252</v>
      </c>
      <c r="D151" s="40" t="s">
        <v>469</v>
      </c>
      <c r="E151" s="41" t="s">
        <v>87</v>
      </c>
      <c r="F151" s="40" t="s">
        <v>470</v>
      </c>
      <c r="G151" s="88">
        <v>4934972.0199999996</v>
      </c>
      <c r="H151" s="88">
        <v>2694</v>
      </c>
      <c r="I151" s="88">
        <v>85881.74</v>
      </c>
      <c r="J151" s="88">
        <v>69353.740000000005</v>
      </c>
      <c r="K151" s="89">
        <v>0</v>
      </c>
      <c r="L151" s="89">
        <v>5092901.5</v>
      </c>
      <c r="M151" s="89">
        <v>709594.13</v>
      </c>
      <c r="N151" s="88">
        <v>0</v>
      </c>
      <c r="O151" s="88">
        <v>467665.68</v>
      </c>
      <c r="P151" s="90">
        <v>494480.32</v>
      </c>
      <c r="Q151" s="88">
        <v>0</v>
      </c>
      <c r="R151" s="88">
        <v>542738.44999999995</v>
      </c>
      <c r="S151" s="88">
        <v>2340683.33</v>
      </c>
      <c r="T151" s="88">
        <v>522736.92</v>
      </c>
      <c r="U151" s="88">
        <v>0</v>
      </c>
      <c r="V151" s="88">
        <v>0</v>
      </c>
      <c r="W151" s="88">
        <v>126367.54</v>
      </c>
      <c r="X151" s="89">
        <v>670755.06000000006</v>
      </c>
      <c r="Y151" s="89">
        <v>5165427.3</v>
      </c>
      <c r="Z151" s="91">
        <v>3.0619324876898422E-2</v>
      </c>
      <c r="AA151" s="89">
        <v>519833.61</v>
      </c>
      <c r="AB151" s="89">
        <v>0</v>
      </c>
      <c r="AC151" s="89">
        <v>0</v>
      </c>
      <c r="AD151" s="89">
        <v>0</v>
      </c>
      <c r="AE151" s="89">
        <v>0</v>
      </c>
      <c r="AF151" s="89">
        <f t="shared" si="24"/>
        <v>0</v>
      </c>
      <c r="AG151" s="89">
        <v>118935.08</v>
      </c>
      <c r="AH151" s="88">
        <v>9726.86</v>
      </c>
      <c r="AI151" s="88">
        <v>38582.050000000003</v>
      </c>
      <c r="AJ151" s="89">
        <v>0</v>
      </c>
      <c r="AK151" s="88">
        <v>33843.24</v>
      </c>
      <c r="AL151" s="88">
        <v>4175</v>
      </c>
      <c r="AM151" s="88">
        <v>21101.95</v>
      </c>
      <c r="AN151" s="88">
        <v>6949</v>
      </c>
      <c r="AO151" s="88">
        <v>100</v>
      </c>
      <c r="AP151" s="88">
        <v>0</v>
      </c>
      <c r="AQ151" s="88">
        <v>17471.27</v>
      </c>
      <c r="AR151" s="88">
        <v>12393.43</v>
      </c>
      <c r="AS151" s="88">
        <v>0</v>
      </c>
      <c r="AT151" s="88">
        <v>895</v>
      </c>
      <c r="AU151" s="88">
        <v>7337.48</v>
      </c>
      <c r="AV151" s="88">
        <v>39178.080000000002</v>
      </c>
      <c r="AW151" s="88">
        <v>310688.44</v>
      </c>
      <c r="AX151" s="88">
        <v>0</v>
      </c>
      <c r="AY151" s="91">
        <f t="shared" si="25"/>
        <v>0</v>
      </c>
      <c r="AZ151" s="89">
        <v>0</v>
      </c>
      <c r="BA151" s="91">
        <v>9.2094519965896751E-2</v>
      </c>
      <c r="BB151" s="88">
        <v>35124.93</v>
      </c>
      <c r="BC151" s="88">
        <v>116063.07</v>
      </c>
      <c r="BD151" s="89">
        <v>209700</v>
      </c>
      <c r="BE151" s="89">
        <v>0</v>
      </c>
      <c r="BF151" s="89">
        <v>74350.600000000093</v>
      </c>
      <c r="BG151" s="89">
        <v>0</v>
      </c>
      <c r="BH151" s="89">
        <v>0</v>
      </c>
      <c r="BI151" s="89">
        <v>0</v>
      </c>
      <c r="BJ151" s="89">
        <f t="shared" si="26"/>
        <v>0</v>
      </c>
      <c r="BK151" s="89">
        <v>0</v>
      </c>
      <c r="BL151" s="89">
        <v>740</v>
      </c>
      <c r="BM151" s="89">
        <v>213</v>
      </c>
      <c r="BN151" s="88">
        <v>0</v>
      </c>
      <c r="BO151" s="88">
        <v>-1</v>
      </c>
      <c r="BP151" s="88">
        <v>-17</v>
      </c>
      <c r="BQ151" s="88">
        <v>-21</v>
      </c>
      <c r="BR151" s="88">
        <v>-46</v>
      </c>
      <c r="BS151" s="88">
        <v>-32</v>
      </c>
      <c r="BT151" s="88">
        <v>0</v>
      </c>
      <c r="BU151" s="88">
        <v>0</v>
      </c>
      <c r="BV151" s="88">
        <v>-3</v>
      </c>
      <c r="BW151" s="88">
        <v>-240</v>
      </c>
      <c r="BX151" s="88">
        <v>-1</v>
      </c>
      <c r="BY151" s="88">
        <v>592</v>
      </c>
      <c r="BZ151" s="88">
        <v>1</v>
      </c>
      <c r="CA151" s="88">
        <v>41</v>
      </c>
      <c r="CB151" s="88">
        <v>25</v>
      </c>
      <c r="CC151" s="88">
        <v>168</v>
      </c>
      <c r="CD151" s="88">
        <v>6</v>
      </c>
      <c r="CE151" s="88">
        <v>0</v>
      </c>
    </row>
    <row r="152" spans="1:83" ht="15.6" customHeight="1" x14ac:dyDescent="0.3">
      <c r="A152" s="36">
        <v>18</v>
      </c>
      <c r="B152" s="37" t="s">
        <v>471</v>
      </c>
      <c r="C152" s="86" t="s">
        <v>472</v>
      </c>
      <c r="D152" s="40" t="s">
        <v>473</v>
      </c>
      <c r="E152" s="40" t="s">
        <v>119</v>
      </c>
      <c r="F152" s="40" t="s">
        <v>198</v>
      </c>
      <c r="G152" s="88">
        <v>80208378.810000002</v>
      </c>
      <c r="H152" s="88">
        <v>0</v>
      </c>
      <c r="I152" s="88">
        <v>2633484.42</v>
      </c>
      <c r="J152" s="88">
        <v>0</v>
      </c>
      <c r="K152" s="89">
        <v>362886.47</v>
      </c>
      <c r="L152" s="89">
        <v>83204749.700000003</v>
      </c>
      <c r="M152" s="89">
        <v>0</v>
      </c>
      <c r="N152" s="88">
        <v>27924516.780000001</v>
      </c>
      <c r="O152" s="88">
        <v>5289818.95</v>
      </c>
      <c r="P152" s="90">
        <v>14641619.9</v>
      </c>
      <c r="Q152" s="88">
        <v>116850.85</v>
      </c>
      <c r="R152" s="88">
        <v>4049447.23</v>
      </c>
      <c r="S152" s="88">
        <v>19523071.09</v>
      </c>
      <c r="T152" s="88">
        <v>4213427.49</v>
      </c>
      <c r="U152" s="88">
        <v>0</v>
      </c>
      <c r="V152" s="88">
        <v>0</v>
      </c>
      <c r="W152" s="88">
        <v>3135200.39</v>
      </c>
      <c r="X152" s="89">
        <v>4132426.35</v>
      </c>
      <c r="Y152" s="89">
        <v>83026379.030000001</v>
      </c>
      <c r="Z152" s="91">
        <v>3.1941612684491562E-2</v>
      </c>
      <c r="AA152" s="89">
        <v>3903609.87</v>
      </c>
      <c r="AB152" s="89">
        <v>0</v>
      </c>
      <c r="AC152" s="89">
        <v>0</v>
      </c>
      <c r="AD152" s="89">
        <v>0</v>
      </c>
      <c r="AE152" s="89">
        <v>416.53</v>
      </c>
      <c r="AF152" s="89">
        <f t="shared" si="24"/>
        <v>416.53</v>
      </c>
      <c r="AG152" s="89">
        <v>2154571.64</v>
      </c>
      <c r="AH152" s="88">
        <v>173491.03</v>
      </c>
      <c r="AI152" s="88">
        <v>497858.01</v>
      </c>
      <c r="AJ152" s="89">
        <v>0</v>
      </c>
      <c r="AK152" s="88">
        <v>454303.99</v>
      </c>
      <c r="AL152" s="88">
        <v>28711.8</v>
      </c>
      <c r="AM152" s="88">
        <v>82298.61</v>
      </c>
      <c r="AN152" s="88">
        <v>14083</v>
      </c>
      <c r="AO152" s="88">
        <v>5110.5</v>
      </c>
      <c r="AP152" s="88">
        <v>0</v>
      </c>
      <c r="AQ152" s="88">
        <v>109493.86</v>
      </c>
      <c r="AR152" s="88">
        <v>19186.349999999999</v>
      </c>
      <c r="AS152" s="88">
        <v>0</v>
      </c>
      <c r="AT152" s="88">
        <v>23183.19</v>
      </c>
      <c r="AU152" s="88">
        <v>35756.449999999997</v>
      </c>
      <c r="AV152" s="88">
        <v>170461.12</v>
      </c>
      <c r="AW152" s="88">
        <v>3768509.55</v>
      </c>
      <c r="AX152" s="88">
        <v>0</v>
      </c>
      <c r="AY152" s="91">
        <f t="shared" si="25"/>
        <v>0</v>
      </c>
      <c r="AZ152" s="89">
        <v>0</v>
      </c>
      <c r="BA152" s="91">
        <v>4.8668355200732677E-2</v>
      </c>
      <c r="BB152" s="88">
        <v>534805.19999999995</v>
      </c>
      <c r="BC152" s="88">
        <v>2027179.77</v>
      </c>
      <c r="BD152" s="89">
        <v>209700</v>
      </c>
      <c r="BE152" s="89">
        <v>2.91038304567337E-11</v>
      </c>
      <c r="BF152" s="89">
        <v>605917.29</v>
      </c>
      <c r="BG152" s="89">
        <v>0</v>
      </c>
      <c r="BH152" s="89">
        <v>0</v>
      </c>
      <c r="BI152" s="89">
        <v>0</v>
      </c>
      <c r="BJ152" s="89">
        <f t="shared" si="26"/>
        <v>0</v>
      </c>
      <c r="BK152" s="89">
        <v>0</v>
      </c>
      <c r="BL152" s="89">
        <v>6574</v>
      </c>
      <c r="BM152" s="89">
        <v>2034</v>
      </c>
      <c r="BN152" s="88">
        <v>13</v>
      </c>
      <c r="BO152" s="88">
        <v>-3</v>
      </c>
      <c r="BP152" s="88">
        <v>-49</v>
      </c>
      <c r="BQ152" s="88">
        <v>-91</v>
      </c>
      <c r="BR152" s="88">
        <v>-481</v>
      </c>
      <c r="BS152" s="88">
        <v>-355</v>
      </c>
      <c r="BT152" s="88">
        <v>2</v>
      </c>
      <c r="BU152" s="88">
        <v>0</v>
      </c>
      <c r="BV152" s="88">
        <v>22</v>
      </c>
      <c r="BW152" s="88">
        <v>-1660</v>
      </c>
      <c r="BX152" s="88">
        <v>-9</v>
      </c>
      <c r="BY152" s="88">
        <v>5997</v>
      </c>
      <c r="BZ152" s="88">
        <v>45</v>
      </c>
      <c r="CA152" s="88">
        <v>342</v>
      </c>
      <c r="CB152" s="88">
        <v>187</v>
      </c>
      <c r="CC152" s="88">
        <v>998</v>
      </c>
      <c r="CD152" s="88">
        <v>121</v>
      </c>
      <c r="CE152" s="88">
        <v>15</v>
      </c>
    </row>
    <row r="153" spans="1:83" ht="15.6" customHeight="1" x14ac:dyDescent="0.3">
      <c r="A153" s="32">
        <v>18</v>
      </c>
      <c r="B153" s="33" t="s">
        <v>474</v>
      </c>
      <c r="C153" s="87" t="s">
        <v>475</v>
      </c>
      <c r="D153" s="34" t="s">
        <v>476</v>
      </c>
      <c r="E153" s="35" t="s">
        <v>87</v>
      </c>
      <c r="F153" s="34" t="s">
        <v>477</v>
      </c>
      <c r="G153" s="88">
        <v>36637771.219999999</v>
      </c>
      <c r="H153" s="88">
        <v>0</v>
      </c>
      <c r="I153" s="88">
        <v>1366498.29</v>
      </c>
      <c r="J153" s="88">
        <v>52853.53</v>
      </c>
      <c r="K153" s="89">
        <v>-203688.86</v>
      </c>
      <c r="L153" s="89">
        <v>37853434.18</v>
      </c>
      <c r="M153" s="89">
        <v>824304.04</v>
      </c>
      <c r="N153" s="88">
        <v>193199.07</v>
      </c>
      <c r="O153" s="88">
        <v>3216638.81</v>
      </c>
      <c r="P153" s="90">
        <v>7810598.2699999996</v>
      </c>
      <c r="Q153" s="88">
        <v>16561.66</v>
      </c>
      <c r="R153" s="88">
        <v>5401965.6799999997</v>
      </c>
      <c r="S153" s="88">
        <v>12692017.83</v>
      </c>
      <c r="T153" s="88">
        <v>5247504.87</v>
      </c>
      <c r="U153" s="88">
        <v>0</v>
      </c>
      <c r="V153" s="88">
        <v>675.5</v>
      </c>
      <c r="W153" s="88">
        <v>1516408.98</v>
      </c>
      <c r="X153" s="89">
        <v>2386920.0699999998</v>
      </c>
      <c r="Y153" s="89">
        <v>38482490.740000002</v>
      </c>
      <c r="Z153" s="91">
        <v>2.7203173850704448E-2</v>
      </c>
      <c r="AA153" s="89">
        <v>2386920.0699999998</v>
      </c>
      <c r="AB153" s="89">
        <v>0</v>
      </c>
      <c r="AC153" s="89">
        <v>0</v>
      </c>
      <c r="AD153" s="89">
        <v>0</v>
      </c>
      <c r="AE153" s="89">
        <v>614.13</v>
      </c>
      <c r="AF153" s="89">
        <f t="shared" si="24"/>
        <v>614.13</v>
      </c>
      <c r="AG153" s="89">
        <v>1164610.6100000001</v>
      </c>
      <c r="AH153" s="88">
        <v>107230.46</v>
      </c>
      <c r="AI153" s="88">
        <v>253356.72</v>
      </c>
      <c r="AJ153" s="89">
        <v>1040</v>
      </c>
      <c r="AK153" s="88">
        <v>199665.48</v>
      </c>
      <c r="AL153" s="88">
        <v>58367.81</v>
      </c>
      <c r="AM153" s="88">
        <v>94606.77</v>
      </c>
      <c r="AN153" s="88">
        <v>13798</v>
      </c>
      <c r="AO153" s="88">
        <v>1075</v>
      </c>
      <c r="AP153" s="88">
        <v>0</v>
      </c>
      <c r="AQ153" s="88">
        <v>58637.78</v>
      </c>
      <c r="AR153" s="88">
        <v>29230.02</v>
      </c>
      <c r="AS153" s="88">
        <v>0</v>
      </c>
      <c r="AT153" s="88">
        <v>7618</v>
      </c>
      <c r="AU153" s="88">
        <v>72888.05</v>
      </c>
      <c r="AV153" s="88">
        <v>72076.91</v>
      </c>
      <c r="AW153" s="88">
        <v>2134201.61</v>
      </c>
      <c r="AX153" s="88">
        <v>0</v>
      </c>
      <c r="AY153" s="91">
        <f t="shared" si="25"/>
        <v>0</v>
      </c>
      <c r="AZ153" s="89">
        <v>0</v>
      </c>
      <c r="BA153" s="91">
        <v>6.3715639174656877E-2</v>
      </c>
      <c r="BB153" s="88">
        <v>86927.79</v>
      </c>
      <c r="BC153" s="88">
        <v>909735.87</v>
      </c>
      <c r="BD153" s="89">
        <v>209700</v>
      </c>
      <c r="BE153" s="89">
        <v>0</v>
      </c>
      <c r="BF153" s="89">
        <v>338314.66999999899</v>
      </c>
      <c r="BG153" s="89">
        <v>0</v>
      </c>
      <c r="BH153" s="89">
        <v>0</v>
      </c>
      <c r="BI153" s="89">
        <v>0</v>
      </c>
      <c r="BJ153" s="89">
        <f t="shared" si="26"/>
        <v>0</v>
      </c>
      <c r="BK153" s="89">
        <v>0</v>
      </c>
      <c r="BL153" s="89">
        <v>5515</v>
      </c>
      <c r="BM153" s="89">
        <v>1157</v>
      </c>
      <c r="BN153" s="88">
        <v>14</v>
      </c>
      <c r="BO153" s="88">
        <v>-6</v>
      </c>
      <c r="BP153" s="88">
        <v>-29</v>
      </c>
      <c r="BQ153" s="88">
        <v>-53</v>
      </c>
      <c r="BR153" s="88">
        <v>-142</v>
      </c>
      <c r="BS153" s="88">
        <v>-306</v>
      </c>
      <c r="BT153" s="88">
        <v>22</v>
      </c>
      <c r="BU153" s="88">
        <v>0</v>
      </c>
      <c r="BV153" s="88">
        <v>0</v>
      </c>
      <c r="BW153" s="88">
        <v>-1328</v>
      </c>
      <c r="BX153" s="88">
        <v>-21</v>
      </c>
      <c r="BY153" s="88">
        <v>4823</v>
      </c>
      <c r="BZ153" s="88">
        <v>2</v>
      </c>
      <c r="CA153" s="88">
        <v>215</v>
      </c>
      <c r="CB153" s="88">
        <v>117</v>
      </c>
      <c r="CC153" s="88">
        <v>736</v>
      </c>
      <c r="CD153" s="88">
        <v>247</v>
      </c>
      <c r="CE153" s="88">
        <v>10</v>
      </c>
    </row>
    <row r="154" spans="1:83" ht="15.6" customHeight="1" x14ac:dyDescent="0.3">
      <c r="A154" s="32">
        <v>18</v>
      </c>
      <c r="B154" s="33" t="s">
        <v>572</v>
      </c>
      <c r="C154" s="86" t="s">
        <v>577</v>
      </c>
      <c r="D154" s="34" t="s">
        <v>466</v>
      </c>
      <c r="E154" s="35" t="s">
        <v>87</v>
      </c>
      <c r="F154" s="34" t="s">
        <v>467</v>
      </c>
      <c r="G154" s="88">
        <v>2876468.6170000001</v>
      </c>
      <c r="H154" s="88">
        <v>0.02</v>
      </c>
      <c r="I154" s="88">
        <v>40467.230000000003</v>
      </c>
      <c r="J154" s="88">
        <v>0</v>
      </c>
      <c r="K154" s="89">
        <v>560</v>
      </c>
      <c r="L154" s="89">
        <v>2917495.8670000001</v>
      </c>
      <c r="M154" s="89">
        <v>0</v>
      </c>
      <c r="N154" s="88">
        <v>0</v>
      </c>
      <c r="O154" s="88">
        <v>463347.58</v>
      </c>
      <c r="P154" s="90">
        <v>650257.06000000006</v>
      </c>
      <c r="Q154" s="88">
        <v>0</v>
      </c>
      <c r="R154" s="88">
        <v>186704.64000000001</v>
      </c>
      <c r="S154" s="88">
        <v>1119775.8600000001</v>
      </c>
      <c r="T154" s="88">
        <v>64622.05</v>
      </c>
      <c r="U154" s="88">
        <v>0</v>
      </c>
      <c r="V154" s="88">
        <v>0</v>
      </c>
      <c r="W154" s="88">
        <v>99080.82</v>
      </c>
      <c r="X154" s="89">
        <v>287642.09000000003</v>
      </c>
      <c r="Y154" s="89">
        <v>2871430.1</v>
      </c>
      <c r="Z154" s="91">
        <v>3.3652839372153881E-2</v>
      </c>
      <c r="AA154" s="89">
        <v>287642.09000000003</v>
      </c>
      <c r="AB154" s="89">
        <v>0</v>
      </c>
      <c r="AC154" s="89">
        <v>0</v>
      </c>
      <c r="AD154" s="89">
        <v>0</v>
      </c>
      <c r="AE154" s="89">
        <v>0</v>
      </c>
      <c r="AF154" s="89">
        <f t="shared" ref="AF154:AF185" si="27">SUM(AD154:AE154)</f>
        <v>0</v>
      </c>
      <c r="AG154" s="89">
        <v>51352</v>
      </c>
      <c r="AH154" s="88">
        <v>5030.8500000000004</v>
      </c>
      <c r="AI154" s="88">
        <v>0</v>
      </c>
      <c r="AJ154" s="89">
        <v>0</v>
      </c>
      <c r="AK154" s="88">
        <v>19977.48</v>
      </c>
      <c r="AL154" s="88">
        <v>3796.9</v>
      </c>
      <c r="AM154" s="88">
        <v>9335.5</v>
      </c>
      <c r="AN154" s="88">
        <v>5200</v>
      </c>
      <c r="AO154" s="88">
        <v>0</v>
      </c>
      <c r="AP154" s="88">
        <v>0</v>
      </c>
      <c r="AQ154" s="88">
        <v>13834.45</v>
      </c>
      <c r="AR154" s="88">
        <v>3577.05</v>
      </c>
      <c r="AS154" s="88">
        <v>0</v>
      </c>
      <c r="AT154" s="88">
        <v>5021.8500000000004</v>
      </c>
      <c r="AU154" s="88">
        <v>2400</v>
      </c>
      <c r="AV154" s="88">
        <v>5825.95</v>
      </c>
      <c r="AW154" s="88">
        <v>125352.03</v>
      </c>
      <c r="AX154" s="88">
        <v>0</v>
      </c>
      <c r="AY154" s="91">
        <f t="shared" ref="AY154:AY185" si="28">AX154/AW154</f>
        <v>0</v>
      </c>
      <c r="AZ154" s="89">
        <v>0</v>
      </c>
      <c r="BA154" s="91">
        <v>9.9998341125652548E-2</v>
      </c>
      <c r="BB154" s="88">
        <v>43615.7</v>
      </c>
      <c r="BC154" s="88">
        <v>53185.64</v>
      </c>
      <c r="BD154" s="89">
        <v>143823.43</v>
      </c>
      <c r="BE154" s="89">
        <v>0</v>
      </c>
      <c r="BF154" s="89">
        <v>25609.690000000101</v>
      </c>
      <c r="BG154" s="89">
        <v>0</v>
      </c>
      <c r="BH154" s="89">
        <v>0</v>
      </c>
      <c r="BI154" s="89">
        <v>0</v>
      </c>
      <c r="BJ154" s="89">
        <f t="shared" ref="BJ154:BJ185" si="29">SUM(BH154:BI154)</f>
        <v>0</v>
      </c>
      <c r="BK154" s="89">
        <v>0</v>
      </c>
      <c r="BL154" s="89">
        <v>267</v>
      </c>
      <c r="BM154" s="89">
        <v>59</v>
      </c>
      <c r="BN154" s="88">
        <v>1</v>
      </c>
      <c r="BO154" s="88">
        <v>0</v>
      </c>
      <c r="BP154" s="88">
        <v>-2</v>
      </c>
      <c r="BQ154" s="88">
        <v>-7</v>
      </c>
      <c r="BR154" s="88">
        <v>-21</v>
      </c>
      <c r="BS154" s="88">
        <v>-9</v>
      </c>
      <c r="BT154" s="88">
        <v>1</v>
      </c>
      <c r="BU154" s="88">
        <v>0</v>
      </c>
      <c r="BV154" s="88">
        <v>0</v>
      </c>
      <c r="BW154" s="88">
        <v>-82</v>
      </c>
      <c r="BX154" s="88">
        <v>0</v>
      </c>
      <c r="BY154" s="88">
        <v>207</v>
      </c>
      <c r="BZ154" s="88">
        <v>0</v>
      </c>
      <c r="CA154" s="88">
        <v>31</v>
      </c>
      <c r="CB154" s="88">
        <v>13</v>
      </c>
      <c r="CC154" s="88">
        <v>29</v>
      </c>
      <c r="CD154" s="88">
        <v>2</v>
      </c>
      <c r="CE154" s="88">
        <v>1</v>
      </c>
    </row>
    <row r="155" spans="1:83" s="64" customFormat="1" ht="15.6" customHeight="1" x14ac:dyDescent="0.3">
      <c r="A155" s="43">
        <v>18</v>
      </c>
      <c r="B155" s="61" t="s">
        <v>573</v>
      </c>
      <c r="C155" s="86" t="s">
        <v>114</v>
      </c>
      <c r="D155" s="56" t="s">
        <v>562</v>
      </c>
      <c r="E155" s="56" t="s">
        <v>119</v>
      </c>
      <c r="F155" s="56" t="s">
        <v>198</v>
      </c>
      <c r="G155" s="88">
        <v>56306166.090000004</v>
      </c>
      <c r="H155" s="88">
        <v>0</v>
      </c>
      <c r="I155" s="88">
        <v>1663231.57</v>
      </c>
      <c r="J155" s="88">
        <v>0</v>
      </c>
      <c r="K155" s="89">
        <v>186305.84</v>
      </c>
      <c r="L155" s="89">
        <v>58155703.5</v>
      </c>
      <c r="M155" s="89">
        <v>0</v>
      </c>
      <c r="N155" s="88">
        <v>20142123.199999999</v>
      </c>
      <c r="O155" s="88">
        <v>3913796.2</v>
      </c>
      <c r="P155" s="90">
        <v>9804081.1300000008</v>
      </c>
      <c r="Q155" s="88">
        <v>32613.18</v>
      </c>
      <c r="R155" s="88">
        <v>3572526.28</v>
      </c>
      <c r="S155" s="88">
        <v>12821492.460000001</v>
      </c>
      <c r="T155" s="88">
        <v>3538412.21</v>
      </c>
      <c r="U155" s="88">
        <v>0</v>
      </c>
      <c r="V155" s="88">
        <v>112.39</v>
      </c>
      <c r="W155" s="88">
        <v>2179899.91</v>
      </c>
      <c r="X155" s="89">
        <v>2360801.6800000002</v>
      </c>
      <c r="Y155" s="89">
        <v>58365858.640000001</v>
      </c>
      <c r="Z155" s="91">
        <v>3.1503623726834351E-2</v>
      </c>
      <c r="AA155" s="89">
        <v>2209894.27</v>
      </c>
      <c r="AB155" s="89">
        <v>0</v>
      </c>
      <c r="AC155" s="89">
        <v>0</v>
      </c>
      <c r="AD155" s="89">
        <v>0</v>
      </c>
      <c r="AE155" s="89">
        <v>0</v>
      </c>
      <c r="AF155" s="89">
        <f t="shared" si="27"/>
        <v>0</v>
      </c>
      <c r="AG155" s="89">
        <v>1312830.03</v>
      </c>
      <c r="AH155" s="88">
        <v>116578.64</v>
      </c>
      <c r="AI155" s="88">
        <v>241630.34</v>
      </c>
      <c r="AJ155" s="89">
        <v>0</v>
      </c>
      <c r="AK155" s="88">
        <v>147240.16</v>
      </c>
      <c r="AL155" s="90">
        <v>10244.56</v>
      </c>
      <c r="AM155" s="88">
        <v>70443.5</v>
      </c>
      <c r="AN155" s="88">
        <v>16199</v>
      </c>
      <c r="AO155" s="88">
        <v>0</v>
      </c>
      <c r="AP155" s="88">
        <v>0</v>
      </c>
      <c r="AQ155" s="88">
        <v>81289.739999999991</v>
      </c>
      <c r="AR155" s="88">
        <v>17444.560000000001</v>
      </c>
      <c r="AS155" s="88">
        <v>0</v>
      </c>
      <c r="AT155" s="88">
        <v>2951.31</v>
      </c>
      <c r="AU155" s="88">
        <v>66756.960000000006</v>
      </c>
      <c r="AV155" s="88">
        <v>125145.19</v>
      </c>
      <c r="AW155" s="88">
        <v>2208753.9900000002</v>
      </c>
      <c r="AX155" s="88">
        <v>0</v>
      </c>
      <c r="AY155" s="91">
        <f t="shared" si="28"/>
        <v>0</v>
      </c>
      <c r="AZ155" s="89">
        <v>0</v>
      </c>
      <c r="BA155" s="91">
        <v>3.9247819971754E-2</v>
      </c>
      <c r="BB155" s="88">
        <v>580393.05000000005</v>
      </c>
      <c r="BC155" s="88">
        <v>1193455.22</v>
      </c>
      <c r="BD155" s="89">
        <v>206554.64</v>
      </c>
      <c r="BE155" s="89">
        <v>0</v>
      </c>
      <c r="BF155" s="89">
        <v>447450.39999999898</v>
      </c>
      <c r="BG155" s="89">
        <v>0</v>
      </c>
      <c r="BH155" s="89">
        <v>0</v>
      </c>
      <c r="BI155" s="89">
        <v>0</v>
      </c>
      <c r="BJ155" s="89">
        <f t="shared" si="29"/>
        <v>0</v>
      </c>
      <c r="BK155" s="89">
        <v>0</v>
      </c>
      <c r="BL155" s="89">
        <v>4135</v>
      </c>
      <c r="BM155" s="89">
        <v>1284</v>
      </c>
      <c r="BN155" s="88">
        <v>13</v>
      </c>
      <c r="BO155" s="88">
        <v>0</v>
      </c>
      <c r="BP155" s="88">
        <v>-39</v>
      </c>
      <c r="BQ155" s="88">
        <v>-96</v>
      </c>
      <c r="BR155" s="88">
        <v>-323</v>
      </c>
      <c r="BS155" s="88">
        <v>-269</v>
      </c>
      <c r="BT155" s="88">
        <v>0</v>
      </c>
      <c r="BU155" s="88">
        <v>-1</v>
      </c>
      <c r="BV155" s="88">
        <v>0</v>
      </c>
      <c r="BW155" s="88">
        <v>-1157</v>
      </c>
      <c r="BX155" s="88">
        <v>-3</v>
      </c>
      <c r="BY155" s="88">
        <v>3544</v>
      </c>
      <c r="BZ155" s="88">
        <v>5</v>
      </c>
      <c r="CA155" s="88">
        <v>277</v>
      </c>
      <c r="CB155" s="88">
        <v>96</v>
      </c>
      <c r="CC155" s="88">
        <v>513</v>
      </c>
      <c r="CD155" s="88">
        <v>270</v>
      </c>
      <c r="CE155" s="88">
        <v>3</v>
      </c>
    </row>
    <row r="156" spans="1:83" s="64" customFormat="1" ht="15.6" customHeight="1" x14ac:dyDescent="0.3">
      <c r="A156" s="57">
        <v>18</v>
      </c>
      <c r="B156" s="39" t="s">
        <v>574</v>
      </c>
      <c r="C156" s="86" t="s">
        <v>578</v>
      </c>
      <c r="D156" s="59" t="s">
        <v>563</v>
      </c>
      <c r="E156" s="60" t="s">
        <v>87</v>
      </c>
      <c r="F156" s="59" t="s">
        <v>477</v>
      </c>
      <c r="G156" s="88">
        <v>20171431.350000001</v>
      </c>
      <c r="H156" s="88">
        <v>0</v>
      </c>
      <c r="I156" s="88">
        <v>1132881.8999999999</v>
      </c>
      <c r="J156" s="88">
        <v>0</v>
      </c>
      <c r="K156" s="89">
        <v>-65173.78</v>
      </c>
      <c r="L156" s="89">
        <v>21239139.469999999</v>
      </c>
      <c r="M156" s="89">
        <v>0</v>
      </c>
      <c r="N156" s="88">
        <v>0</v>
      </c>
      <c r="O156" s="88">
        <v>1503220.79</v>
      </c>
      <c r="P156" s="90">
        <v>4402276.1500000004</v>
      </c>
      <c r="Q156" s="88">
        <v>0</v>
      </c>
      <c r="R156" s="88">
        <v>2670439.25</v>
      </c>
      <c r="S156" s="88">
        <v>7538529.0300000003</v>
      </c>
      <c r="T156" s="88">
        <v>2771184.18</v>
      </c>
      <c r="U156" s="88">
        <v>0</v>
      </c>
      <c r="V156" s="88">
        <v>0</v>
      </c>
      <c r="W156" s="88">
        <v>1205206.57</v>
      </c>
      <c r="X156" s="89">
        <v>1671012.35</v>
      </c>
      <c r="Y156" s="89">
        <v>21761868.32</v>
      </c>
      <c r="Z156" s="91">
        <v>0.1065984799338496</v>
      </c>
      <c r="AA156" s="89">
        <v>1671012.35</v>
      </c>
      <c r="AB156" s="89">
        <v>0</v>
      </c>
      <c r="AC156" s="89">
        <v>0</v>
      </c>
      <c r="AD156" s="89">
        <v>0</v>
      </c>
      <c r="AE156" s="89">
        <v>224.61</v>
      </c>
      <c r="AF156" s="89">
        <f t="shared" si="27"/>
        <v>224.61</v>
      </c>
      <c r="AG156" s="89">
        <v>912976.25</v>
      </c>
      <c r="AH156" s="88">
        <v>86717.79</v>
      </c>
      <c r="AI156" s="88">
        <v>213946.92</v>
      </c>
      <c r="AJ156" s="89">
        <v>0</v>
      </c>
      <c r="AK156" s="88">
        <v>67729.600000000006</v>
      </c>
      <c r="AL156" s="88">
        <v>13837.5</v>
      </c>
      <c r="AM156" s="88">
        <v>62771.58</v>
      </c>
      <c r="AN156" s="88">
        <v>13064</v>
      </c>
      <c r="AO156" s="88">
        <v>292</v>
      </c>
      <c r="AP156" s="88">
        <v>0</v>
      </c>
      <c r="AQ156" s="88">
        <v>47520.5</v>
      </c>
      <c r="AR156" s="88">
        <v>21107.59</v>
      </c>
      <c r="AS156" s="88">
        <v>0</v>
      </c>
      <c r="AT156" s="88">
        <v>6723.92</v>
      </c>
      <c r="AU156" s="88">
        <v>26435.49</v>
      </c>
      <c r="AV156" s="88">
        <v>41348.559999999998</v>
      </c>
      <c r="AW156" s="88">
        <v>1514471.7</v>
      </c>
      <c r="AX156" s="88">
        <v>0</v>
      </c>
      <c r="AY156" s="91">
        <f t="shared" si="28"/>
        <v>0</v>
      </c>
      <c r="AZ156" s="89">
        <v>0</v>
      </c>
      <c r="BA156" s="91">
        <v>8.28405441837919E-2</v>
      </c>
      <c r="BB156" s="88">
        <v>142492.44</v>
      </c>
      <c r="BC156" s="88">
        <v>2007751.48</v>
      </c>
      <c r="BD156" s="89">
        <v>206555</v>
      </c>
      <c r="BE156" s="89">
        <v>0</v>
      </c>
      <c r="BF156" s="89">
        <v>267199.98</v>
      </c>
      <c r="BG156" s="89">
        <v>0</v>
      </c>
      <c r="BH156" s="89">
        <v>0</v>
      </c>
      <c r="BI156" s="89">
        <v>0</v>
      </c>
      <c r="BJ156" s="89">
        <f t="shared" si="29"/>
        <v>0</v>
      </c>
      <c r="BK156" s="89">
        <v>0</v>
      </c>
      <c r="BL156" s="89">
        <v>3470</v>
      </c>
      <c r="BM156" s="89">
        <v>665</v>
      </c>
      <c r="BN156" s="88">
        <v>3</v>
      </c>
      <c r="BO156" s="88">
        <v>0</v>
      </c>
      <c r="BP156" s="88">
        <v>-19</v>
      </c>
      <c r="BQ156" s="88">
        <v>-30</v>
      </c>
      <c r="BR156" s="88">
        <v>-89</v>
      </c>
      <c r="BS156" s="88">
        <v>-191</v>
      </c>
      <c r="BT156" s="88">
        <v>7</v>
      </c>
      <c r="BU156" s="88">
        <v>0</v>
      </c>
      <c r="BV156" s="88">
        <v>1</v>
      </c>
      <c r="BW156" s="88">
        <v>-918</v>
      </c>
      <c r="BX156" s="88">
        <v>-2</v>
      </c>
      <c r="BY156" s="88">
        <v>2897</v>
      </c>
      <c r="BZ156" s="88">
        <v>23</v>
      </c>
      <c r="CA156" s="88">
        <v>92</v>
      </c>
      <c r="CB156" s="88">
        <v>86</v>
      </c>
      <c r="CC156" s="88">
        <v>547</v>
      </c>
      <c r="CD156" s="88">
        <v>198</v>
      </c>
      <c r="CE156" s="88">
        <v>3</v>
      </c>
    </row>
    <row r="157" spans="1:83" s="64" customFormat="1" ht="15.6" customHeight="1" x14ac:dyDescent="0.3">
      <c r="A157" s="57">
        <v>18</v>
      </c>
      <c r="B157" s="58" t="s">
        <v>478</v>
      </c>
      <c r="C157" s="86" t="s">
        <v>411</v>
      </c>
      <c r="D157" s="56" t="s">
        <v>479</v>
      </c>
      <c r="E157" s="41" t="s">
        <v>87</v>
      </c>
      <c r="F157" s="56" t="s">
        <v>480</v>
      </c>
      <c r="G157" s="88">
        <v>7627730.2800000003</v>
      </c>
      <c r="H157" s="88">
        <v>0</v>
      </c>
      <c r="I157" s="88">
        <v>201101.15</v>
      </c>
      <c r="J157" s="88">
        <v>0</v>
      </c>
      <c r="K157" s="89">
        <v>0</v>
      </c>
      <c r="L157" s="89">
        <v>7828831.4299999997</v>
      </c>
      <c r="M157" s="89">
        <v>0</v>
      </c>
      <c r="N157" s="88">
        <v>115193.77</v>
      </c>
      <c r="O157" s="88">
        <v>579584.99</v>
      </c>
      <c r="P157" s="90">
        <v>1581356.14</v>
      </c>
      <c r="Q157" s="88">
        <v>0</v>
      </c>
      <c r="R157" s="88">
        <v>628389.16</v>
      </c>
      <c r="S157" s="88">
        <v>3467710.95</v>
      </c>
      <c r="T157" s="88">
        <v>590454.35</v>
      </c>
      <c r="U157" s="88">
        <v>0</v>
      </c>
      <c r="V157" s="88">
        <v>0</v>
      </c>
      <c r="W157" s="88">
        <v>334454.12</v>
      </c>
      <c r="X157" s="89">
        <v>617036.84</v>
      </c>
      <c r="Y157" s="89">
        <v>7914180.3200000003</v>
      </c>
      <c r="Z157" s="91">
        <v>5.7120832017673408E-2</v>
      </c>
      <c r="AA157" s="89">
        <v>610272.84</v>
      </c>
      <c r="AB157" s="89">
        <v>0</v>
      </c>
      <c r="AC157" s="89">
        <v>0</v>
      </c>
      <c r="AD157" s="89">
        <v>0</v>
      </c>
      <c r="AE157" s="89">
        <v>0</v>
      </c>
      <c r="AF157" s="89">
        <f t="shared" si="27"/>
        <v>0</v>
      </c>
      <c r="AG157" s="89">
        <v>178711.89</v>
      </c>
      <c r="AH157" s="88">
        <v>15959.43</v>
      </c>
      <c r="AI157" s="88">
        <v>23965.99</v>
      </c>
      <c r="AJ157" s="89">
        <v>12813.35</v>
      </c>
      <c r="AK157" s="88">
        <v>30910.14</v>
      </c>
      <c r="AL157" s="88">
        <v>12913.63</v>
      </c>
      <c r="AM157" s="88">
        <v>32702.57</v>
      </c>
      <c r="AN157" s="88">
        <v>9249</v>
      </c>
      <c r="AO157" s="88">
        <v>487.5</v>
      </c>
      <c r="AP157" s="88">
        <v>0</v>
      </c>
      <c r="AQ157" s="88">
        <v>26133.01</v>
      </c>
      <c r="AR157" s="88">
        <v>12881.15</v>
      </c>
      <c r="AS157" s="88">
        <v>0</v>
      </c>
      <c r="AT157" s="88">
        <v>1304.58</v>
      </c>
      <c r="AU157" s="88">
        <v>9151.66</v>
      </c>
      <c r="AV157" s="88">
        <v>34578.89</v>
      </c>
      <c r="AW157" s="88">
        <v>401762.79</v>
      </c>
      <c r="AX157" s="88">
        <v>0</v>
      </c>
      <c r="AY157" s="91">
        <f t="shared" si="28"/>
        <v>0</v>
      </c>
      <c r="AZ157" s="89">
        <v>0</v>
      </c>
      <c r="BA157" s="91">
        <v>8.0007134179893941E-2</v>
      </c>
      <c r="BB157" s="88">
        <v>164561.81</v>
      </c>
      <c r="BC157" s="88">
        <v>271140.49</v>
      </c>
      <c r="BD157" s="89">
        <v>209700</v>
      </c>
      <c r="BE157" s="89">
        <v>0</v>
      </c>
      <c r="BF157" s="89">
        <v>99131.419999999896</v>
      </c>
      <c r="BG157" s="89">
        <v>0</v>
      </c>
      <c r="BH157" s="89">
        <v>0</v>
      </c>
      <c r="BI157" s="89">
        <v>0</v>
      </c>
      <c r="BJ157" s="89">
        <f t="shared" si="29"/>
        <v>0</v>
      </c>
      <c r="BK157" s="89">
        <v>0</v>
      </c>
      <c r="BL157" s="89">
        <v>879</v>
      </c>
      <c r="BM157" s="89">
        <v>317</v>
      </c>
      <c r="BN157" s="88">
        <v>0</v>
      </c>
      <c r="BO157" s="88">
        <v>0</v>
      </c>
      <c r="BP157" s="88">
        <v>-15</v>
      </c>
      <c r="BQ157" s="88">
        <v>-18</v>
      </c>
      <c r="BR157" s="88">
        <v>-113</v>
      </c>
      <c r="BS157" s="88">
        <v>-88</v>
      </c>
      <c r="BT157" s="88">
        <v>10</v>
      </c>
      <c r="BU157" s="88">
        <v>0</v>
      </c>
      <c r="BV157" s="88">
        <v>0</v>
      </c>
      <c r="BW157" s="88">
        <v>-226</v>
      </c>
      <c r="BX157" s="88">
        <v>0</v>
      </c>
      <c r="BY157" s="88">
        <v>746</v>
      </c>
      <c r="BZ157" s="88">
        <v>1</v>
      </c>
      <c r="CA157" s="88">
        <v>97</v>
      </c>
      <c r="CB157" s="88">
        <v>36</v>
      </c>
      <c r="CC157" s="88">
        <v>89</v>
      </c>
      <c r="CD157" s="88">
        <v>0</v>
      </c>
      <c r="CE157" s="88">
        <v>3</v>
      </c>
    </row>
    <row r="158" spans="1:83" ht="15.6" customHeight="1" x14ac:dyDescent="0.3">
      <c r="A158" s="32">
        <v>18</v>
      </c>
      <c r="B158" s="33" t="s">
        <v>481</v>
      </c>
      <c r="C158" s="86" t="s">
        <v>482</v>
      </c>
      <c r="D158" s="34" t="s">
        <v>483</v>
      </c>
      <c r="E158" s="35" t="s">
        <v>87</v>
      </c>
      <c r="F158" s="34" t="s">
        <v>480</v>
      </c>
      <c r="G158" s="88">
        <v>2312629.92</v>
      </c>
      <c r="H158" s="88">
        <v>0</v>
      </c>
      <c r="I158" s="88">
        <v>20028.8</v>
      </c>
      <c r="J158" s="88">
        <v>0</v>
      </c>
      <c r="K158" s="89">
        <v>-592.52</v>
      </c>
      <c r="L158" s="89">
        <v>2332066.2000000002</v>
      </c>
      <c r="M158" s="89">
        <v>0</v>
      </c>
      <c r="N158" s="88">
        <v>0</v>
      </c>
      <c r="O158" s="88">
        <v>192285.49</v>
      </c>
      <c r="P158" s="90">
        <v>376563.93</v>
      </c>
      <c r="Q158" s="88">
        <v>0</v>
      </c>
      <c r="R158" s="88">
        <v>309606.44</v>
      </c>
      <c r="S158" s="88">
        <v>932527.42</v>
      </c>
      <c r="T158" s="88">
        <v>220468.11</v>
      </c>
      <c r="U158" s="88">
        <v>0</v>
      </c>
      <c r="V158" s="88">
        <v>0</v>
      </c>
      <c r="W158" s="88">
        <v>52440.5</v>
      </c>
      <c r="X158" s="89">
        <v>233690.1</v>
      </c>
      <c r="Y158" s="89">
        <v>2317581.9900000002</v>
      </c>
      <c r="Z158" s="91">
        <v>6.0347454987523468E-2</v>
      </c>
      <c r="AA158" s="89">
        <v>231262.6</v>
      </c>
      <c r="AB158" s="89">
        <v>0</v>
      </c>
      <c r="AC158" s="89">
        <v>0</v>
      </c>
      <c r="AD158" s="89">
        <v>0</v>
      </c>
      <c r="AE158" s="89">
        <v>0</v>
      </c>
      <c r="AF158" s="89">
        <f t="shared" si="27"/>
        <v>0</v>
      </c>
      <c r="AG158" s="89">
        <v>60053.37</v>
      </c>
      <c r="AH158" s="88">
        <v>4538.5</v>
      </c>
      <c r="AI158" s="88">
        <v>6104.48</v>
      </c>
      <c r="AJ158" s="89">
        <v>0</v>
      </c>
      <c r="AK158" s="88">
        <v>19128</v>
      </c>
      <c r="AL158" s="88">
        <v>6792</v>
      </c>
      <c r="AM158" s="88">
        <v>10908</v>
      </c>
      <c r="AN158" s="88">
        <v>5000</v>
      </c>
      <c r="AO158" s="88">
        <v>1668</v>
      </c>
      <c r="AP158" s="88">
        <v>0</v>
      </c>
      <c r="AQ158" s="88">
        <v>5879.9299999999994</v>
      </c>
      <c r="AR158" s="88">
        <v>3851.18</v>
      </c>
      <c r="AS158" s="88">
        <v>0</v>
      </c>
      <c r="AT158" s="88">
        <v>0</v>
      </c>
      <c r="AU158" s="88">
        <v>1755.92</v>
      </c>
      <c r="AV158" s="88">
        <v>12026.19</v>
      </c>
      <c r="AW158" s="88">
        <v>137705.57</v>
      </c>
      <c r="AX158" s="88">
        <v>32145.8</v>
      </c>
      <c r="AY158" s="91">
        <f t="shared" si="28"/>
        <v>0.23343863287447267</v>
      </c>
      <c r="AZ158" s="89">
        <v>0</v>
      </c>
      <c r="BA158" s="91">
        <v>9.9999830496009495E-2</v>
      </c>
      <c r="BB158" s="88">
        <v>36130.11</v>
      </c>
      <c r="BC158" s="88">
        <v>103431.22</v>
      </c>
      <c r="BD158" s="89">
        <v>115631.3</v>
      </c>
      <c r="BE158" s="89">
        <v>0</v>
      </c>
      <c r="BF158" s="89">
        <v>9760.7199999999702</v>
      </c>
      <c r="BG158" s="89">
        <v>0</v>
      </c>
      <c r="BH158" s="89">
        <v>0</v>
      </c>
      <c r="BI158" s="89">
        <v>0</v>
      </c>
      <c r="BJ158" s="89">
        <f t="shared" si="29"/>
        <v>0</v>
      </c>
      <c r="BK158" s="89">
        <v>0</v>
      </c>
      <c r="BL158" s="89">
        <v>433</v>
      </c>
      <c r="BM158" s="89">
        <v>113</v>
      </c>
      <c r="BN158" s="88">
        <v>0</v>
      </c>
      <c r="BO158" s="88">
        <v>0</v>
      </c>
      <c r="BP158" s="88">
        <v>-4</v>
      </c>
      <c r="BQ158" s="88">
        <v>-4</v>
      </c>
      <c r="BR158" s="88">
        <v>-33</v>
      </c>
      <c r="BS158" s="88">
        <v>-24</v>
      </c>
      <c r="BT158" s="88">
        <v>0</v>
      </c>
      <c r="BU158" s="88">
        <v>0</v>
      </c>
      <c r="BV158" s="88">
        <v>0</v>
      </c>
      <c r="BW158" s="88">
        <v>-114</v>
      </c>
      <c r="BX158" s="88">
        <v>-2</v>
      </c>
      <c r="BY158" s="88">
        <v>365</v>
      </c>
      <c r="BZ158" s="88">
        <v>2</v>
      </c>
      <c r="CA158" s="88">
        <v>19</v>
      </c>
      <c r="CB158" s="88">
        <v>13</v>
      </c>
      <c r="CC158" s="88">
        <v>75</v>
      </c>
      <c r="CD158" s="88">
        <v>5</v>
      </c>
      <c r="CE158" s="88">
        <v>1</v>
      </c>
    </row>
    <row r="159" spans="1:83" s="64" customFormat="1" ht="15.6" customHeight="1" x14ac:dyDescent="0.3">
      <c r="A159" s="57">
        <v>19</v>
      </c>
      <c r="B159" s="58" t="s">
        <v>575</v>
      </c>
      <c r="C159" s="86" t="s">
        <v>583</v>
      </c>
      <c r="D159" s="56" t="s">
        <v>484</v>
      </c>
      <c r="E159" s="41" t="s">
        <v>87</v>
      </c>
      <c r="F159" s="56" t="s">
        <v>485</v>
      </c>
      <c r="G159" s="89">
        <v>57612643.899999999</v>
      </c>
      <c r="H159" s="89">
        <v>0</v>
      </c>
      <c r="I159" s="89">
        <v>1002976.21</v>
      </c>
      <c r="J159" s="89">
        <v>20493.05</v>
      </c>
      <c r="K159" s="89">
        <v>0</v>
      </c>
      <c r="L159" s="89">
        <v>58636113.159999996</v>
      </c>
      <c r="M159" s="89">
        <v>307284.98857142898</v>
      </c>
      <c r="N159" s="89">
        <v>0</v>
      </c>
      <c r="O159" s="89">
        <v>5501443.1299999999</v>
      </c>
      <c r="P159" s="89">
        <v>17719492.489999998</v>
      </c>
      <c r="Q159" s="89">
        <v>0</v>
      </c>
      <c r="R159" s="89">
        <v>4876965.41</v>
      </c>
      <c r="S159" s="89">
        <v>17687488.370000001</v>
      </c>
      <c r="T159" s="89">
        <v>9379135.7100000009</v>
      </c>
      <c r="U159" s="89">
        <v>0</v>
      </c>
      <c r="V159" s="89">
        <v>0</v>
      </c>
      <c r="W159" s="89">
        <v>1290440.3899999999</v>
      </c>
      <c r="X159" s="89">
        <v>3970641.94</v>
      </c>
      <c r="Y159" s="89">
        <v>60425607.439999998</v>
      </c>
      <c r="Z159" s="91">
        <v>0.11641076048585942</v>
      </c>
      <c r="AA159" s="89">
        <v>3950148.89</v>
      </c>
      <c r="AB159" s="89">
        <v>20493.05</v>
      </c>
      <c r="AC159" s="89">
        <v>307285</v>
      </c>
      <c r="AD159" s="89">
        <v>0</v>
      </c>
      <c r="AE159" s="89">
        <v>0</v>
      </c>
      <c r="AF159" s="89">
        <f t="shared" si="27"/>
        <v>0</v>
      </c>
      <c r="AG159" s="89">
        <v>2093517.74</v>
      </c>
      <c r="AH159" s="89">
        <v>155858.43</v>
      </c>
      <c r="AI159" s="89">
        <v>556493.42000000004</v>
      </c>
      <c r="AJ159" s="89">
        <v>0</v>
      </c>
      <c r="AK159" s="89">
        <v>138331.04</v>
      </c>
      <c r="AL159" s="89">
        <v>13013.67</v>
      </c>
      <c r="AM159" s="89">
        <v>162813.98000000001</v>
      </c>
      <c r="AN159" s="89">
        <v>11225</v>
      </c>
      <c r="AO159" s="89">
        <v>2261.59</v>
      </c>
      <c r="AP159" s="89">
        <v>102500</v>
      </c>
      <c r="AQ159" s="89">
        <v>139766.38999999998</v>
      </c>
      <c r="AR159" s="89">
        <v>51262.080000000002</v>
      </c>
      <c r="AS159" s="89">
        <v>2759.74</v>
      </c>
      <c r="AT159" s="89">
        <v>44322.48</v>
      </c>
      <c r="AU159" s="89">
        <v>12249.54</v>
      </c>
      <c r="AV159" s="89">
        <v>112858.01999999999</v>
      </c>
      <c r="AW159" s="89">
        <v>3599233.12</v>
      </c>
      <c r="AX159" s="89">
        <v>0</v>
      </c>
      <c r="AY159" s="91">
        <f t="shared" si="28"/>
        <v>0</v>
      </c>
      <c r="AZ159" s="89">
        <v>0</v>
      </c>
      <c r="BA159" s="91">
        <v>6.8192202147926262E-2</v>
      </c>
      <c r="BB159" s="89">
        <v>1478315.08</v>
      </c>
      <c r="BC159" s="89">
        <v>5228416.6100000003</v>
      </c>
      <c r="BD159" s="89">
        <v>206555</v>
      </c>
      <c r="BE159" s="89">
        <v>2.91038304567337E-11</v>
      </c>
      <c r="BF159" s="89">
        <v>758557.31999999797</v>
      </c>
      <c r="BG159" s="89">
        <v>0</v>
      </c>
      <c r="BH159" s="89">
        <v>0</v>
      </c>
      <c r="BI159" s="89">
        <v>0</v>
      </c>
      <c r="BJ159" s="89">
        <f t="shared" si="29"/>
        <v>0</v>
      </c>
      <c r="BK159" s="89">
        <v>0</v>
      </c>
      <c r="BL159" s="89">
        <v>10802</v>
      </c>
      <c r="BM159" s="89">
        <v>4682</v>
      </c>
      <c r="BN159" s="89">
        <v>0</v>
      </c>
      <c r="BO159" s="89">
        <v>0</v>
      </c>
      <c r="BP159" s="89">
        <v>-127</v>
      </c>
      <c r="BQ159" s="89">
        <v>-278</v>
      </c>
      <c r="BR159" s="89">
        <v>-1307</v>
      </c>
      <c r="BS159" s="89">
        <v>-1534</v>
      </c>
      <c r="BT159" s="89">
        <v>0</v>
      </c>
      <c r="BU159" s="89">
        <v>0</v>
      </c>
      <c r="BV159" s="89">
        <v>0</v>
      </c>
      <c r="BW159" s="89">
        <v>-2368</v>
      </c>
      <c r="BX159" s="89">
        <v>-2</v>
      </c>
      <c r="BY159" s="89">
        <v>9868</v>
      </c>
      <c r="BZ159" s="89">
        <v>2</v>
      </c>
      <c r="CA159" s="89">
        <v>410</v>
      </c>
      <c r="CB159" s="89">
        <v>224</v>
      </c>
      <c r="CC159" s="89">
        <v>1499</v>
      </c>
      <c r="CD159" s="89">
        <v>226</v>
      </c>
      <c r="CE159" s="89">
        <v>9</v>
      </c>
    </row>
    <row r="160" spans="1:83" s="64" customFormat="1" ht="15.6" customHeight="1" x14ac:dyDescent="0.3">
      <c r="A160" s="45">
        <v>19</v>
      </c>
      <c r="B160" s="46" t="s">
        <v>486</v>
      </c>
      <c r="C160" s="86" t="s">
        <v>487</v>
      </c>
      <c r="D160" s="56" t="s">
        <v>488</v>
      </c>
      <c r="E160" s="41" t="s">
        <v>87</v>
      </c>
      <c r="F160" s="56" t="s">
        <v>489</v>
      </c>
      <c r="G160" s="89">
        <v>31405789.829999998</v>
      </c>
      <c r="H160" s="89">
        <v>0</v>
      </c>
      <c r="I160" s="89">
        <v>727554.39</v>
      </c>
      <c r="J160" s="89">
        <v>0</v>
      </c>
      <c r="K160" s="89">
        <v>0</v>
      </c>
      <c r="L160" s="89">
        <v>32133344.219999999</v>
      </c>
      <c r="M160" s="89">
        <v>0</v>
      </c>
      <c r="N160" s="89">
        <v>0</v>
      </c>
      <c r="O160" s="89">
        <v>4143261</v>
      </c>
      <c r="P160" s="89">
        <v>3184726.84</v>
      </c>
      <c r="Q160" s="89">
        <v>0</v>
      </c>
      <c r="R160" s="89">
        <v>3613967.68</v>
      </c>
      <c r="S160" s="89">
        <v>15671984.83</v>
      </c>
      <c r="T160" s="89">
        <v>3509295.94</v>
      </c>
      <c r="U160" s="89">
        <v>0</v>
      </c>
      <c r="V160" s="89">
        <v>0</v>
      </c>
      <c r="W160" s="89">
        <v>921193.28</v>
      </c>
      <c r="X160" s="89">
        <v>2072189.65</v>
      </c>
      <c r="Y160" s="89">
        <v>33116619.219999999</v>
      </c>
      <c r="Z160" s="91">
        <v>0.136424394775363</v>
      </c>
      <c r="AA160" s="89">
        <v>2072189.65</v>
      </c>
      <c r="AB160" s="89">
        <v>0</v>
      </c>
      <c r="AC160" s="89">
        <v>0</v>
      </c>
      <c r="AD160" s="89">
        <v>0</v>
      </c>
      <c r="AE160" s="89">
        <v>0</v>
      </c>
      <c r="AF160" s="89">
        <f t="shared" si="27"/>
        <v>0</v>
      </c>
      <c r="AG160" s="89">
        <v>1048161.19</v>
      </c>
      <c r="AH160" s="89">
        <v>85482.57</v>
      </c>
      <c r="AI160" s="89">
        <v>199280.93</v>
      </c>
      <c r="AJ160" s="89">
        <v>0</v>
      </c>
      <c r="AK160" s="89">
        <v>159010.18</v>
      </c>
      <c r="AL160" s="89">
        <v>3999.7</v>
      </c>
      <c r="AM160" s="89">
        <v>109728.57</v>
      </c>
      <c r="AN160" s="89">
        <v>9525</v>
      </c>
      <c r="AO160" s="89">
        <v>2415</v>
      </c>
      <c r="AP160" s="89">
        <v>0</v>
      </c>
      <c r="AQ160" s="89">
        <v>63134.210000000006</v>
      </c>
      <c r="AR160" s="89">
        <v>30754.799999999999</v>
      </c>
      <c r="AS160" s="89">
        <v>0</v>
      </c>
      <c r="AT160" s="89">
        <v>7553.05</v>
      </c>
      <c r="AU160" s="89">
        <v>35862.089999999997</v>
      </c>
      <c r="AV160" s="89">
        <v>55914.04</v>
      </c>
      <c r="AW160" s="89">
        <v>1810821.33</v>
      </c>
      <c r="AX160" s="89">
        <v>0</v>
      </c>
      <c r="AY160" s="91">
        <f t="shared" si="28"/>
        <v>0</v>
      </c>
      <c r="AZ160" s="89">
        <v>0</v>
      </c>
      <c r="BA160" s="91">
        <v>6.5981134727602544E-2</v>
      </c>
      <c r="BB160" s="89">
        <v>751740.34</v>
      </c>
      <c r="BC160" s="89">
        <v>3532775.53</v>
      </c>
      <c r="BD160" s="89">
        <v>209700</v>
      </c>
      <c r="BE160" s="89">
        <v>0</v>
      </c>
      <c r="BF160" s="89">
        <v>433801.37999999902</v>
      </c>
      <c r="BG160" s="89">
        <v>0</v>
      </c>
      <c r="BH160" s="89">
        <v>0</v>
      </c>
      <c r="BI160" s="89">
        <v>0</v>
      </c>
      <c r="BJ160" s="89">
        <f t="shared" si="29"/>
        <v>0</v>
      </c>
      <c r="BK160" s="89">
        <v>0</v>
      </c>
      <c r="BL160" s="89">
        <v>6598</v>
      </c>
      <c r="BM160" s="89">
        <v>1464</v>
      </c>
      <c r="BN160" s="89">
        <v>1</v>
      </c>
      <c r="BO160" s="89">
        <v>0</v>
      </c>
      <c r="BP160" s="89">
        <v>-56</v>
      </c>
      <c r="BQ160" s="89">
        <v>-136</v>
      </c>
      <c r="BR160" s="89">
        <v>-317</v>
      </c>
      <c r="BS160" s="89">
        <v>-501</v>
      </c>
      <c r="BT160" s="89">
        <v>0</v>
      </c>
      <c r="BU160" s="89">
        <v>0</v>
      </c>
      <c r="BV160" s="89">
        <v>30</v>
      </c>
      <c r="BW160" s="89">
        <v>-1809</v>
      </c>
      <c r="BX160" s="89">
        <v>-7</v>
      </c>
      <c r="BY160" s="89">
        <v>5267</v>
      </c>
      <c r="BZ160" s="89">
        <v>63</v>
      </c>
      <c r="CA160" s="89">
        <v>191</v>
      </c>
      <c r="CB160" s="89">
        <v>181</v>
      </c>
      <c r="CC160" s="89">
        <v>1427</v>
      </c>
      <c r="CD160" s="89">
        <v>2</v>
      </c>
      <c r="CE160" s="89">
        <v>8</v>
      </c>
    </row>
    <row r="161" spans="1:83" s="64" customFormat="1" ht="15.6" customHeight="1" x14ac:dyDescent="0.3">
      <c r="A161" s="68">
        <v>19</v>
      </c>
      <c r="B161" s="61" t="s">
        <v>490</v>
      </c>
      <c r="C161" s="86" t="s">
        <v>132</v>
      </c>
      <c r="D161" s="56" t="s">
        <v>491</v>
      </c>
      <c r="E161" s="41" t="s">
        <v>87</v>
      </c>
      <c r="F161" s="56" t="s">
        <v>492</v>
      </c>
      <c r="G161" s="89">
        <v>2426367.94</v>
      </c>
      <c r="H161" s="89">
        <v>0</v>
      </c>
      <c r="I161" s="89">
        <v>3357.21</v>
      </c>
      <c r="J161" s="89">
        <v>0</v>
      </c>
      <c r="K161" s="89">
        <v>438.9</v>
      </c>
      <c r="L161" s="89">
        <v>2430164.0499999998</v>
      </c>
      <c r="M161" s="89">
        <v>0</v>
      </c>
      <c r="N161" s="89">
        <v>0</v>
      </c>
      <c r="O161" s="89">
        <v>225176.97</v>
      </c>
      <c r="P161" s="89">
        <v>199711.78</v>
      </c>
      <c r="Q161" s="89">
        <v>0</v>
      </c>
      <c r="R161" s="89">
        <v>80687.37</v>
      </c>
      <c r="S161" s="89">
        <v>1364389.91</v>
      </c>
      <c r="T161" s="89">
        <v>127162.13</v>
      </c>
      <c r="U161" s="89">
        <v>0</v>
      </c>
      <c r="V161" s="89">
        <v>0</v>
      </c>
      <c r="W161" s="89">
        <v>25879.37</v>
      </c>
      <c r="X161" s="89">
        <v>243711.15000000002</v>
      </c>
      <c r="Y161" s="89">
        <v>2266718.6800000002</v>
      </c>
      <c r="Z161" s="91">
        <v>0.14695313275529059</v>
      </c>
      <c r="AA161" s="89">
        <v>242594.17</v>
      </c>
      <c r="AB161" s="89">
        <v>0</v>
      </c>
      <c r="AC161" s="89">
        <v>0</v>
      </c>
      <c r="AD161" s="89">
        <v>438.9</v>
      </c>
      <c r="AE161" s="89">
        <v>2.7</v>
      </c>
      <c r="AF161" s="89">
        <f t="shared" si="27"/>
        <v>441.59999999999997</v>
      </c>
      <c r="AG161" s="89">
        <v>76547.28</v>
      </c>
      <c r="AH161" s="89">
        <v>6528.95</v>
      </c>
      <c r="AI161" s="89">
        <v>0</v>
      </c>
      <c r="AJ161" s="89">
        <v>0</v>
      </c>
      <c r="AK161" s="89">
        <v>13200</v>
      </c>
      <c r="AL161" s="89">
        <v>11825</v>
      </c>
      <c r="AM161" s="89">
        <v>18187.5</v>
      </c>
      <c r="AN161" s="89">
        <v>9325</v>
      </c>
      <c r="AO161" s="89">
        <v>0</v>
      </c>
      <c r="AP161" s="89">
        <v>0</v>
      </c>
      <c r="AQ161" s="89">
        <v>6303.57</v>
      </c>
      <c r="AR161" s="89">
        <v>2853.85</v>
      </c>
      <c r="AS161" s="89">
        <v>0</v>
      </c>
      <c r="AT161" s="89">
        <v>429.24</v>
      </c>
      <c r="AU161" s="89">
        <v>354.02</v>
      </c>
      <c r="AV161" s="89">
        <v>3585.64</v>
      </c>
      <c r="AW161" s="89">
        <v>149140.04999999999</v>
      </c>
      <c r="AX161" s="89">
        <v>0</v>
      </c>
      <c r="AY161" s="91">
        <f t="shared" si="28"/>
        <v>0</v>
      </c>
      <c r="AZ161" s="89">
        <v>0</v>
      </c>
      <c r="BA161" s="91">
        <v>9.9982433002308801E-2</v>
      </c>
      <c r="BB161" s="89">
        <v>230690.77</v>
      </c>
      <c r="BC161" s="89">
        <v>125871.6</v>
      </c>
      <c r="BD161" s="89">
        <v>121250</v>
      </c>
      <c r="BE161" s="89">
        <v>0</v>
      </c>
      <c r="BF161" s="89">
        <v>13051.79</v>
      </c>
      <c r="BG161" s="89">
        <v>0</v>
      </c>
      <c r="BH161" s="89">
        <v>0</v>
      </c>
      <c r="BI161" s="89">
        <v>0</v>
      </c>
      <c r="BJ161" s="89">
        <f t="shared" si="29"/>
        <v>0</v>
      </c>
      <c r="BK161" s="89">
        <v>0</v>
      </c>
      <c r="BL161" s="89">
        <v>300</v>
      </c>
      <c r="BM161" s="89">
        <v>102</v>
      </c>
      <c r="BN161" s="89">
        <v>0</v>
      </c>
      <c r="BO161" s="89">
        <v>0</v>
      </c>
      <c r="BP161" s="89">
        <v>-8</v>
      </c>
      <c r="BQ161" s="89">
        <v>-3</v>
      </c>
      <c r="BR161" s="89">
        <v>-40</v>
      </c>
      <c r="BS161" s="89">
        <v>-26</v>
      </c>
      <c r="BT161" s="89">
        <v>4</v>
      </c>
      <c r="BU161" s="89">
        <v>0</v>
      </c>
      <c r="BV161" s="89">
        <v>0</v>
      </c>
      <c r="BW161" s="89">
        <v>-84</v>
      </c>
      <c r="BX161" s="89">
        <v>0</v>
      </c>
      <c r="BY161" s="89">
        <v>245</v>
      </c>
      <c r="BZ161" s="89">
        <v>0</v>
      </c>
      <c r="CA161" s="89">
        <v>45</v>
      </c>
      <c r="CB161" s="89">
        <v>16</v>
      </c>
      <c r="CC161" s="89">
        <v>21</v>
      </c>
      <c r="CD161" s="89">
        <v>0</v>
      </c>
      <c r="CE161" s="89">
        <v>2</v>
      </c>
    </row>
    <row r="162" spans="1:83" s="64" customFormat="1" ht="15.6" customHeight="1" x14ac:dyDescent="0.3">
      <c r="A162" s="43">
        <v>19</v>
      </c>
      <c r="B162" s="65" t="s">
        <v>493</v>
      </c>
      <c r="C162" s="86" t="s">
        <v>494</v>
      </c>
      <c r="D162" s="56" t="s">
        <v>488</v>
      </c>
      <c r="E162" s="41" t="s">
        <v>87</v>
      </c>
      <c r="F162" s="56" t="s">
        <v>489</v>
      </c>
      <c r="G162" s="89">
        <v>27319029.670000002</v>
      </c>
      <c r="H162" s="89">
        <v>0</v>
      </c>
      <c r="I162" s="89">
        <v>297923.65000000002</v>
      </c>
      <c r="J162" s="89">
        <v>0</v>
      </c>
      <c r="K162" s="89">
        <v>147.91</v>
      </c>
      <c r="L162" s="89">
        <v>27617101.23</v>
      </c>
      <c r="M162" s="89">
        <v>0</v>
      </c>
      <c r="N162" s="89">
        <v>0</v>
      </c>
      <c r="O162" s="89">
        <v>3730895.73</v>
      </c>
      <c r="P162" s="89">
        <v>2958799.58</v>
      </c>
      <c r="Q162" s="89">
        <v>0</v>
      </c>
      <c r="R162" s="89">
        <v>3173257.3</v>
      </c>
      <c r="S162" s="89">
        <v>12864620.949999999</v>
      </c>
      <c r="T162" s="89">
        <v>2935376.08</v>
      </c>
      <c r="U162" s="89">
        <v>0</v>
      </c>
      <c r="V162" s="89">
        <v>0</v>
      </c>
      <c r="W162" s="89">
        <v>425069.11</v>
      </c>
      <c r="X162" s="89">
        <v>2131037.6500000004</v>
      </c>
      <c r="Y162" s="89">
        <v>28219056.399999999</v>
      </c>
      <c r="Z162" s="91">
        <v>7.1391205454919435E-2</v>
      </c>
      <c r="AA162" s="89">
        <v>2130889.7400000002</v>
      </c>
      <c r="AB162" s="89">
        <v>0</v>
      </c>
      <c r="AC162" s="89">
        <v>0</v>
      </c>
      <c r="AD162" s="89">
        <v>147.91</v>
      </c>
      <c r="AE162" s="89">
        <v>0</v>
      </c>
      <c r="AF162" s="89">
        <f t="shared" si="27"/>
        <v>147.91</v>
      </c>
      <c r="AG162" s="89">
        <v>1162666.95</v>
      </c>
      <c r="AH162" s="89">
        <v>92654.93</v>
      </c>
      <c r="AI162" s="89">
        <v>324849.37</v>
      </c>
      <c r="AJ162" s="89">
        <v>0</v>
      </c>
      <c r="AK162" s="89">
        <v>116717.42</v>
      </c>
      <c r="AL162" s="89">
        <v>4247.97</v>
      </c>
      <c r="AM162" s="89">
        <v>79907.399999999994</v>
      </c>
      <c r="AN162" s="89">
        <v>9525</v>
      </c>
      <c r="AO162" s="89">
        <v>19824.650000000001</v>
      </c>
      <c r="AP162" s="89">
        <v>0</v>
      </c>
      <c r="AQ162" s="89">
        <v>48013.78</v>
      </c>
      <c r="AR162" s="89">
        <v>2414.91</v>
      </c>
      <c r="AS162" s="89">
        <v>0</v>
      </c>
      <c r="AT162" s="89">
        <v>2277.06</v>
      </c>
      <c r="AU162" s="89">
        <v>45180.35</v>
      </c>
      <c r="AV162" s="89">
        <v>73046.600000000006</v>
      </c>
      <c r="AW162" s="89">
        <v>1981326.39</v>
      </c>
      <c r="AX162" s="89">
        <v>0</v>
      </c>
      <c r="AY162" s="91">
        <f t="shared" si="28"/>
        <v>0</v>
      </c>
      <c r="AZ162" s="89">
        <v>0</v>
      </c>
      <c r="BA162" s="91">
        <v>7.800019860661471E-2</v>
      </c>
      <c r="BB162" s="89">
        <v>528621.01</v>
      </c>
      <c r="BC162" s="89">
        <v>1421717.45</v>
      </c>
      <c r="BD162" s="89">
        <v>209700</v>
      </c>
      <c r="BE162" s="89">
        <v>0</v>
      </c>
      <c r="BF162" s="89">
        <v>285222.49000000098</v>
      </c>
      <c r="BG162" s="89">
        <v>0</v>
      </c>
      <c r="BH162" s="89">
        <v>0</v>
      </c>
      <c r="BI162" s="89">
        <v>0</v>
      </c>
      <c r="BJ162" s="89">
        <f t="shared" si="29"/>
        <v>0</v>
      </c>
      <c r="BK162" s="89">
        <v>0</v>
      </c>
      <c r="BL162" s="89">
        <v>4954</v>
      </c>
      <c r="BM162" s="89">
        <v>1164</v>
      </c>
      <c r="BN162" s="89">
        <v>6</v>
      </c>
      <c r="BO162" s="89">
        <v>0</v>
      </c>
      <c r="BP162" s="89">
        <v>-25</v>
      </c>
      <c r="BQ162" s="89">
        <v>-70</v>
      </c>
      <c r="BR162" s="89">
        <v>-205</v>
      </c>
      <c r="BS162" s="89">
        <v>-325</v>
      </c>
      <c r="BT162" s="89">
        <v>0</v>
      </c>
      <c r="BU162" s="89">
        <v>0</v>
      </c>
      <c r="BV162" s="89">
        <v>0</v>
      </c>
      <c r="BW162" s="89">
        <v>-1418</v>
      </c>
      <c r="BX162" s="89">
        <v>-8</v>
      </c>
      <c r="BY162" s="89">
        <v>4073</v>
      </c>
      <c r="BZ162" s="89">
        <v>1</v>
      </c>
      <c r="CA162" s="89">
        <v>238</v>
      </c>
      <c r="CB162" s="89">
        <v>143</v>
      </c>
      <c r="CC162" s="89">
        <v>1005</v>
      </c>
      <c r="CD162" s="89">
        <v>19</v>
      </c>
      <c r="CE162" s="89">
        <v>13</v>
      </c>
    </row>
    <row r="163" spans="1:83" s="64" customFormat="1" ht="15.6" customHeight="1" x14ac:dyDescent="0.3">
      <c r="A163" s="56">
        <v>20</v>
      </c>
      <c r="B163" s="56" t="s">
        <v>495</v>
      </c>
      <c r="C163" s="86" t="s">
        <v>154</v>
      </c>
      <c r="D163" s="56" t="s">
        <v>496</v>
      </c>
      <c r="E163" s="56" t="s">
        <v>112</v>
      </c>
      <c r="F163" s="56" t="s">
        <v>497</v>
      </c>
      <c r="G163" s="89">
        <v>7270462.96</v>
      </c>
      <c r="H163" s="89">
        <v>0</v>
      </c>
      <c r="I163" s="89">
        <v>127314.41</v>
      </c>
      <c r="J163" s="89">
        <v>0</v>
      </c>
      <c r="K163" s="89">
        <v>2352.5700000000002</v>
      </c>
      <c r="L163" s="89">
        <v>7400129.9400000004</v>
      </c>
      <c r="M163" s="89">
        <v>0</v>
      </c>
      <c r="N163" s="89">
        <v>1882922.73</v>
      </c>
      <c r="O163" s="89">
        <v>404663.01</v>
      </c>
      <c r="P163" s="89">
        <v>1935535.16</v>
      </c>
      <c r="Q163" s="89">
        <v>9720.52</v>
      </c>
      <c r="R163" s="89">
        <v>376395.58</v>
      </c>
      <c r="S163" s="89">
        <v>1656308.07</v>
      </c>
      <c r="T163" s="89">
        <v>270151.65000000002</v>
      </c>
      <c r="U163" s="89">
        <v>0</v>
      </c>
      <c r="V163" s="89">
        <v>0</v>
      </c>
      <c r="W163" s="89">
        <v>178857.85</v>
      </c>
      <c r="X163" s="89">
        <v>681329.12</v>
      </c>
      <c r="Y163" s="89">
        <v>7395883.6900000004</v>
      </c>
      <c r="Z163" s="91">
        <v>0.1157480197107012</v>
      </c>
      <c r="AA163" s="89">
        <v>679015.35</v>
      </c>
      <c r="AB163" s="89">
        <v>0</v>
      </c>
      <c r="AC163" s="89">
        <v>0</v>
      </c>
      <c r="AD163" s="89">
        <v>2313.77</v>
      </c>
      <c r="AE163" s="89">
        <v>117.65</v>
      </c>
      <c r="AF163" s="89">
        <f t="shared" si="27"/>
        <v>2431.42</v>
      </c>
      <c r="AG163" s="89">
        <v>193241.02</v>
      </c>
      <c r="AH163" s="89">
        <v>15055.18</v>
      </c>
      <c r="AI163" s="89">
        <v>32043.24</v>
      </c>
      <c r="AJ163" s="89">
        <v>22138.18</v>
      </c>
      <c r="AK163" s="89">
        <v>33652.07</v>
      </c>
      <c r="AL163" s="89">
        <v>35919.96</v>
      </c>
      <c r="AM163" s="89">
        <v>32667.54</v>
      </c>
      <c r="AN163" s="89">
        <v>9100</v>
      </c>
      <c r="AO163" s="89">
        <v>0</v>
      </c>
      <c r="AP163" s="89">
        <v>0</v>
      </c>
      <c r="AQ163" s="89">
        <v>30251.8</v>
      </c>
      <c r="AR163" s="89">
        <v>15000</v>
      </c>
      <c r="AS163" s="89">
        <v>710</v>
      </c>
      <c r="AT163" s="89">
        <v>8989.76</v>
      </c>
      <c r="AU163" s="89">
        <v>7050.63</v>
      </c>
      <c r="AV163" s="89">
        <v>30363.41</v>
      </c>
      <c r="AW163" s="89">
        <v>466182.79</v>
      </c>
      <c r="AX163" s="89">
        <v>0</v>
      </c>
      <c r="AY163" s="91">
        <f t="shared" si="28"/>
        <v>0</v>
      </c>
      <c r="AZ163" s="89">
        <v>0</v>
      </c>
      <c r="BA163" s="91">
        <v>9.3393688096032879E-2</v>
      </c>
      <c r="BB163" s="89">
        <v>213391.69</v>
      </c>
      <c r="BC163" s="89">
        <v>628150</v>
      </c>
      <c r="BD163" s="89">
        <v>209700</v>
      </c>
      <c r="BE163" s="89">
        <v>0</v>
      </c>
      <c r="BF163" s="89">
        <v>110560.39</v>
      </c>
      <c r="BG163" s="89">
        <v>0</v>
      </c>
      <c r="BH163" s="89">
        <v>0</v>
      </c>
      <c r="BI163" s="89">
        <v>0</v>
      </c>
      <c r="BJ163" s="89">
        <f t="shared" si="29"/>
        <v>0</v>
      </c>
      <c r="BK163" s="89">
        <v>0</v>
      </c>
      <c r="BL163" s="89">
        <v>598</v>
      </c>
      <c r="BM163" s="89">
        <v>119</v>
      </c>
      <c r="BN163" s="89">
        <v>0</v>
      </c>
      <c r="BO163" s="89">
        <v>0</v>
      </c>
      <c r="BP163" s="89">
        <v>-4</v>
      </c>
      <c r="BQ163" s="89">
        <v>-6</v>
      </c>
      <c r="BR163" s="89">
        <v>-26</v>
      </c>
      <c r="BS163" s="89">
        <v>-52</v>
      </c>
      <c r="BT163" s="89">
        <v>0</v>
      </c>
      <c r="BU163" s="89">
        <v>0</v>
      </c>
      <c r="BV163" s="89">
        <v>3</v>
      </c>
      <c r="BW163" s="89">
        <v>-145</v>
      </c>
      <c r="BX163" s="89">
        <v>0</v>
      </c>
      <c r="BY163" s="89">
        <v>487</v>
      </c>
      <c r="BZ163" s="89">
        <v>0</v>
      </c>
      <c r="CA163" s="89">
        <v>84</v>
      </c>
      <c r="CB163" s="89">
        <v>22</v>
      </c>
      <c r="CC163" s="89">
        <v>37</v>
      </c>
      <c r="CD163" s="89">
        <v>1</v>
      </c>
      <c r="CE163" s="89">
        <v>1</v>
      </c>
    </row>
    <row r="164" spans="1:83" s="64" customFormat="1" ht="15.6" customHeight="1" x14ac:dyDescent="0.3">
      <c r="A164" s="56">
        <v>20</v>
      </c>
      <c r="B164" s="56" t="s">
        <v>498</v>
      </c>
      <c r="C164" s="86" t="s">
        <v>499</v>
      </c>
      <c r="D164" s="56" t="s">
        <v>500</v>
      </c>
      <c r="E164" s="56" t="s">
        <v>107</v>
      </c>
      <c r="F164" s="56" t="s">
        <v>497</v>
      </c>
      <c r="G164" s="89">
        <v>11995574.619999999</v>
      </c>
      <c r="H164" s="89">
        <v>0</v>
      </c>
      <c r="I164" s="89">
        <v>98087.03</v>
      </c>
      <c r="J164" s="89">
        <v>0</v>
      </c>
      <c r="K164" s="89">
        <v>0</v>
      </c>
      <c r="L164" s="89">
        <v>12093661.65</v>
      </c>
      <c r="M164" s="89">
        <v>0</v>
      </c>
      <c r="N164" s="89">
        <v>1966246.62</v>
      </c>
      <c r="O164" s="89">
        <v>1269637.33</v>
      </c>
      <c r="P164" s="89">
        <v>3296131.73</v>
      </c>
      <c r="Q164" s="89">
        <v>22951.4</v>
      </c>
      <c r="R164" s="89">
        <v>774510.61</v>
      </c>
      <c r="S164" s="89">
        <v>3242125.25</v>
      </c>
      <c r="T164" s="89">
        <v>519427.87</v>
      </c>
      <c r="U164" s="89">
        <v>0</v>
      </c>
      <c r="V164" s="89">
        <v>0</v>
      </c>
      <c r="W164" s="89">
        <v>320640.58</v>
      </c>
      <c r="X164" s="89">
        <v>875250.58000000007</v>
      </c>
      <c r="Y164" s="89">
        <v>12286921.970000001</v>
      </c>
      <c r="Z164" s="91">
        <v>0.12269332288143442</v>
      </c>
      <c r="AA164" s="89">
        <v>875250.58</v>
      </c>
      <c r="AB164" s="89">
        <v>0</v>
      </c>
      <c r="AC164" s="89">
        <v>0</v>
      </c>
      <c r="AD164" s="89">
        <v>0</v>
      </c>
      <c r="AE164" s="89">
        <v>164.5</v>
      </c>
      <c r="AF164" s="89">
        <f t="shared" si="27"/>
        <v>164.5</v>
      </c>
      <c r="AG164" s="89">
        <v>343688.54</v>
      </c>
      <c r="AH164" s="89">
        <v>26726.53</v>
      </c>
      <c r="AI164" s="89">
        <v>64376.79</v>
      </c>
      <c r="AJ164" s="89">
        <v>0</v>
      </c>
      <c r="AK164" s="89">
        <v>75940.63</v>
      </c>
      <c r="AL164" s="89">
        <v>13654</v>
      </c>
      <c r="AM164" s="89">
        <v>30393.33</v>
      </c>
      <c r="AN164" s="89">
        <v>9100</v>
      </c>
      <c r="AO164" s="89">
        <v>0</v>
      </c>
      <c r="AP164" s="89">
        <v>0</v>
      </c>
      <c r="AQ164" s="89">
        <v>29685.93</v>
      </c>
      <c r="AR164" s="89">
        <v>7652.92</v>
      </c>
      <c r="AS164" s="89">
        <v>0</v>
      </c>
      <c r="AT164" s="89">
        <v>0</v>
      </c>
      <c r="AU164" s="89">
        <v>21620.74</v>
      </c>
      <c r="AV164" s="89">
        <v>36668.769999999997</v>
      </c>
      <c r="AW164" s="89">
        <v>659508.18000000005</v>
      </c>
      <c r="AX164" s="89">
        <v>135628.46</v>
      </c>
      <c r="AY164" s="91">
        <f t="shared" si="28"/>
        <v>0.20565091398866348</v>
      </c>
      <c r="AZ164" s="89">
        <v>0</v>
      </c>
      <c r="BA164" s="91">
        <v>7.296445628713033E-2</v>
      </c>
      <c r="BB164" s="89">
        <v>307392.18</v>
      </c>
      <c r="BC164" s="89">
        <v>1164384.73</v>
      </c>
      <c r="BD164" s="89">
        <v>209700</v>
      </c>
      <c r="BE164" s="89">
        <v>0</v>
      </c>
      <c r="BF164" s="89">
        <v>137034.62</v>
      </c>
      <c r="BG164" s="89">
        <v>0</v>
      </c>
      <c r="BH164" s="89">
        <v>0</v>
      </c>
      <c r="BI164" s="89">
        <v>0</v>
      </c>
      <c r="BJ164" s="89">
        <f t="shared" si="29"/>
        <v>0</v>
      </c>
      <c r="BK164" s="89">
        <v>0</v>
      </c>
      <c r="BL164" s="89">
        <v>1013</v>
      </c>
      <c r="BM164" s="89">
        <v>258</v>
      </c>
      <c r="BN164" s="89">
        <v>0</v>
      </c>
      <c r="BO164" s="89">
        <v>0</v>
      </c>
      <c r="BP164" s="89">
        <v>-9</v>
      </c>
      <c r="BQ164" s="89">
        <v>-28</v>
      </c>
      <c r="BR164" s="89">
        <v>-72</v>
      </c>
      <c r="BS164" s="89">
        <v>-78</v>
      </c>
      <c r="BT164" s="89">
        <v>1</v>
      </c>
      <c r="BU164" s="89">
        <v>0</v>
      </c>
      <c r="BV164" s="89">
        <v>1</v>
      </c>
      <c r="BW164" s="89">
        <v>-230</v>
      </c>
      <c r="BX164" s="89">
        <v>0</v>
      </c>
      <c r="BY164" s="89">
        <v>856</v>
      </c>
      <c r="BZ164" s="89">
        <v>0</v>
      </c>
      <c r="CA164" s="89">
        <v>91</v>
      </c>
      <c r="CB164" s="89">
        <v>36</v>
      </c>
      <c r="CC164" s="89">
        <v>101</v>
      </c>
      <c r="CD164" s="89">
        <v>0</v>
      </c>
      <c r="CE164" s="89">
        <v>2</v>
      </c>
    </row>
    <row r="165" spans="1:83" s="64" customFormat="1" ht="15.6" customHeight="1" x14ac:dyDescent="0.3">
      <c r="A165" s="56">
        <v>20</v>
      </c>
      <c r="B165" s="56" t="s">
        <v>501</v>
      </c>
      <c r="C165" s="86" t="s">
        <v>154</v>
      </c>
      <c r="D165" s="42" t="s">
        <v>502</v>
      </c>
      <c r="E165" s="41" t="s">
        <v>87</v>
      </c>
      <c r="F165" s="56" t="s">
        <v>503</v>
      </c>
      <c r="G165" s="89">
        <v>34505601.240000002</v>
      </c>
      <c r="H165" s="89">
        <v>0</v>
      </c>
      <c r="I165" s="89">
        <v>853920.69</v>
      </c>
      <c r="J165" s="89">
        <v>0</v>
      </c>
      <c r="K165" s="89">
        <v>0</v>
      </c>
      <c r="L165" s="89">
        <v>35359521.93</v>
      </c>
      <c r="M165" s="89">
        <v>0</v>
      </c>
      <c r="N165" s="89">
        <v>8733832.9499999993</v>
      </c>
      <c r="O165" s="89">
        <v>1640369.16</v>
      </c>
      <c r="P165" s="89">
        <v>10640869.26</v>
      </c>
      <c r="Q165" s="89">
        <v>11320.39</v>
      </c>
      <c r="R165" s="89">
        <v>3416658.32</v>
      </c>
      <c r="S165" s="89">
        <v>4407993.6100000003</v>
      </c>
      <c r="T165" s="89">
        <v>3469269.18</v>
      </c>
      <c r="U165" s="89">
        <v>0</v>
      </c>
      <c r="V165" s="89">
        <v>0</v>
      </c>
      <c r="W165" s="89">
        <v>923854.56</v>
      </c>
      <c r="X165" s="89">
        <v>2197967.52</v>
      </c>
      <c r="Y165" s="89">
        <v>35442134.950000003</v>
      </c>
      <c r="Z165" s="91">
        <v>3.2846356222483254E-2</v>
      </c>
      <c r="AA165" s="89">
        <v>1984114.22</v>
      </c>
      <c r="AB165" s="89">
        <v>0</v>
      </c>
      <c r="AC165" s="89">
        <v>0</v>
      </c>
      <c r="AD165" s="89">
        <v>0</v>
      </c>
      <c r="AE165" s="89">
        <v>0</v>
      </c>
      <c r="AF165" s="89">
        <f t="shared" si="27"/>
        <v>0</v>
      </c>
      <c r="AG165" s="89">
        <v>1091073.93</v>
      </c>
      <c r="AH165" s="89">
        <v>84222.45</v>
      </c>
      <c r="AI165" s="89">
        <v>239428</v>
      </c>
      <c r="AJ165" s="89">
        <v>0</v>
      </c>
      <c r="AK165" s="89">
        <v>78855.58</v>
      </c>
      <c r="AL165" s="89">
        <v>10155.4</v>
      </c>
      <c r="AM165" s="89">
        <v>80754.880000000005</v>
      </c>
      <c r="AN165" s="89">
        <v>10900</v>
      </c>
      <c r="AO165" s="89">
        <v>10410.66</v>
      </c>
      <c r="AP165" s="89">
        <v>0</v>
      </c>
      <c r="AQ165" s="89">
        <v>56347.89</v>
      </c>
      <c r="AR165" s="89">
        <v>18204.13</v>
      </c>
      <c r="AS165" s="89">
        <v>0</v>
      </c>
      <c r="AT165" s="89">
        <v>9694.4</v>
      </c>
      <c r="AU165" s="89">
        <v>80735.47</v>
      </c>
      <c r="AV165" s="89">
        <v>33035.65</v>
      </c>
      <c r="AW165" s="89">
        <v>1803818.44</v>
      </c>
      <c r="AX165" s="89">
        <v>0</v>
      </c>
      <c r="AY165" s="91">
        <f t="shared" si="28"/>
        <v>0</v>
      </c>
      <c r="AZ165" s="89">
        <v>0</v>
      </c>
      <c r="BA165" s="91">
        <v>5.7501221503132395E-2</v>
      </c>
      <c r="BB165" s="89">
        <v>268798</v>
      </c>
      <c r="BC165" s="89">
        <v>864585</v>
      </c>
      <c r="BD165" s="89">
        <v>209700</v>
      </c>
      <c r="BE165" s="89">
        <v>0</v>
      </c>
      <c r="BF165" s="89">
        <v>187873.100000001</v>
      </c>
      <c r="BG165" s="89">
        <v>0</v>
      </c>
      <c r="BH165" s="89">
        <v>0</v>
      </c>
      <c r="BI165" s="89">
        <v>0</v>
      </c>
      <c r="BJ165" s="89">
        <f t="shared" si="29"/>
        <v>0</v>
      </c>
      <c r="BK165" s="89">
        <v>0</v>
      </c>
      <c r="BL165" s="89">
        <v>4835</v>
      </c>
      <c r="BM165" s="89">
        <v>1033</v>
      </c>
      <c r="BN165" s="89">
        <v>0</v>
      </c>
      <c r="BO165" s="89">
        <v>0</v>
      </c>
      <c r="BP165" s="89">
        <v>-7</v>
      </c>
      <c r="BQ165" s="89">
        <v>-82</v>
      </c>
      <c r="BR165" s="89">
        <v>-53</v>
      </c>
      <c r="BS165" s="89">
        <v>-283</v>
      </c>
      <c r="BT165" s="89">
        <v>0</v>
      </c>
      <c r="BU165" s="89">
        <v>-4</v>
      </c>
      <c r="BV165" s="89">
        <v>122</v>
      </c>
      <c r="BW165" s="89">
        <v>-822</v>
      </c>
      <c r="BX165" s="89">
        <v>-8</v>
      </c>
      <c r="BY165" s="89">
        <v>4731</v>
      </c>
      <c r="BZ165" s="89">
        <v>20</v>
      </c>
      <c r="CA165" s="89">
        <v>79</v>
      </c>
      <c r="CB165" s="89">
        <v>40</v>
      </c>
      <c r="CC165" s="89">
        <v>289</v>
      </c>
      <c r="CD165" s="89">
        <v>408</v>
      </c>
      <c r="CE165" s="89">
        <v>6</v>
      </c>
    </row>
    <row r="166" spans="1:83" s="64" customFormat="1" ht="15.6" customHeight="1" x14ac:dyDescent="0.3">
      <c r="A166" s="56">
        <v>20</v>
      </c>
      <c r="B166" s="56" t="s">
        <v>504</v>
      </c>
      <c r="C166" s="86" t="s">
        <v>128</v>
      </c>
      <c r="D166" s="56" t="s">
        <v>505</v>
      </c>
      <c r="E166" s="41" t="s">
        <v>87</v>
      </c>
      <c r="F166" s="56" t="s">
        <v>503</v>
      </c>
      <c r="G166" s="89">
        <v>16587914.99</v>
      </c>
      <c r="H166" s="89">
        <v>59068.14</v>
      </c>
      <c r="I166" s="89">
        <v>487439.01</v>
      </c>
      <c r="J166" s="89">
        <v>0</v>
      </c>
      <c r="K166" s="89">
        <v>4446.1499999999996</v>
      </c>
      <c r="L166" s="89">
        <v>17138868.289999999</v>
      </c>
      <c r="M166" s="89">
        <v>0</v>
      </c>
      <c r="N166" s="89">
        <v>3637475.77</v>
      </c>
      <c r="O166" s="89">
        <v>539953.73</v>
      </c>
      <c r="P166" s="89">
        <v>4618643.8499999996</v>
      </c>
      <c r="Q166" s="89">
        <v>5165.7700000000004</v>
      </c>
      <c r="R166" s="89">
        <v>1663878.36</v>
      </c>
      <c r="S166" s="89">
        <v>2521031.09</v>
      </c>
      <c r="T166" s="89">
        <v>2186672.7799999998</v>
      </c>
      <c r="U166" s="89">
        <v>0</v>
      </c>
      <c r="V166" s="89">
        <v>0</v>
      </c>
      <c r="W166" s="89">
        <v>635551.4</v>
      </c>
      <c r="X166" s="89">
        <v>1700694.6400000001</v>
      </c>
      <c r="Y166" s="89">
        <v>17509067.390000001</v>
      </c>
      <c r="Z166" s="91">
        <v>0.11602789736232524</v>
      </c>
      <c r="AA166" s="89">
        <v>1514864.86</v>
      </c>
      <c r="AB166" s="89">
        <v>0</v>
      </c>
      <c r="AC166" s="89">
        <v>0</v>
      </c>
      <c r="AD166" s="89">
        <v>4469.46</v>
      </c>
      <c r="AE166" s="89">
        <v>409.52</v>
      </c>
      <c r="AF166" s="89">
        <f t="shared" si="27"/>
        <v>4878.9799999999996</v>
      </c>
      <c r="AG166" s="89">
        <v>890843.05</v>
      </c>
      <c r="AH166" s="89">
        <v>61076.41</v>
      </c>
      <c r="AI166" s="89">
        <v>249594.98</v>
      </c>
      <c r="AJ166" s="89">
        <v>0</v>
      </c>
      <c r="AK166" s="89">
        <v>44431.16</v>
      </c>
      <c r="AL166" s="89">
        <v>6473.14</v>
      </c>
      <c r="AM166" s="89">
        <v>8251.64</v>
      </c>
      <c r="AN166" s="89">
        <v>10100</v>
      </c>
      <c r="AO166" s="89">
        <v>8980.5</v>
      </c>
      <c r="AP166" s="89">
        <v>0</v>
      </c>
      <c r="AQ166" s="89">
        <v>55166.45</v>
      </c>
      <c r="AR166" s="89">
        <v>10489.87</v>
      </c>
      <c r="AS166" s="89">
        <v>0</v>
      </c>
      <c r="AT166" s="89">
        <v>4854.38</v>
      </c>
      <c r="AU166" s="89">
        <v>20272.810000000001</v>
      </c>
      <c r="AV166" s="89">
        <v>65207.14</v>
      </c>
      <c r="AW166" s="89">
        <v>1435741.53</v>
      </c>
      <c r="AX166" s="89">
        <v>0</v>
      </c>
      <c r="AY166" s="91">
        <f t="shared" si="28"/>
        <v>0</v>
      </c>
      <c r="AZ166" s="89">
        <v>0</v>
      </c>
      <c r="BA166" s="91">
        <v>9.1323403870422176E-2</v>
      </c>
      <c r="BB166" s="89">
        <v>217582.06</v>
      </c>
      <c r="BC166" s="89">
        <v>1713932.39</v>
      </c>
      <c r="BD166" s="89">
        <v>209700</v>
      </c>
      <c r="BE166" s="89">
        <v>5.8207660913467401E-11</v>
      </c>
      <c r="BF166" s="89">
        <v>186107.13</v>
      </c>
      <c r="BG166" s="89">
        <v>0</v>
      </c>
      <c r="BH166" s="89">
        <v>0</v>
      </c>
      <c r="BI166" s="89">
        <v>0</v>
      </c>
      <c r="BJ166" s="89">
        <f t="shared" si="29"/>
        <v>0</v>
      </c>
      <c r="BK166" s="89">
        <v>0</v>
      </c>
      <c r="BL166" s="89">
        <v>3262</v>
      </c>
      <c r="BM166" s="89">
        <v>879</v>
      </c>
      <c r="BN166" s="89">
        <v>0</v>
      </c>
      <c r="BO166" s="89">
        <v>0</v>
      </c>
      <c r="BP166" s="89">
        <v>-16</v>
      </c>
      <c r="BQ166" s="89">
        <v>-60</v>
      </c>
      <c r="BR166" s="89">
        <v>-52</v>
      </c>
      <c r="BS166" s="89">
        <v>-241</v>
      </c>
      <c r="BT166" s="89">
        <v>0</v>
      </c>
      <c r="BU166" s="89">
        <v>-1</v>
      </c>
      <c r="BV166" s="89">
        <v>-4</v>
      </c>
      <c r="BW166" s="89">
        <v>-747</v>
      </c>
      <c r="BX166" s="89">
        <v>-3</v>
      </c>
      <c r="BY166" s="89">
        <v>3017</v>
      </c>
      <c r="BZ166" s="89">
        <v>1</v>
      </c>
      <c r="CA166" s="89">
        <v>53</v>
      </c>
      <c r="CB166" s="89">
        <v>30</v>
      </c>
      <c r="CC166" s="89">
        <v>344</v>
      </c>
      <c r="CD166" s="89">
        <v>303</v>
      </c>
      <c r="CE166" s="89">
        <v>2</v>
      </c>
    </row>
    <row r="167" spans="1:83" s="64" customFormat="1" ht="15.6" customHeight="1" x14ac:dyDescent="0.3">
      <c r="A167" s="56">
        <v>20</v>
      </c>
      <c r="B167" s="56" t="s">
        <v>506</v>
      </c>
      <c r="C167" s="86" t="s">
        <v>90</v>
      </c>
      <c r="D167" s="56" t="s">
        <v>507</v>
      </c>
      <c r="E167" s="56" t="s">
        <v>119</v>
      </c>
      <c r="F167" s="56" t="s">
        <v>497</v>
      </c>
      <c r="G167" s="89">
        <v>39686733.460000001</v>
      </c>
      <c r="H167" s="89">
        <v>0</v>
      </c>
      <c r="I167" s="89">
        <v>630823.56000000006</v>
      </c>
      <c r="J167" s="89">
        <v>0</v>
      </c>
      <c r="K167" s="89">
        <v>0</v>
      </c>
      <c r="L167" s="89">
        <v>40317557.020000003</v>
      </c>
      <c r="M167" s="89">
        <v>0</v>
      </c>
      <c r="N167" s="89">
        <v>13132679.74</v>
      </c>
      <c r="O167" s="89">
        <v>3010227.73</v>
      </c>
      <c r="P167" s="89">
        <v>9130402.3599999994</v>
      </c>
      <c r="Q167" s="89">
        <v>1263.8399999999999</v>
      </c>
      <c r="R167" s="89">
        <v>2196803.7000000002</v>
      </c>
      <c r="S167" s="89">
        <v>7660060.7199999997</v>
      </c>
      <c r="T167" s="89">
        <v>2413408.1800000002</v>
      </c>
      <c r="U167" s="89">
        <v>0</v>
      </c>
      <c r="V167" s="89">
        <v>0</v>
      </c>
      <c r="W167" s="89">
        <v>865712.95</v>
      </c>
      <c r="X167" s="89">
        <v>1944627.29</v>
      </c>
      <c r="Y167" s="89">
        <v>40355186.509999998</v>
      </c>
      <c r="Z167" s="91">
        <v>9.0435969834036831E-2</v>
      </c>
      <c r="AA167" s="89">
        <v>1944627.29</v>
      </c>
      <c r="AB167" s="89">
        <v>0</v>
      </c>
      <c r="AC167" s="89">
        <v>0</v>
      </c>
      <c r="AD167" s="89">
        <v>0</v>
      </c>
      <c r="AE167" s="89">
        <v>197.38</v>
      </c>
      <c r="AF167" s="89">
        <f t="shared" si="27"/>
        <v>197.38</v>
      </c>
      <c r="AG167" s="89">
        <v>1045036.08</v>
      </c>
      <c r="AH167" s="89">
        <v>83622.899999999994</v>
      </c>
      <c r="AI167" s="89">
        <v>244397.83</v>
      </c>
      <c r="AJ167" s="89">
        <v>0</v>
      </c>
      <c r="AK167" s="89">
        <v>109961.38</v>
      </c>
      <c r="AL167" s="89">
        <v>4580.1000000000004</v>
      </c>
      <c r="AM167" s="89">
        <v>71740.679999999993</v>
      </c>
      <c r="AN167" s="89">
        <v>11050</v>
      </c>
      <c r="AO167" s="89">
        <v>0</v>
      </c>
      <c r="AP167" s="89">
        <v>0</v>
      </c>
      <c r="AQ167" s="89">
        <v>83411.5</v>
      </c>
      <c r="AR167" s="89">
        <v>21838.880000000001</v>
      </c>
      <c r="AS167" s="89">
        <v>0</v>
      </c>
      <c r="AT167" s="89">
        <v>4856.12</v>
      </c>
      <c r="AU167" s="89">
        <v>48955.5</v>
      </c>
      <c r="AV167" s="89">
        <v>41947.57</v>
      </c>
      <c r="AW167" s="89">
        <v>1771398.54</v>
      </c>
      <c r="AX167" s="89">
        <v>0</v>
      </c>
      <c r="AY167" s="91">
        <f t="shared" si="28"/>
        <v>0</v>
      </c>
      <c r="AZ167" s="89">
        <v>0</v>
      </c>
      <c r="BA167" s="91">
        <v>4.8999429291906253E-2</v>
      </c>
      <c r="BB167" s="89">
        <v>382317.52</v>
      </c>
      <c r="BC167" s="89">
        <v>3206790.71</v>
      </c>
      <c r="BD167" s="89">
        <v>209700</v>
      </c>
      <c r="BE167" s="89">
        <v>0</v>
      </c>
      <c r="BF167" s="89">
        <v>229543.22</v>
      </c>
      <c r="BG167" s="89">
        <v>0</v>
      </c>
      <c r="BH167" s="89">
        <v>0</v>
      </c>
      <c r="BI167" s="89">
        <v>0</v>
      </c>
      <c r="BJ167" s="89">
        <f t="shared" si="29"/>
        <v>0</v>
      </c>
      <c r="BK167" s="89">
        <v>0</v>
      </c>
      <c r="BL167" s="89">
        <v>4252</v>
      </c>
      <c r="BM167" s="89">
        <v>1132</v>
      </c>
      <c r="BN167" s="89">
        <v>18</v>
      </c>
      <c r="BO167" s="89">
        <v>-31</v>
      </c>
      <c r="BP167" s="89">
        <v>-47</v>
      </c>
      <c r="BQ167" s="89">
        <v>-126</v>
      </c>
      <c r="BR167" s="89">
        <v>-203</v>
      </c>
      <c r="BS167" s="89">
        <v>-306</v>
      </c>
      <c r="BT167" s="89">
        <v>0</v>
      </c>
      <c r="BU167" s="89">
        <v>0</v>
      </c>
      <c r="BV167" s="89">
        <v>27</v>
      </c>
      <c r="BW167" s="89">
        <v>-763</v>
      </c>
      <c r="BX167" s="89">
        <v>0</v>
      </c>
      <c r="BY167" s="89">
        <v>3953</v>
      </c>
      <c r="BZ167" s="89">
        <v>2</v>
      </c>
      <c r="CA167" s="89">
        <v>210</v>
      </c>
      <c r="CB167" s="89">
        <v>46</v>
      </c>
      <c r="CC167" s="89">
        <v>225</v>
      </c>
      <c r="CD167" s="89">
        <v>30</v>
      </c>
      <c r="CE167" s="89">
        <v>3</v>
      </c>
    </row>
    <row r="168" spans="1:83" s="64" customFormat="1" ht="15.6" customHeight="1" x14ac:dyDescent="0.3">
      <c r="A168" s="56">
        <v>20</v>
      </c>
      <c r="B168" s="56" t="s">
        <v>508</v>
      </c>
      <c r="C168" s="86" t="s">
        <v>509</v>
      </c>
      <c r="D168" s="56" t="s">
        <v>510</v>
      </c>
      <c r="E168" s="41" t="s">
        <v>87</v>
      </c>
      <c r="F168" s="56" t="s">
        <v>511</v>
      </c>
      <c r="G168" s="89">
        <v>8294401.4800000004</v>
      </c>
      <c r="H168" s="89">
        <v>0</v>
      </c>
      <c r="I168" s="89">
        <v>258091.72</v>
      </c>
      <c r="J168" s="89">
        <v>6063.14</v>
      </c>
      <c r="K168" s="89">
        <v>0</v>
      </c>
      <c r="L168" s="89">
        <v>8558556.3399999999</v>
      </c>
      <c r="M168" s="89">
        <v>63454.98</v>
      </c>
      <c r="N168" s="89">
        <v>61319.44</v>
      </c>
      <c r="O168" s="89">
        <v>623434.48</v>
      </c>
      <c r="P168" s="89">
        <v>2212743.0499999998</v>
      </c>
      <c r="Q168" s="89">
        <v>8395.0499999999993</v>
      </c>
      <c r="R168" s="89">
        <v>613325.26</v>
      </c>
      <c r="S168" s="89">
        <v>3483637.08</v>
      </c>
      <c r="T168" s="89">
        <v>702336.3</v>
      </c>
      <c r="U168" s="89">
        <v>0</v>
      </c>
      <c r="V168" s="89">
        <v>0</v>
      </c>
      <c r="W168" s="89">
        <v>256491.72</v>
      </c>
      <c r="X168" s="89">
        <v>737471.27</v>
      </c>
      <c r="Y168" s="89">
        <v>8699153.6500000004</v>
      </c>
      <c r="Z168" s="91">
        <v>8.9576585096770842E-2</v>
      </c>
      <c r="AA168" s="89">
        <v>678720.39</v>
      </c>
      <c r="AB168" s="89">
        <v>0</v>
      </c>
      <c r="AC168" s="89">
        <v>0</v>
      </c>
      <c r="AD168" s="89">
        <v>0</v>
      </c>
      <c r="AE168" s="89">
        <v>0</v>
      </c>
      <c r="AF168" s="89">
        <f t="shared" si="27"/>
        <v>0</v>
      </c>
      <c r="AG168" s="89">
        <v>202286.41</v>
      </c>
      <c r="AH168" s="89">
        <v>15867.09</v>
      </c>
      <c r="AI168" s="89">
        <v>44082.11</v>
      </c>
      <c r="AJ168" s="89">
        <v>0</v>
      </c>
      <c r="AK168" s="89">
        <v>42141</v>
      </c>
      <c r="AL168" s="89">
        <v>12685.42</v>
      </c>
      <c r="AM168" s="89">
        <v>49721.279999999999</v>
      </c>
      <c r="AN168" s="89">
        <v>9900</v>
      </c>
      <c r="AO168" s="89">
        <v>10477.84</v>
      </c>
      <c r="AP168" s="89">
        <v>0</v>
      </c>
      <c r="AQ168" s="89">
        <v>29388.28</v>
      </c>
      <c r="AR168" s="89">
        <v>11225.83</v>
      </c>
      <c r="AS168" s="89">
        <v>0</v>
      </c>
      <c r="AT168" s="89">
        <v>11247.42</v>
      </c>
      <c r="AU168" s="89">
        <v>11843.52</v>
      </c>
      <c r="AV168" s="89">
        <v>39577.22</v>
      </c>
      <c r="AW168" s="89">
        <v>490443.42</v>
      </c>
      <c r="AX168" s="89">
        <v>0</v>
      </c>
      <c r="AY168" s="91">
        <f t="shared" si="28"/>
        <v>0</v>
      </c>
      <c r="AZ168" s="89">
        <v>0</v>
      </c>
      <c r="BA168" s="91">
        <v>8.120747146691247E-2</v>
      </c>
      <c r="BB168" s="89">
        <v>140408.32999999999</v>
      </c>
      <c r="BC168" s="89">
        <v>602575.82999999996</v>
      </c>
      <c r="BD168" s="89">
        <v>223700</v>
      </c>
      <c r="BE168" s="89">
        <v>14000</v>
      </c>
      <c r="BF168" s="89">
        <v>87901.490000000107</v>
      </c>
      <c r="BG168" s="89">
        <v>0</v>
      </c>
      <c r="BH168" s="89">
        <v>0</v>
      </c>
      <c r="BI168" s="89">
        <v>0</v>
      </c>
      <c r="BJ168" s="89">
        <f t="shared" si="29"/>
        <v>0</v>
      </c>
      <c r="BK168" s="89">
        <v>0</v>
      </c>
      <c r="BL168" s="89">
        <v>868</v>
      </c>
      <c r="BM168" s="89">
        <v>303</v>
      </c>
      <c r="BN168" s="89">
        <v>0</v>
      </c>
      <c r="BO168" s="89">
        <v>6</v>
      </c>
      <c r="BP168" s="89">
        <v>-19</v>
      </c>
      <c r="BQ168" s="89">
        <v>-52</v>
      </c>
      <c r="BR168" s="89">
        <v>-71</v>
      </c>
      <c r="BS168" s="89">
        <v>-61</v>
      </c>
      <c r="BT168" s="89">
        <v>0</v>
      </c>
      <c r="BU168" s="89">
        <v>0</v>
      </c>
      <c r="BV168" s="89">
        <v>0</v>
      </c>
      <c r="BW168" s="89">
        <v>-166</v>
      </c>
      <c r="BX168" s="89">
        <v>0</v>
      </c>
      <c r="BY168" s="89">
        <v>808</v>
      </c>
      <c r="BZ168" s="89">
        <v>8</v>
      </c>
      <c r="CA168" s="89">
        <v>66</v>
      </c>
      <c r="CB168" s="89">
        <v>25</v>
      </c>
      <c r="CC168" s="89">
        <v>70</v>
      </c>
      <c r="CD168" s="89">
        <v>2</v>
      </c>
      <c r="CE168" s="89">
        <v>0</v>
      </c>
    </row>
    <row r="169" spans="1:83" s="64" customFormat="1" ht="15.6" customHeight="1" x14ac:dyDescent="0.3">
      <c r="A169" s="56">
        <v>20</v>
      </c>
      <c r="B169" s="56" t="s">
        <v>512</v>
      </c>
      <c r="C169" s="86" t="s">
        <v>513</v>
      </c>
      <c r="D169" s="56" t="s">
        <v>514</v>
      </c>
      <c r="E169" s="41" t="s">
        <v>87</v>
      </c>
      <c r="F169" s="56" t="s">
        <v>503</v>
      </c>
      <c r="G169" s="89">
        <v>25192028.93</v>
      </c>
      <c r="H169" s="89">
        <v>90016.07</v>
      </c>
      <c r="I169" s="89">
        <v>313820.03999999998</v>
      </c>
      <c r="J169" s="89">
        <v>0</v>
      </c>
      <c r="K169" s="89">
        <v>7610.93</v>
      </c>
      <c r="L169" s="89">
        <v>25603475.969999999</v>
      </c>
      <c r="M169" s="89">
        <v>0</v>
      </c>
      <c r="N169" s="89">
        <v>5745975.0700000003</v>
      </c>
      <c r="O169" s="89">
        <v>1434845.59</v>
      </c>
      <c r="P169" s="89">
        <v>7277465.04</v>
      </c>
      <c r="Q169" s="89">
        <v>40361.620000000003</v>
      </c>
      <c r="R169" s="89">
        <v>1884984.06</v>
      </c>
      <c r="S169" s="89">
        <v>5362073.43</v>
      </c>
      <c r="T169" s="89">
        <v>1900797.09</v>
      </c>
      <c r="U169" s="89">
        <v>0</v>
      </c>
      <c r="V169" s="89">
        <v>0</v>
      </c>
      <c r="W169" s="89">
        <v>476312.15</v>
      </c>
      <c r="X169" s="89">
        <v>1646591.34</v>
      </c>
      <c r="Y169" s="89">
        <v>25769405.390000001</v>
      </c>
      <c r="Z169" s="91">
        <v>4.8825180083335425E-2</v>
      </c>
      <c r="AA169" s="89">
        <v>1492627.81</v>
      </c>
      <c r="AB169" s="89">
        <v>0</v>
      </c>
      <c r="AC169" s="89">
        <v>0</v>
      </c>
      <c r="AD169" s="89">
        <v>7610.93</v>
      </c>
      <c r="AE169" s="89">
        <v>11.47</v>
      </c>
      <c r="AF169" s="89">
        <f t="shared" si="27"/>
        <v>7622.4000000000005</v>
      </c>
      <c r="AG169" s="89">
        <v>696473.89</v>
      </c>
      <c r="AH169" s="89">
        <v>54415.53</v>
      </c>
      <c r="AI169" s="89">
        <v>124229.07</v>
      </c>
      <c r="AJ169" s="89">
        <v>6005.49</v>
      </c>
      <c r="AK169" s="89">
        <v>78095.789999999994</v>
      </c>
      <c r="AL169" s="89">
        <v>33161.74</v>
      </c>
      <c r="AM169" s="89">
        <v>72634.509999999995</v>
      </c>
      <c r="AN169" s="89">
        <v>10100</v>
      </c>
      <c r="AO169" s="89">
        <v>29300</v>
      </c>
      <c r="AP169" s="89">
        <v>0</v>
      </c>
      <c r="AQ169" s="89">
        <v>54518.020000000004</v>
      </c>
      <c r="AR169" s="89">
        <v>24363.56</v>
      </c>
      <c r="AS169" s="89">
        <v>0</v>
      </c>
      <c r="AT169" s="89">
        <v>670.86</v>
      </c>
      <c r="AU169" s="89">
        <v>11211.25</v>
      </c>
      <c r="AV169" s="89">
        <v>86267.27</v>
      </c>
      <c r="AW169" s="89">
        <v>1281446.98</v>
      </c>
      <c r="AX169" s="89">
        <v>0</v>
      </c>
      <c r="AY169" s="91">
        <f t="shared" si="28"/>
        <v>0</v>
      </c>
      <c r="AZ169" s="89">
        <v>0</v>
      </c>
      <c r="BA169" s="91">
        <v>5.9250003806660442E-2</v>
      </c>
      <c r="BB169" s="89">
        <v>200091.6</v>
      </c>
      <c r="BC169" s="89">
        <v>1034308.8</v>
      </c>
      <c r="BD169" s="89">
        <v>209700</v>
      </c>
      <c r="BE169" s="89">
        <v>0</v>
      </c>
      <c r="BF169" s="89">
        <v>273209.01</v>
      </c>
      <c r="BG169" s="89">
        <v>0</v>
      </c>
      <c r="BH169" s="89">
        <v>0</v>
      </c>
      <c r="BI169" s="89">
        <v>0</v>
      </c>
      <c r="BJ169" s="89">
        <f t="shared" si="29"/>
        <v>0</v>
      </c>
      <c r="BK169" s="89">
        <v>0</v>
      </c>
      <c r="BL169" s="89">
        <v>2960</v>
      </c>
      <c r="BM169" s="89">
        <v>652</v>
      </c>
      <c r="BN169" s="89">
        <v>0</v>
      </c>
      <c r="BO169" s="89">
        <v>0</v>
      </c>
      <c r="BP169" s="89">
        <v>-14</v>
      </c>
      <c r="BQ169" s="89">
        <v>-88</v>
      </c>
      <c r="BR169" s="89">
        <v>-49</v>
      </c>
      <c r="BS169" s="89">
        <v>-135</v>
      </c>
      <c r="BT169" s="89">
        <v>0</v>
      </c>
      <c r="BU169" s="89">
        <v>-30</v>
      </c>
      <c r="BV169" s="89">
        <v>0</v>
      </c>
      <c r="BW169" s="89">
        <v>-630</v>
      </c>
      <c r="BX169" s="89">
        <v>-2</v>
      </c>
      <c r="BY169" s="89">
        <v>2664</v>
      </c>
      <c r="BZ169" s="89">
        <v>2</v>
      </c>
      <c r="CA169" s="89">
        <v>110</v>
      </c>
      <c r="CB169" s="89">
        <v>54</v>
      </c>
      <c r="CC169" s="89">
        <v>460</v>
      </c>
      <c r="CD169" s="89">
        <v>6</v>
      </c>
      <c r="CE169" s="89">
        <v>0</v>
      </c>
    </row>
    <row r="170" spans="1:83" ht="15.6" customHeight="1" x14ac:dyDescent="0.3">
      <c r="A170" s="40">
        <v>21</v>
      </c>
      <c r="B170" s="40" t="s">
        <v>515</v>
      </c>
      <c r="C170" s="86" t="s">
        <v>516</v>
      </c>
      <c r="D170" s="40" t="s">
        <v>517</v>
      </c>
      <c r="E170" s="41" t="s">
        <v>87</v>
      </c>
      <c r="F170" s="40" t="s">
        <v>518</v>
      </c>
      <c r="G170" s="88">
        <v>39811279.369999997</v>
      </c>
      <c r="H170" s="88">
        <v>0</v>
      </c>
      <c r="I170" s="88">
        <v>530604.02</v>
      </c>
      <c r="J170" s="88">
        <v>0</v>
      </c>
      <c r="K170" s="89">
        <v>0</v>
      </c>
      <c r="L170" s="89">
        <v>40341883.390000001</v>
      </c>
      <c r="M170" s="89">
        <v>0</v>
      </c>
      <c r="N170" s="88">
        <v>0</v>
      </c>
      <c r="O170" s="88">
        <v>800196.72</v>
      </c>
      <c r="P170" s="90">
        <v>12192388.050000001</v>
      </c>
      <c r="Q170" s="88">
        <v>495528.59</v>
      </c>
      <c r="R170" s="88">
        <v>2039122.54</v>
      </c>
      <c r="S170" s="88">
        <v>13059487.380000001</v>
      </c>
      <c r="T170" s="88">
        <v>6621664.1299999999</v>
      </c>
      <c r="U170" s="88">
        <v>0</v>
      </c>
      <c r="V170" s="88">
        <v>0</v>
      </c>
      <c r="W170" s="88">
        <v>1167039.1100000001</v>
      </c>
      <c r="X170" s="89">
        <v>3299950.21</v>
      </c>
      <c r="Y170" s="89">
        <v>39675376.729999997</v>
      </c>
      <c r="Z170" s="91">
        <v>0.17087132485187478</v>
      </c>
      <c r="AA170" s="89">
        <v>3290803.71</v>
      </c>
      <c r="AB170" s="89">
        <v>0</v>
      </c>
      <c r="AC170" s="89">
        <v>0</v>
      </c>
      <c r="AD170" s="89">
        <v>0</v>
      </c>
      <c r="AE170" s="89">
        <v>0</v>
      </c>
      <c r="AF170" s="89">
        <f t="shared" si="27"/>
        <v>0</v>
      </c>
      <c r="AG170" s="89">
        <v>1795709.44</v>
      </c>
      <c r="AH170" s="88">
        <v>151706.01999999999</v>
      </c>
      <c r="AI170" s="88">
        <v>340143.29</v>
      </c>
      <c r="AJ170" s="89">
        <v>13064.38</v>
      </c>
      <c r="AK170" s="88">
        <v>228182.81</v>
      </c>
      <c r="AL170" s="88">
        <v>23428.412</v>
      </c>
      <c r="AM170" s="88">
        <v>74579.95</v>
      </c>
      <c r="AN170" s="88">
        <v>11300</v>
      </c>
      <c r="AO170" s="88">
        <v>9533.7099999999991</v>
      </c>
      <c r="AP170" s="88">
        <v>26959.95</v>
      </c>
      <c r="AQ170" s="88">
        <v>79742.490000000005</v>
      </c>
      <c r="AR170" s="88">
        <v>35670.160000000003</v>
      </c>
      <c r="AS170" s="88">
        <v>0</v>
      </c>
      <c r="AT170" s="88">
        <v>72537.240000000005</v>
      </c>
      <c r="AU170" s="88">
        <v>69450.740000000005</v>
      </c>
      <c r="AV170" s="88">
        <v>235498.671</v>
      </c>
      <c r="AW170" s="88">
        <v>3167507.2629999998</v>
      </c>
      <c r="AX170" s="88">
        <v>0</v>
      </c>
      <c r="AY170" s="91">
        <f t="shared" si="28"/>
        <v>0</v>
      </c>
      <c r="AZ170" s="89">
        <v>0</v>
      </c>
      <c r="BA170" s="91">
        <v>8.2660084329764155E-2</v>
      </c>
      <c r="BB170" s="88">
        <v>2747243.42</v>
      </c>
      <c r="BC170" s="88">
        <v>4055362.63</v>
      </c>
      <c r="BD170" s="89">
        <v>209700</v>
      </c>
      <c r="BE170" s="89">
        <v>0</v>
      </c>
      <c r="BF170" s="89">
        <v>1038484.297</v>
      </c>
      <c r="BG170" s="89">
        <v>246607.48125000001</v>
      </c>
      <c r="BH170" s="89">
        <v>0</v>
      </c>
      <c r="BI170" s="89">
        <v>0</v>
      </c>
      <c r="BJ170" s="89">
        <f t="shared" si="29"/>
        <v>0</v>
      </c>
      <c r="BK170" s="89">
        <v>0</v>
      </c>
      <c r="BL170" s="89">
        <v>9869</v>
      </c>
      <c r="BM170" s="89">
        <v>2909</v>
      </c>
      <c r="BN170" s="88">
        <v>0</v>
      </c>
      <c r="BO170" s="88">
        <v>-8</v>
      </c>
      <c r="BP170" s="88">
        <v>-79</v>
      </c>
      <c r="BQ170" s="88">
        <v>-188</v>
      </c>
      <c r="BR170" s="88">
        <v>-488</v>
      </c>
      <c r="BS170" s="88">
        <v>-788</v>
      </c>
      <c r="BT170" s="88">
        <v>0</v>
      </c>
      <c r="BU170" s="88">
        <v>0</v>
      </c>
      <c r="BV170" s="88">
        <v>69</v>
      </c>
      <c r="BW170" s="88">
        <v>-1496</v>
      </c>
      <c r="BX170" s="88">
        <v>-21</v>
      </c>
      <c r="BY170" s="88">
        <v>9779</v>
      </c>
      <c r="BZ170" s="88">
        <v>78</v>
      </c>
      <c r="CA170" s="88">
        <v>193</v>
      </c>
      <c r="CB170" s="88">
        <v>229</v>
      </c>
      <c r="CC170" s="88">
        <v>1051</v>
      </c>
      <c r="CD170" s="88">
        <v>3</v>
      </c>
      <c r="CE170" s="88">
        <v>20</v>
      </c>
    </row>
    <row r="171" spans="1:83" ht="15.6" customHeight="1" x14ac:dyDescent="0.3">
      <c r="A171" s="40">
        <v>21</v>
      </c>
      <c r="B171" s="40" t="s">
        <v>519</v>
      </c>
      <c r="C171" s="86" t="s">
        <v>520</v>
      </c>
      <c r="D171" s="40" t="s">
        <v>521</v>
      </c>
      <c r="E171" s="40" t="s">
        <v>107</v>
      </c>
      <c r="F171" s="40" t="s">
        <v>522</v>
      </c>
      <c r="G171" s="88">
        <v>64964281.32</v>
      </c>
      <c r="H171" s="88">
        <v>0</v>
      </c>
      <c r="I171" s="88">
        <v>2042185.84</v>
      </c>
      <c r="J171" s="88">
        <v>0</v>
      </c>
      <c r="K171" s="89">
        <v>0</v>
      </c>
      <c r="L171" s="89">
        <v>67006467.159999996</v>
      </c>
      <c r="M171" s="89">
        <v>0</v>
      </c>
      <c r="N171" s="88">
        <v>0</v>
      </c>
      <c r="O171" s="88">
        <v>4935655.74</v>
      </c>
      <c r="P171" s="90">
        <v>24458851.82</v>
      </c>
      <c r="Q171" s="88">
        <v>0</v>
      </c>
      <c r="R171" s="88">
        <v>4073086.68</v>
      </c>
      <c r="S171" s="88">
        <v>19871099.52</v>
      </c>
      <c r="T171" s="88">
        <v>9039595.1500000004</v>
      </c>
      <c r="U171" s="88">
        <v>0</v>
      </c>
      <c r="V171" s="88">
        <v>0</v>
      </c>
      <c r="W171" s="88">
        <v>2797481.76</v>
      </c>
      <c r="X171" s="89">
        <v>3624862.1100000003</v>
      </c>
      <c r="Y171" s="89">
        <v>68800632.780000001</v>
      </c>
      <c r="Z171" s="91">
        <v>0.11340257446566947</v>
      </c>
      <c r="AA171" s="89">
        <v>3570589.64</v>
      </c>
      <c r="AB171" s="89">
        <v>0</v>
      </c>
      <c r="AC171" s="89">
        <v>0</v>
      </c>
      <c r="AD171" s="89">
        <v>0</v>
      </c>
      <c r="AE171" s="89">
        <v>0</v>
      </c>
      <c r="AF171" s="89">
        <f t="shared" si="27"/>
        <v>0</v>
      </c>
      <c r="AG171" s="89">
        <v>2168191.38</v>
      </c>
      <c r="AH171" s="88">
        <v>166770.70000000001</v>
      </c>
      <c r="AI171" s="88">
        <v>494056.17</v>
      </c>
      <c r="AJ171" s="89">
        <v>0</v>
      </c>
      <c r="AK171" s="88">
        <v>188366.72</v>
      </c>
      <c r="AL171" s="88">
        <v>8776.4</v>
      </c>
      <c r="AM171" s="88">
        <v>61698.09</v>
      </c>
      <c r="AN171" s="88">
        <v>11250</v>
      </c>
      <c r="AO171" s="88">
        <v>21523.38</v>
      </c>
      <c r="AP171" s="88">
        <v>0</v>
      </c>
      <c r="AQ171" s="88">
        <v>136077.53</v>
      </c>
      <c r="AR171" s="88">
        <v>25956.080000000002</v>
      </c>
      <c r="AS171" s="88">
        <v>0</v>
      </c>
      <c r="AT171" s="88">
        <v>90825.37</v>
      </c>
      <c r="AU171" s="88">
        <v>21209.48</v>
      </c>
      <c r="AV171" s="88">
        <v>146014.05000000002</v>
      </c>
      <c r="AW171" s="88">
        <v>3540715.35</v>
      </c>
      <c r="AX171" s="88">
        <v>0</v>
      </c>
      <c r="AY171" s="91">
        <f t="shared" si="28"/>
        <v>0</v>
      </c>
      <c r="AZ171" s="89">
        <v>0</v>
      </c>
      <c r="BA171" s="91">
        <v>5.4962351117409394E-2</v>
      </c>
      <c r="BB171" s="88">
        <v>1811778.9</v>
      </c>
      <c r="BC171" s="88">
        <v>5555337.8499999996</v>
      </c>
      <c r="BD171" s="89">
        <v>209700</v>
      </c>
      <c r="BE171" s="89">
        <v>0</v>
      </c>
      <c r="BF171" s="89">
        <v>491220.33000000101</v>
      </c>
      <c r="BG171" s="89">
        <v>0</v>
      </c>
      <c r="BH171" s="89">
        <v>0</v>
      </c>
      <c r="BI171" s="89">
        <v>0</v>
      </c>
      <c r="BJ171" s="89">
        <f t="shared" si="29"/>
        <v>0</v>
      </c>
      <c r="BK171" s="89">
        <v>0</v>
      </c>
      <c r="BL171" s="89">
        <v>10407</v>
      </c>
      <c r="BM171" s="89">
        <v>4949</v>
      </c>
      <c r="BN171" s="88">
        <v>139</v>
      </c>
      <c r="BO171" s="88">
        <v>0</v>
      </c>
      <c r="BP171" s="88">
        <v>-261</v>
      </c>
      <c r="BQ171" s="88">
        <v>-434</v>
      </c>
      <c r="BR171" s="88">
        <v>-2542</v>
      </c>
      <c r="BS171" s="88">
        <v>-1247</v>
      </c>
      <c r="BT171" s="88">
        <v>0</v>
      </c>
      <c r="BU171" s="88">
        <v>-3</v>
      </c>
      <c r="BV171" s="88">
        <v>0</v>
      </c>
      <c r="BW171" s="88">
        <v>-2127</v>
      </c>
      <c r="BX171" s="88">
        <v>-1</v>
      </c>
      <c r="BY171" s="88">
        <v>8880</v>
      </c>
      <c r="BZ171" s="88">
        <v>14</v>
      </c>
      <c r="CA171" s="88">
        <v>1790</v>
      </c>
      <c r="CB171" s="88">
        <v>3</v>
      </c>
      <c r="CC171" s="88">
        <v>55</v>
      </c>
      <c r="CD171" s="88">
        <v>278</v>
      </c>
      <c r="CE171" s="88">
        <v>1</v>
      </c>
    </row>
    <row r="172" spans="1:83" ht="15.6" customHeight="1" x14ac:dyDescent="0.3">
      <c r="A172" s="40">
        <v>21</v>
      </c>
      <c r="B172" s="40" t="s">
        <v>523</v>
      </c>
      <c r="C172" s="86" t="s">
        <v>524</v>
      </c>
      <c r="D172" s="40" t="s">
        <v>525</v>
      </c>
      <c r="E172" s="40" t="s">
        <v>107</v>
      </c>
      <c r="F172" s="40" t="s">
        <v>526</v>
      </c>
      <c r="G172" s="88">
        <v>13147284.77</v>
      </c>
      <c r="H172" s="88">
        <v>525305.64</v>
      </c>
      <c r="I172" s="88">
        <v>305240.77</v>
      </c>
      <c r="J172" s="88">
        <v>0</v>
      </c>
      <c r="K172" s="89">
        <v>0</v>
      </c>
      <c r="L172" s="89">
        <v>13977831.18</v>
      </c>
      <c r="M172" s="89">
        <v>0</v>
      </c>
      <c r="N172" s="88">
        <v>2518716.27</v>
      </c>
      <c r="O172" s="88">
        <v>1298674.19</v>
      </c>
      <c r="P172" s="90">
        <v>2317059.33</v>
      </c>
      <c r="Q172" s="88">
        <v>0</v>
      </c>
      <c r="R172" s="88">
        <v>492081.55</v>
      </c>
      <c r="S172" s="88">
        <v>4108332.06</v>
      </c>
      <c r="T172" s="88">
        <v>1180902.21</v>
      </c>
      <c r="U172" s="88">
        <v>41713.599999999999</v>
      </c>
      <c r="V172" s="88">
        <v>343.01</v>
      </c>
      <c r="W172" s="88">
        <v>792724.47</v>
      </c>
      <c r="X172" s="89">
        <v>1252647.95</v>
      </c>
      <c r="Y172" s="89">
        <v>14003194.640000001</v>
      </c>
      <c r="Z172" s="91">
        <v>9.6154008170862781E-2</v>
      </c>
      <c r="AA172" s="89">
        <v>1252647.95</v>
      </c>
      <c r="AB172" s="89">
        <v>0</v>
      </c>
      <c r="AC172" s="89">
        <v>0</v>
      </c>
      <c r="AD172" s="89">
        <v>0</v>
      </c>
      <c r="AE172" s="89">
        <v>0</v>
      </c>
      <c r="AF172" s="89">
        <f t="shared" si="27"/>
        <v>0</v>
      </c>
      <c r="AG172" s="89">
        <v>569196.21</v>
      </c>
      <c r="AH172" s="88">
        <v>43385.09</v>
      </c>
      <c r="AI172" s="88">
        <v>74790.679999999993</v>
      </c>
      <c r="AJ172" s="89">
        <v>55</v>
      </c>
      <c r="AK172" s="88">
        <v>47997.87</v>
      </c>
      <c r="AL172" s="88">
        <v>2250</v>
      </c>
      <c r="AM172" s="88">
        <v>48637.22</v>
      </c>
      <c r="AN172" s="88">
        <v>7800</v>
      </c>
      <c r="AO172" s="88">
        <v>4830.5</v>
      </c>
      <c r="AP172" s="88">
        <v>13982.19</v>
      </c>
      <c r="AQ172" s="88">
        <v>91829.92</v>
      </c>
      <c r="AR172" s="88">
        <v>20736.34</v>
      </c>
      <c r="AS172" s="88">
        <v>0</v>
      </c>
      <c r="AT172" s="88">
        <v>46499.64</v>
      </c>
      <c r="AU172" s="88">
        <v>25616.07</v>
      </c>
      <c r="AV172" s="88">
        <v>89818.4</v>
      </c>
      <c r="AW172" s="88">
        <v>1087425.1299999999</v>
      </c>
      <c r="AX172" s="88">
        <v>0</v>
      </c>
      <c r="AY172" s="91">
        <f t="shared" si="28"/>
        <v>0</v>
      </c>
      <c r="AZ172" s="89">
        <v>0</v>
      </c>
      <c r="BA172" s="91">
        <v>9.5278072386348708E-2</v>
      </c>
      <c r="BB172" s="88">
        <v>869079.07</v>
      </c>
      <c r="BC172" s="88">
        <v>445595.3</v>
      </c>
      <c r="BD172" s="89">
        <v>209700</v>
      </c>
      <c r="BE172" s="89">
        <v>0</v>
      </c>
      <c r="BF172" s="89">
        <v>242507.17</v>
      </c>
      <c r="BG172" s="89">
        <v>0</v>
      </c>
      <c r="BH172" s="89">
        <v>0</v>
      </c>
      <c r="BI172" s="89">
        <v>0</v>
      </c>
      <c r="BJ172" s="89">
        <f t="shared" si="29"/>
        <v>0</v>
      </c>
      <c r="BK172" s="89">
        <v>0</v>
      </c>
      <c r="BL172" s="89">
        <v>1328</v>
      </c>
      <c r="BM172" s="89">
        <v>463</v>
      </c>
      <c r="BN172" s="88">
        <v>4</v>
      </c>
      <c r="BO172" s="88">
        <v>-5</v>
      </c>
      <c r="BP172" s="88">
        <v>-36</v>
      </c>
      <c r="BQ172" s="88">
        <v>-34</v>
      </c>
      <c r="BR172" s="88">
        <v>-189</v>
      </c>
      <c r="BS172" s="88">
        <v>-125</v>
      </c>
      <c r="BT172" s="88">
        <v>0</v>
      </c>
      <c r="BU172" s="88">
        <v>0</v>
      </c>
      <c r="BV172" s="88">
        <v>0</v>
      </c>
      <c r="BW172" s="88">
        <v>-218</v>
      </c>
      <c r="BX172" s="88">
        <v>0</v>
      </c>
      <c r="BY172" s="88">
        <v>1188</v>
      </c>
      <c r="BZ172" s="88">
        <v>0</v>
      </c>
      <c r="CA172" s="88">
        <v>115</v>
      </c>
      <c r="CB172" s="88">
        <v>30</v>
      </c>
      <c r="CC172" s="88">
        <v>70</v>
      </c>
      <c r="CD172" s="88">
        <v>0</v>
      </c>
      <c r="CE172" s="88">
        <v>3</v>
      </c>
    </row>
    <row r="173" spans="1:83" ht="15.6" customHeight="1" x14ac:dyDescent="0.3">
      <c r="A173" s="40">
        <v>21</v>
      </c>
      <c r="B173" s="40" t="s">
        <v>527</v>
      </c>
      <c r="C173" s="86" t="s">
        <v>528</v>
      </c>
      <c r="D173" s="40" t="s">
        <v>529</v>
      </c>
      <c r="E173" s="40" t="s">
        <v>145</v>
      </c>
      <c r="F173" s="40" t="s">
        <v>522</v>
      </c>
      <c r="G173" s="88">
        <v>53371411.689999998</v>
      </c>
      <c r="H173" s="88">
        <v>-101524.39</v>
      </c>
      <c r="I173" s="88">
        <v>1070900.27</v>
      </c>
      <c r="J173" s="88">
        <v>0</v>
      </c>
      <c r="K173" s="89">
        <v>0</v>
      </c>
      <c r="L173" s="89">
        <v>54340787.57</v>
      </c>
      <c r="M173" s="89">
        <v>0</v>
      </c>
      <c r="N173" s="88">
        <v>10453815</v>
      </c>
      <c r="O173" s="88">
        <v>2718680.68</v>
      </c>
      <c r="P173" s="90">
        <v>21649263.800000001</v>
      </c>
      <c r="Q173" s="88">
        <v>18220.8</v>
      </c>
      <c r="R173" s="88">
        <v>2275277.92</v>
      </c>
      <c r="S173" s="88">
        <v>8613056.6699999999</v>
      </c>
      <c r="T173" s="88">
        <v>5402813.3600000003</v>
      </c>
      <c r="U173" s="88">
        <v>0</v>
      </c>
      <c r="V173" s="88">
        <v>0</v>
      </c>
      <c r="W173" s="88">
        <v>1209617.46</v>
      </c>
      <c r="X173" s="89">
        <v>2457020.46</v>
      </c>
      <c r="Y173" s="89">
        <v>54797766.149999999</v>
      </c>
      <c r="Z173" s="91">
        <v>8.7777317861905638E-2</v>
      </c>
      <c r="AA173" s="89">
        <v>2407401.85</v>
      </c>
      <c r="AB173" s="89">
        <v>0</v>
      </c>
      <c r="AC173" s="89">
        <v>0</v>
      </c>
      <c r="AD173" s="89">
        <v>0</v>
      </c>
      <c r="AE173" s="89">
        <v>0</v>
      </c>
      <c r="AF173" s="89">
        <f t="shared" si="27"/>
        <v>0</v>
      </c>
      <c r="AG173" s="89">
        <v>1214437.8400000001</v>
      </c>
      <c r="AH173" s="88">
        <v>92479.97</v>
      </c>
      <c r="AI173" s="88">
        <v>336203.3</v>
      </c>
      <c r="AJ173" s="89">
        <v>0</v>
      </c>
      <c r="AK173" s="88">
        <v>148507.14000000001</v>
      </c>
      <c r="AL173" s="88">
        <v>11063.69</v>
      </c>
      <c r="AM173" s="88">
        <v>93259.7</v>
      </c>
      <c r="AN173" s="88">
        <v>9250</v>
      </c>
      <c r="AO173" s="88">
        <v>87.5</v>
      </c>
      <c r="AP173" s="88">
        <v>0</v>
      </c>
      <c r="AQ173" s="88">
        <v>62157.25</v>
      </c>
      <c r="AR173" s="88">
        <v>14187.76</v>
      </c>
      <c r="AS173" s="88">
        <v>0</v>
      </c>
      <c r="AT173" s="88">
        <v>11111.23</v>
      </c>
      <c r="AU173" s="88">
        <v>57050.04</v>
      </c>
      <c r="AV173" s="88">
        <v>102989.88</v>
      </c>
      <c r="AW173" s="88">
        <v>2152785.2999999998</v>
      </c>
      <c r="AX173" s="88">
        <v>0</v>
      </c>
      <c r="AY173" s="91">
        <f t="shared" si="28"/>
        <v>0</v>
      </c>
      <c r="AZ173" s="89">
        <v>0</v>
      </c>
      <c r="BA173" s="91">
        <v>4.5106579979241321E-2</v>
      </c>
      <c r="BB173" s="88">
        <v>783431.21</v>
      </c>
      <c r="BC173" s="88">
        <v>3892456.62</v>
      </c>
      <c r="BD173" s="89">
        <v>209700</v>
      </c>
      <c r="BE173" s="89">
        <v>0</v>
      </c>
      <c r="BF173" s="89">
        <v>463910.18000000098</v>
      </c>
      <c r="BG173" s="89">
        <v>0</v>
      </c>
      <c r="BH173" s="89">
        <v>0</v>
      </c>
      <c r="BI173" s="89">
        <v>0</v>
      </c>
      <c r="BJ173" s="89">
        <f t="shared" si="29"/>
        <v>0</v>
      </c>
      <c r="BK173" s="89">
        <v>0</v>
      </c>
      <c r="BL173" s="89">
        <v>7779</v>
      </c>
      <c r="BM173" s="89">
        <v>2554</v>
      </c>
      <c r="BN173" s="88">
        <v>0</v>
      </c>
      <c r="BO173" s="88">
        <v>0</v>
      </c>
      <c r="BP173" s="88">
        <v>-51</v>
      </c>
      <c r="BQ173" s="88">
        <v>-188</v>
      </c>
      <c r="BR173" s="88">
        <v>-588</v>
      </c>
      <c r="BS173" s="88">
        <v>-717</v>
      </c>
      <c r="BT173" s="88">
        <v>0</v>
      </c>
      <c r="BU173" s="88">
        <v>-4</v>
      </c>
      <c r="BV173" s="88">
        <v>-1</v>
      </c>
      <c r="BW173" s="88">
        <v>-1630</v>
      </c>
      <c r="BX173" s="88">
        <v>-2</v>
      </c>
      <c r="BY173" s="88">
        <v>7152</v>
      </c>
      <c r="BZ173" s="88">
        <v>14</v>
      </c>
      <c r="CA173" s="88">
        <v>368</v>
      </c>
      <c r="CB173" s="88">
        <v>139</v>
      </c>
      <c r="CC173" s="88">
        <v>532</v>
      </c>
      <c r="CD173" s="88">
        <v>579</v>
      </c>
      <c r="CE173" s="88">
        <v>12</v>
      </c>
    </row>
    <row r="174" spans="1:83" ht="15.6" customHeight="1" x14ac:dyDescent="0.3">
      <c r="A174" s="40">
        <v>21</v>
      </c>
      <c r="B174" s="40" t="s">
        <v>530</v>
      </c>
      <c r="C174" s="86" t="s">
        <v>531</v>
      </c>
      <c r="D174" s="40" t="s">
        <v>304</v>
      </c>
      <c r="E174" s="40" t="s">
        <v>145</v>
      </c>
      <c r="F174" s="40" t="s">
        <v>522</v>
      </c>
      <c r="G174" s="88">
        <v>54851300.899999999</v>
      </c>
      <c r="H174" s="88">
        <v>0</v>
      </c>
      <c r="I174" s="88">
        <v>2041461.07</v>
      </c>
      <c r="J174" s="88">
        <v>0</v>
      </c>
      <c r="K174" s="89">
        <v>0</v>
      </c>
      <c r="L174" s="89">
        <v>56892761.969999999</v>
      </c>
      <c r="M174" s="89">
        <v>0</v>
      </c>
      <c r="N174" s="88">
        <v>5821303.9199999999</v>
      </c>
      <c r="O174" s="88">
        <v>2381918.46</v>
      </c>
      <c r="P174" s="90">
        <v>25596366.969999999</v>
      </c>
      <c r="Q174" s="88">
        <v>0</v>
      </c>
      <c r="R174" s="88">
        <v>2800832.12</v>
      </c>
      <c r="S174" s="88">
        <v>7733850.9000000004</v>
      </c>
      <c r="T174" s="88">
        <v>7814776.7599999998</v>
      </c>
      <c r="U174" s="88">
        <v>0</v>
      </c>
      <c r="V174" s="88">
        <v>0</v>
      </c>
      <c r="W174" s="88">
        <v>2212247.61</v>
      </c>
      <c r="X174" s="89">
        <v>3311812</v>
      </c>
      <c r="Y174" s="89">
        <v>57673108.740000002</v>
      </c>
      <c r="Z174" s="91">
        <v>9.1187539181955476E-2</v>
      </c>
      <c r="AA174" s="89">
        <v>3173312.24</v>
      </c>
      <c r="AB174" s="89">
        <v>0</v>
      </c>
      <c r="AC174" s="89">
        <v>0</v>
      </c>
      <c r="AD174" s="89">
        <v>0</v>
      </c>
      <c r="AE174" s="89">
        <v>0</v>
      </c>
      <c r="AF174" s="89">
        <f t="shared" si="27"/>
        <v>0</v>
      </c>
      <c r="AG174" s="89">
        <v>1692836.3</v>
      </c>
      <c r="AH174" s="88">
        <v>121935.56</v>
      </c>
      <c r="AI174" s="88">
        <v>513879.43</v>
      </c>
      <c r="AJ174" s="89">
        <v>0</v>
      </c>
      <c r="AK174" s="88">
        <v>194506.13</v>
      </c>
      <c r="AL174" s="88">
        <v>12430.78</v>
      </c>
      <c r="AM174" s="88">
        <v>63412.06</v>
      </c>
      <c r="AN174" s="88">
        <v>10000</v>
      </c>
      <c r="AO174" s="88">
        <v>0</v>
      </c>
      <c r="AP174" s="88">
        <v>0</v>
      </c>
      <c r="AQ174" s="88">
        <v>105673.93</v>
      </c>
      <c r="AR174" s="88">
        <v>29511.599999999999</v>
      </c>
      <c r="AS174" s="88">
        <v>0</v>
      </c>
      <c r="AT174" s="88">
        <v>44179.99</v>
      </c>
      <c r="AU174" s="88">
        <v>113968.3</v>
      </c>
      <c r="AV174" s="88">
        <v>118865.63</v>
      </c>
      <c r="AW174" s="88">
        <v>3021199.71</v>
      </c>
      <c r="AX174" s="88">
        <v>0</v>
      </c>
      <c r="AY174" s="91">
        <f t="shared" si="28"/>
        <v>0</v>
      </c>
      <c r="AZ174" s="89">
        <v>360</v>
      </c>
      <c r="BA174" s="91">
        <v>5.7852998706180193E-2</v>
      </c>
      <c r="BB174" s="88">
        <v>892679.39</v>
      </c>
      <c r="BC174" s="88">
        <v>4109075.76</v>
      </c>
      <c r="BD174" s="89">
        <v>209700</v>
      </c>
      <c r="BE174" s="89">
        <v>2.91038304567337E-11</v>
      </c>
      <c r="BF174" s="89">
        <v>629363.98000000301</v>
      </c>
      <c r="BG174" s="89">
        <v>0</v>
      </c>
      <c r="BH174" s="89">
        <v>0</v>
      </c>
      <c r="BI174" s="89">
        <v>0</v>
      </c>
      <c r="BJ174" s="89">
        <f t="shared" si="29"/>
        <v>0</v>
      </c>
      <c r="BK174" s="89">
        <v>0</v>
      </c>
      <c r="BL174" s="89">
        <v>11951</v>
      </c>
      <c r="BM174" s="89">
        <v>3051</v>
      </c>
      <c r="BN174" s="88">
        <v>53</v>
      </c>
      <c r="BO174" s="88">
        <v>-43</v>
      </c>
      <c r="BP174" s="88">
        <v>-19</v>
      </c>
      <c r="BQ174" s="88">
        <v>-139</v>
      </c>
      <c r="BR174" s="88">
        <v>-409</v>
      </c>
      <c r="BS174" s="88">
        <v>-1125</v>
      </c>
      <c r="BT174" s="88">
        <v>9</v>
      </c>
      <c r="BU174" s="88">
        <v>-15</v>
      </c>
      <c r="BV174" s="88">
        <v>14</v>
      </c>
      <c r="BW174" s="88">
        <v>-2181</v>
      </c>
      <c r="BX174" s="88">
        <v>-3</v>
      </c>
      <c r="BY174" s="88">
        <v>11144</v>
      </c>
      <c r="BZ174" s="88">
        <v>16</v>
      </c>
      <c r="CA174" s="88">
        <v>296</v>
      </c>
      <c r="CB174" s="88">
        <v>128</v>
      </c>
      <c r="CC174" s="88">
        <v>833</v>
      </c>
      <c r="CD174" s="88">
        <v>941</v>
      </c>
      <c r="CE174" s="88">
        <v>10</v>
      </c>
    </row>
    <row r="175" spans="1:83" ht="15.6" customHeight="1" x14ac:dyDescent="0.3">
      <c r="A175" s="40">
        <v>21</v>
      </c>
      <c r="B175" s="42" t="s">
        <v>532</v>
      </c>
      <c r="C175" s="87" t="s">
        <v>533</v>
      </c>
      <c r="D175" s="40" t="s">
        <v>534</v>
      </c>
      <c r="E175" s="40" t="s">
        <v>126</v>
      </c>
      <c r="F175" s="40" t="s">
        <v>522</v>
      </c>
      <c r="G175" s="88">
        <v>30893886.010000002</v>
      </c>
      <c r="H175" s="88">
        <v>0</v>
      </c>
      <c r="I175" s="88">
        <v>1144456.67</v>
      </c>
      <c r="J175" s="88">
        <v>0</v>
      </c>
      <c r="K175" s="89">
        <v>0</v>
      </c>
      <c r="L175" s="89">
        <v>32038342.68</v>
      </c>
      <c r="M175" s="89">
        <v>0</v>
      </c>
      <c r="N175" s="88">
        <v>0</v>
      </c>
      <c r="O175" s="88">
        <v>1728046.03</v>
      </c>
      <c r="P175" s="90">
        <v>14281583.359999999</v>
      </c>
      <c r="Q175" s="88">
        <v>0</v>
      </c>
      <c r="R175" s="88">
        <v>1526986.64</v>
      </c>
      <c r="S175" s="88">
        <v>5869766.6799999997</v>
      </c>
      <c r="T175" s="88">
        <v>4266498.3499999996</v>
      </c>
      <c r="U175" s="88">
        <v>0</v>
      </c>
      <c r="V175" s="88">
        <v>0</v>
      </c>
      <c r="W175" s="88">
        <v>992896.33</v>
      </c>
      <c r="X175" s="89">
        <v>3047633.8</v>
      </c>
      <c r="Y175" s="89">
        <v>31713411.190000001</v>
      </c>
      <c r="Z175" s="91">
        <v>0.10536912251654902</v>
      </c>
      <c r="AA175" s="89">
        <v>2672695.73</v>
      </c>
      <c r="AB175" s="89">
        <v>0</v>
      </c>
      <c r="AC175" s="89">
        <v>0</v>
      </c>
      <c r="AD175" s="89">
        <v>0</v>
      </c>
      <c r="AE175" s="89">
        <v>0</v>
      </c>
      <c r="AF175" s="89">
        <f t="shared" si="27"/>
        <v>0</v>
      </c>
      <c r="AG175" s="89">
        <v>1352949.78</v>
      </c>
      <c r="AH175" s="88">
        <v>105000.98</v>
      </c>
      <c r="AI175" s="88">
        <v>311164.84000000003</v>
      </c>
      <c r="AJ175" s="89">
        <v>54000</v>
      </c>
      <c r="AK175" s="88">
        <v>188544</v>
      </c>
      <c r="AL175" s="88">
        <v>8873.16</v>
      </c>
      <c r="AM175" s="88">
        <v>60179.7</v>
      </c>
      <c r="AN175" s="88">
        <v>9000</v>
      </c>
      <c r="AO175" s="88">
        <v>58376.5</v>
      </c>
      <c r="AP175" s="88">
        <v>0</v>
      </c>
      <c r="AQ175" s="88">
        <v>84154.26</v>
      </c>
      <c r="AR175" s="88">
        <v>36061.910000000003</v>
      </c>
      <c r="AS175" s="88">
        <v>0</v>
      </c>
      <c r="AT175" s="88">
        <v>5507.63</v>
      </c>
      <c r="AU175" s="88">
        <v>93711.69</v>
      </c>
      <c r="AV175" s="88">
        <v>100537.76</v>
      </c>
      <c r="AW175" s="88">
        <v>2468062.21</v>
      </c>
      <c r="AX175" s="88">
        <v>0</v>
      </c>
      <c r="AY175" s="91">
        <f t="shared" si="28"/>
        <v>0</v>
      </c>
      <c r="AZ175" s="89">
        <v>0</v>
      </c>
      <c r="BA175" s="91">
        <v>8.6512125057199948E-2</v>
      </c>
      <c r="BB175" s="88">
        <v>401534.66</v>
      </c>
      <c r="BC175" s="88">
        <v>2853727</v>
      </c>
      <c r="BD175" s="89">
        <v>209700</v>
      </c>
      <c r="BE175" s="89">
        <v>0</v>
      </c>
      <c r="BF175" s="89">
        <v>555863.43999999994</v>
      </c>
      <c r="BG175" s="89">
        <v>0</v>
      </c>
      <c r="BH175" s="89">
        <v>0</v>
      </c>
      <c r="BI175" s="89">
        <v>0</v>
      </c>
      <c r="BJ175" s="89">
        <f t="shared" si="29"/>
        <v>0</v>
      </c>
      <c r="BK175" s="89">
        <v>0</v>
      </c>
      <c r="BL175" s="89">
        <v>6550</v>
      </c>
      <c r="BM175" s="89">
        <v>1675</v>
      </c>
      <c r="BN175" s="88">
        <v>23</v>
      </c>
      <c r="BO175" s="88">
        <v>-2</v>
      </c>
      <c r="BP175" s="88">
        <v>-12</v>
      </c>
      <c r="BQ175" s="88">
        <v>-95</v>
      </c>
      <c r="BR175" s="88">
        <v>-191</v>
      </c>
      <c r="BS175" s="88">
        <v>-680</v>
      </c>
      <c r="BT175" s="88">
        <v>17</v>
      </c>
      <c r="BU175" s="88">
        <v>-1</v>
      </c>
      <c r="BV175" s="88">
        <v>0</v>
      </c>
      <c r="BW175" s="88">
        <v>-1250</v>
      </c>
      <c r="BX175" s="88">
        <v>0</v>
      </c>
      <c r="BY175" s="88">
        <v>6034</v>
      </c>
      <c r="BZ175" s="88">
        <v>7</v>
      </c>
      <c r="CA175" s="88">
        <v>344</v>
      </c>
      <c r="CB175" s="88">
        <v>92</v>
      </c>
      <c r="CC175" s="88">
        <v>531</v>
      </c>
      <c r="CD175" s="88">
        <v>266</v>
      </c>
      <c r="CE175" s="88">
        <v>17</v>
      </c>
    </row>
    <row r="176" spans="1:83" ht="15.6" customHeight="1" x14ac:dyDescent="0.3">
      <c r="A176" s="40">
        <v>21</v>
      </c>
      <c r="B176" s="40" t="s">
        <v>535</v>
      </c>
      <c r="C176" s="86" t="s">
        <v>536</v>
      </c>
      <c r="D176" s="40" t="s">
        <v>95</v>
      </c>
      <c r="E176" s="40" t="s">
        <v>126</v>
      </c>
      <c r="F176" s="40" t="s">
        <v>522</v>
      </c>
      <c r="G176" s="88">
        <v>21153165.829999998</v>
      </c>
      <c r="H176" s="88">
        <v>0</v>
      </c>
      <c r="I176" s="88">
        <v>791626.7</v>
      </c>
      <c r="J176" s="88">
        <v>0</v>
      </c>
      <c r="K176" s="89">
        <v>0</v>
      </c>
      <c r="L176" s="89">
        <v>21944792.530000001</v>
      </c>
      <c r="M176" s="89">
        <v>0</v>
      </c>
      <c r="N176" s="88">
        <v>31412.17</v>
      </c>
      <c r="O176" s="88">
        <v>642946</v>
      </c>
      <c r="P176" s="90">
        <v>11025501.970000001</v>
      </c>
      <c r="Q176" s="88">
        <v>0</v>
      </c>
      <c r="R176" s="88">
        <v>1280542.52</v>
      </c>
      <c r="S176" s="88">
        <v>2859395.84</v>
      </c>
      <c r="T176" s="88">
        <v>3325192.92</v>
      </c>
      <c r="U176" s="88">
        <v>0</v>
      </c>
      <c r="V176" s="88">
        <v>0</v>
      </c>
      <c r="W176" s="88">
        <v>850062.92</v>
      </c>
      <c r="X176" s="89">
        <v>2145453.4</v>
      </c>
      <c r="Y176" s="89">
        <v>22160507.739999998</v>
      </c>
      <c r="Z176" s="91">
        <v>9.0370474347101548E-2</v>
      </c>
      <c r="AA176" s="89">
        <v>1796869.78</v>
      </c>
      <c r="AB176" s="89">
        <v>0</v>
      </c>
      <c r="AC176" s="89">
        <v>0</v>
      </c>
      <c r="AD176" s="89">
        <v>0</v>
      </c>
      <c r="AE176" s="89">
        <v>260.5</v>
      </c>
      <c r="AF176" s="89">
        <f t="shared" si="27"/>
        <v>260.5</v>
      </c>
      <c r="AG176" s="89">
        <v>957660.52</v>
      </c>
      <c r="AH176" s="88">
        <v>73730.52</v>
      </c>
      <c r="AI176" s="88">
        <v>224725.33</v>
      </c>
      <c r="AJ176" s="89">
        <v>0</v>
      </c>
      <c r="AK176" s="88">
        <v>147680.56</v>
      </c>
      <c r="AL176" s="88">
        <v>3494.36</v>
      </c>
      <c r="AM176" s="88">
        <v>54966.92</v>
      </c>
      <c r="AN176" s="88">
        <v>7750</v>
      </c>
      <c r="AO176" s="88">
        <v>5750.5</v>
      </c>
      <c r="AP176" s="88">
        <v>0</v>
      </c>
      <c r="AQ176" s="88">
        <v>37792.5</v>
      </c>
      <c r="AR176" s="88">
        <v>13467.86</v>
      </c>
      <c r="AS176" s="88">
        <v>0</v>
      </c>
      <c r="AT176" s="88">
        <v>12322.25</v>
      </c>
      <c r="AU176" s="88">
        <v>55</v>
      </c>
      <c r="AV176" s="88">
        <v>61393.67</v>
      </c>
      <c r="AW176" s="88">
        <v>1600789.99</v>
      </c>
      <c r="AX176" s="88">
        <v>0</v>
      </c>
      <c r="AY176" s="91">
        <f t="shared" si="28"/>
        <v>0</v>
      </c>
      <c r="AZ176" s="89">
        <v>0</v>
      </c>
      <c r="BA176" s="91">
        <v>8.4945666972062892E-2</v>
      </c>
      <c r="BB176" s="88">
        <v>320199.58</v>
      </c>
      <c r="BC176" s="88">
        <v>1591422.05</v>
      </c>
      <c r="BD176" s="89">
        <v>209698.06</v>
      </c>
      <c r="BE176" s="89">
        <v>0</v>
      </c>
      <c r="BF176" s="89">
        <v>236326.49</v>
      </c>
      <c r="BG176" s="89">
        <v>0</v>
      </c>
      <c r="BH176" s="89">
        <v>0</v>
      </c>
      <c r="BI176" s="89">
        <v>0</v>
      </c>
      <c r="BJ176" s="89">
        <f t="shared" si="29"/>
        <v>0</v>
      </c>
      <c r="BK176" s="89">
        <v>0</v>
      </c>
      <c r="BL176" s="89">
        <v>5505</v>
      </c>
      <c r="BM176" s="89">
        <v>1660</v>
      </c>
      <c r="BN176" s="88">
        <v>18</v>
      </c>
      <c r="BO176" s="88">
        <v>0</v>
      </c>
      <c r="BP176" s="88">
        <v>-5</v>
      </c>
      <c r="BQ176" s="88">
        <v>-61</v>
      </c>
      <c r="BR176" s="88">
        <v>-188</v>
      </c>
      <c r="BS176" s="88">
        <v>-695</v>
      </c>
      <c r="BT176" s="88">
        <v>2</v>
      </c>
      <c r="BU176" s="88">
        <v>0</v>
      </c>
      <c r="BV176" s="88">
        <v>-21</v>
      </c>
      <c r="BW176" s="88">
        <v>-1058</v>
      </c>
      <c r="BX176" s="88">
        <v>-1</v>
      </c>
      <c r="BY176" s="88">
        <v>5156</v>
      </c>
      <c r="BZ176" s="88">
        <v>2</v>
      </c>
      <c r="CA176" s="88">
        <v>92</v>
      </c>
      <c r="CB176" s="88">
        <v>60</v>
      </c>
      <c r="CC176" s="88">
        <v>411</v>
      </c>
      <c r="CD176" s="88">
        <v>491</v>
      </c>
      <c r="CE176" s="88">
        <v>4</v>
      </c>
    </row>
    <row r="177" spans="1:83" ht="15.6" customHeight="1" x14ac:dyDescent="0.3">
      <c r="A177" s="40">
        <v>21</v>
      </c>
      <c r="B177" s="40" t="s">
        <v>537</v>
      </c>
      <c r="C177" s="86" t="s">
        <v>538</v>
      </c>
      <c r="D177" s="40" t="s">
        <v>539</v>
      </c>
      <c r="E177" s="40" t="s">
        <v>126</v>
      </c>
      <c r="F177" s="40" t="s">
        <v>522</v>
      </c>
      <c r="G177" s="88">
        <v>34464724.509999998</v>
      </c>
      <c r="H177" s="88">
        <v>0</v>
      </c>
      <c r="I177" s="88">
        <v>2134693.5499999998</v>
      </c>
      <c r="J177" s="88">
        <v>0</v>
      </c>
      <c r="K177" s="89">
        <v>774.67</v>
      </c>
      <c r="L177" s="89">
        <v>36600192.729999997</v>
      </c>
      <c r="M177" s="89">
        <v>0</v>
      </c>
      <c r="N177" s="88">
        <v>466163.05</v>
      </c>
      <c r="O177" s="88">
        <v>1742814.51</v>
      </c>
      <c r="P177" s="90">
        <v>13991970.529999999</v>
      </c>
      <c r="Q177" s="88">
        <v>0</v>
      </c>
      <c r="R177" s="88">
        <v>2348582.9700000002</v>
      </c>
      <c r="S177" s="88">
        <v>6771533.5999999996</v>
      </c>
      <c r="T177" s="88">
        <v>5408686.4299999997</v>
      </c>
      <c r="U177" s="88">
        <v>0</v>
      </c>
      <c r="V177" s="88">
        <v>0</v>
      </c>
      <c r="W177" s="88">
        <v>2165267.69</v>
      </c>
      <c r="X177" s="89">
        <v>3552258</v>
      </c>
      <c r="Y177" s="89">
        <v>36447276.780000001</v>
      </c>
      <c r="Z177" s="91">
        <v>2.6817011397605513E-2</v>
      </c>
      <c r="AA177" s="89">
        <v>3103247.37</v>
      </c>
      <c r="AB177" s="89">
        <v>0</v>
      </c>
      <c r="AC177" s="89">
        <v>0</v>
      </c>
      <c r="AD177" s="89">
        <v>774.67</v>
      </c>
      <c r="AE177" s="89">
        <v>0</v>
      </c>
      <c r="AF177" s="89">
        <f t="shared" si="27"/>
        <v>774.67</v>
      </c>
      <c r="AG177" s="89">
        <v>1563003.91</v>
      </c>
      <c r="AH177" s="88">
        <v>121305.98</v>
      </c>
      <c r="AI177" s="88">
        <v>379749.01</v>
      </c>
      <c r="AJ177" s="89">
        <v>28806.41</v>
      </c>
      <c r="AK177" s="88">
        <v>248647.89</v>
      </c>
      <c r="AL177" s="88">
        <v>2756.84</v>
      </c>
      <c r="AM177" s="88">
        <v>79841.86</v>
      </c>
      <c r="AN177" s="88">
        <v>9250</v>
      </c>
      <c r="AO177" s="88">
        <v>7970</v>
      </c>
      <c r="AP177" s="88">
        <v>3500</v>
      </c>
      <c r="AQ177" s="88">
        <v>105665.45999999999</v>
      </c>
      <c r="AR177" s="88">
        <v>32564.48</v>
      </c>
      <c r="AS177" s="88">
        <v>0</v>
      </c>
      <c r="AT177" s="88">
        <v>26398.58</v>
      </c>
      <c r="AU177" s="88">
        <v>162405.10999999999</v>
      </c>
      <c r="AV177" s="88">
        <v>117499.8</v>
      </c>
      <c r="AW177" s="88">
        <v>2889365.33</v>
      </c>
      <c r="AX177" s="88">
        <v>0</v>
      </c>
      <c r="AY177" s="91">
        <f t="shared" si="28"/>
        <v>0</v>
      </c>
      <c r="AZ177" s="89">
        <v>0</v>
      </c>
      <c r="BA177" s="91">
        <v>9.0041264339704427E-2</v>
      </c>
      <c r="BB177" s="88">
        <v>439405.76</v>
      </c>
      <c r="BC177" s="88">
        <v>484835.15</v>
      </c>
      <c r="BD177" s="89">
        <v>209700</v>
      </c>
      <c r="BE177" s="89">
        <v>0</v>
      </c>
      <c r="BF177" s="89">
        <v>357791.05</v>
      </c>
      <c r="BG177" s="89">
        <v>0</v>
      </c>
      <c r="BH177" s="89">
        <v>0</v>
      </c>
      <c r="BI177" s="89">
        <v>0</v>
      </c>
      <c r="BJ177" s="89">
        <f t="shared" si="29"/>
        <v>0</v>
      </c>
      <c r="BK177" s="89">
        <v>0</v>
      </c>
      <c r="BL177" s="89">
        <v>8059</v>
      </c>
      <c r="BM177" s="89">
        <v>2320</v>
      </c>
      <c r="BN177" s="88">
        <v>1</v>
      </c>
      <c r="BO177" s="88">
        <v>0</v>
      </c>
      <c r="BP177" s="88">
        <v>-14</v>
      </c>
      <c r="BQ177" s="88">
        <v>-209</v>
      </c>
      <c r="BR177" s="88">
        <v>-270</v>
      </c>
      <c r="BS177" s="88">
        <v>-998</v>
      </c>
      <c r="BT177" s="88">
        <v>0</v>
      </c>
      <c r="BU177" s="88">
        <v>-1</v>
      </c>
      <c r="BV177" s="88">
        <v>8</v>
      </c>
      <c r="BW177" s="88">
        <v>-1390</v>
      </c>
      <c r="BX177" s="88">
        <v>-4</v>
      </c>
      <c r="BY177" s="88">
        <v>7502</v>
      </c>
      <c r="BZ177" s="88">
        <v>10</v>
      </c>
      <c r="CA177" s="88">
        <v>283</v>
      </c>
      <c r="CB177" s="88">
        <v>96</v>
      </c>
      <c r="CC177" s="88">
        <v>835</v>
      </c>
      <c r="CD177" s="88">
        <v>174</v>
      </c>
      <c r="CE177" s="88">
        <v>2</v>
      </c>
    </row>
    <row r="178" spans="1:83" ht="15.6" x14ac:dyDescent="0.3">
      <c r="A178" s="40">
        <v>21</v>
      </c>
      <c r="B178" s="40" t="s">
        <v>540</v>
      </c>
      <c r="C178" s="86" t="s">
        <v>184</v>
      </c>
      <c r="D178" s="40" t="s">
        <v>541</v>
      </c>
      <c r="E178" s="40" t="s">
        <v>126</v>
      </c>
      <c r="F178" s="40" t="s">
        <v>526</v>
      </c>
      <c r="G178" s="88">
        <v>92490826.569999993</v>
      </c>
      <c r="H178" s="88">
        <v>0</v>
      </c>
      <c r="I178" s="88">
        <v>2417510.09</v>
      </c>
      <c r="J178" s="88">
        <v>0</v>
      </c>
      <c r="K178" s="89">
        <v>0</v>
      </c>
      <c r="L178" s="89">
        <v>94908336.659999996</v>
      </c>
      <c r="M178" s="89">
        <v>0</v>
      </c>
      <c r="N178" s="88">
        <v>35115252.490000002</v>
      </c>
      <c r="O178" s="88">
        <v>3587987.8</v>
      </c>
      <c r="P178" s="90">
        <v>17815863.57</v>
      </c>
      <c r="Q178" s="88">
        <v>85968.9</v>
      </c>
      <c r="R178" s="88">
        <v>1943024.36</v>
      </c>
      <c r="S178" s="88">
        <v>25054502.18</v>
      </c>
      <c r="T178" s="88">
        <v>8384175.2999999998</v>
      </c>
      <c r="U178" s="88">
        <v>0</v>
      </c>
      <c r="V178" s="88">
        <v>0</v>
      </c>
      <c r="W178" s="88">
        <v>2785761.77</v>
      </c>
      <c r="X178" s="89">
        <v>3261897.2899999996</v>
      </c>
      <c r="Y178" s="89">
        <v>98034433.659999996</v>
      </c>
      <c r="Z178" s="91">
        <v>0.17334893539810217</v>
      </c>
      <c r="AA178" s="89">
        <v>3238677.28</v>
      </c>
      <c r="AB178" s="89">
        <v>0</v>
      </c>
      <c r="AC178" s="89">
        <v>0</v>
      </c>
      <c r="AD178" s="89">
        <v>0</v>
      </c>
      <c r="AE178" s="89">
        <v>437.24</v>
      </c>
      <c r="AF178" s="89">
        <f t="shared" si="27"/>
        <v>437.24</v>
      </c>
      <c r="AG178" s="89">
        <v>1598393.96</v>
      </c>
      <c r="AH178" s="88">
        <v>124226.38</v>
      </c>
      <c r="AI178" s="88">
        <v>471558.83</v>
      </c>
      <c r="AJ178" s="89">
        <v>31370.61</v>
      </c>
      <c r="AK178" s="88">
        <v>346393.79</v>
      </c>
      <c r="AL178" s="88">
        <v>7175.48</v>
      </c>
      <c r="AM178" s="88">
        <v>73870.13</v>
      </c>
      <c r="AN178" s="88">
        <v>10900</v>
      </c>
      <c r="AO178" s="88">
        <v>3623.26</v>
      </c>
      <c r="AP178" s="88">
        <v>9592.64</v>
      </c>
      <c r="AQ178" s="88">
        <v>134965.08000000002</v>
      </c>
      <c r="AR178" s="88">
        <v>18987.2</v>
      </c>
      <c r="AS178" s="88">
        <v>0</v>
      </c>
      <c r="AT178" s="88">
        <v>34473.61</v>
      </c>
      <c r="AU178" s="88">
        <v>99152.35</v>
      </c>
      <c r="AV178" s="88">
        <v>139273.39000000001</v>
      </c>
      <c r="AW178" s="88">
        <v>3103956.71</v>
      </c>
      <c r="AX178" s="88">
        <v>0</v>
      </c>
      <c r="AY178" s="91">
        <f t="shared" si="28"/>
        <v>0</v>
      </c>
      <c r="AZ178" s="89">
        <v>0</v>
      </c>
      <c r="BA178" s="91">
        <v>3.5000000000000003E-2</v>
      </c>
      <c r="BB178" s="88">
        <v>3608824.98</v>
      </c>
      <c r="BC178" s="88">
        <v>12424361.34</v>
      </c>
      <c r="BD178" s="89">
        <v>209700</v>
      </c>
      <c r="BE178" s="89">
        <v>0</v>
      </c>
      <c r="BF178" s="89">
        <v>405416.43000000197</v>
      </c>
      <c r="BG178" s="89">
        <v>0</v>
      </c>
      <c r="BH178" s="89">
        <v>0</v>
      </c>
      <c r="BI178" s="89">
        <v>0</v>
      </c>
      <c r="BJ178" s="89">
        <f t="shared" si="29"/>
        <v>0</v>
      </c>
      <c r="BK178" s="89">
        <v>0</v>
      </c>
      <c r="BL178" s="89">
        <v>12434</v>
      </c>
      <c r="BM178" s="89">
        <v>4218</v>
      </c>
      <c r="BN178" s="88">
        <v>171</v>
      </c>
      <c r="BO178" s="88">
        <v>0</v>
      </c>
      <c r="BP178" s="88">
        <v>-86</v>
      </c>
      <c r="BQ178" s="88">
        <v>-52</v>
      </c>
      <c r="BR178" s="88">
        <v>-1681</v>
      </c>
      <c r="BS178" s="88">
        <v>-984</v>
      </c>
      <c r="BT178" s="88">
        <v>0</v>
      </c>
      <c r="BU178" s="88">
        <v>0</v>
      </c>
      <c r="BV178" s="88">
        <v>3</v>
      </c>
      <c r="BW178" s="88">
        <v>-2115</v>
      </c>
      <c r="BX178" s="88">
        <v>-1</v>
      </c>
      <c r="BY178" s="88">
        <v>11907</v>
      </c>
      <c r="BZ178" s="88">
        <v>236</v>
      </c>
      <c r="CA178" s="88">
        <v>395</v>
      </c>
      <c r="CB178" s="88">
        <v>141</v>
      </c>
      <c r="CC178" s="88">
        <v>1470</v>
      </c>
      <c r="CD178" s="88">
        <v>1</v>
      </c>
      <c r="CE178" s="88">
        <v>108</v>
      </c>
    </row>
    <row r="179" spans="1:83" ht="15.6" x14ac:dyDescent="0.3">
      <c r="A179" s="40">
        <v>21</v>
      </c>
      <c r="B179" s="40" t="s">
        <v>542</v>
      </c>
      <c r="C179" s="87" t="s">
        <v>487</v>
      </c>
      <c r="D179" s="40" t="s">
        <v>543</v>
      </c>
      <c r="E179" s="40" t="s">
        <v>145</v>
      </c>
      <c r="F179" s="40" t="s">
        <v>526</v>
      </c>
      <c r="G179" s="88">
        <v>50448158.149999999</v>
      </c>
      <c r="H179" s="88">
        <v>0</v>
      </c>
      <c r="I179" s="88">
        <v>2241882.4700000002</v>
      </c>
      <c r="J179" s="88">
        <v>0</v>
      </c>
      <c r="K179" s="89">
        <v>0</v>
      </c>
      <c r="L179" s="89">
        <v>52690040.619999997</v>
      </c>
      <c r="M179" s="89">
        <v>0</v>
      </c>
      <c r="N179" s="88">
        <v>17284497.469999999</v>
      </c>
      <c r="O179" s="88">
        <v>2292077.46</v>
      </c>
      <c r="P179" s="90">
        <v>10279024.99</v>
      </c>
      <c r="Q179" s="88">
        <v>0</v>
      </c>
      <c r="R179" s="88">
        <v>4009316.4</v>
      </c>
      <c r="S179" s="88">
        <v>13671325.199999999</v>
      </c>
      <c r="T179" s="88">
        <v>665448.44999999995</v>
      </c>
      <c r="U179" s="88">
        <v>0</v>
      </c>
      <c r="V179" s="88">
        <v>0</v>
      </c>
      <c r="W179" s="88">
        <v>3743899.56</v>
      </c>
      <c r="X179" s="89">
        <v>2866249.4</v>
      </c>
      <c r="Y179" s="89">
        <v>54811838.93</v>
      </c>
      <c r="Z179" s="91">
        <v>0.17234463514303783</v>
      </c>
      <c r="AA179" s="89">
        <v>2863020.83</v>
      </c>
      <c r="AB179" s="89">
        <v>0</v>
      </c>
      <c r="AC179" s="89">
        <v>0</v>
      </c>
      <c r="AD179" s="89">
        <v>0</v>
      </c>
      <c r="AE179" s="89">
        <v>504.56</v>
      </c>
      <c r="AF179" s="89">
        <f t="shared" si="27"/>
        <v>504.56</v>
      </c>
      <c r="AG179" s="89">
        <v>1548601.45</v>
      </c>
      <c r="AH179" s="88">
        <v>121010.75</v>
      </c>
      <c r="AI179" s="88">
        <v>333919.43</v>
      </c>
      <c r="AJ179" s="89">
        <v>0</v>
      </c>
      <c r="AK179" s="88">
        <v>131101.35</v>
      </c>
      <c r="AL179" s="88">
        <v>7127.97</v>
      </c>
      <c r="AM179" s="88">
        <v>79746.97</v>
      </c>
      <c r="AN179" s="88">
        <v>7800</v>
      </c>
      <c r="AO179" s="88">
        <v>8887.2000000000007</v>
      </c>
      <c r="AP179" s="88">
        <v>99900.1</v>
      </c>
      <c r="AQ179" s="88">
        <v>79245.03</v>
      </c>
      <c r="AR179" s="88">
        <v>23426.9</v>
      </c>
      <c r="AS179" s="88">
        <v>840</v>
      </c>
      <c r="AT179" s="88">
        <v>15735.92</v>
      </c>
      <c r="AU179" s="88">
        <v>26214.16</v>
      </c>
      <c r="AV179" s="88">
        <v>144450.63</v>
      </c>
      <c r="AW179" s="88">
        <v>2628007.86</v>
      </c>
      <c r="AX179" s="88">
        <v>0</v>
      </c>
      <c r="AY179" s="91">
        <f t="shared" si="28"/>
        <v>0</v>
      </c>
      <c r="AZ179" s="89">
        <v>0</v>
      </c>
      <c r="BA179" s="91">
        <v>5.6751741490486909E-2</v>
      </c>
      <c r="BB179" s="88">
        <v>2552756.4</v>
      </c>
      <c r="BC179" s="88">
        <v>6141713.0099999998</v>
      </c>
      <c r="BD179" s="89">
        <v>209700</v>
      </c>
      <c r="BE179" s="89">
        <v>0</v>
      </c>
      <c r="BF179" s="89">
        <v>474611.22999999899</v>
      </c>
      <c r="BG179" s="89">
        <v>0</v>
      </c>
      <c r="BH179" s="89">
        <v>0</v>
      </c>
      <c r="BI179" s="89">
        <v>0</v>
      </c>
      <c r="BJ179" s="89">
        <f t="shared" si="29"/>
        <v>0</v>
      </c>
      <c r="BK179" s="89">
        <v>0</v>
      </c>
      <c r="BL179" s="89">
        <v>4706</v>
      </c>
      <c r="BM179" s="89">
        <v>1480</v>
      </c>
      <c r="BN179" s="88">
        <v>223</v>
      </c>
      <c r="BO179" s="88">
        <v>-160</v>
      </c>
      <c r="BP179" s="88">
        <v>-84</v>
      </c>
      <c r="BQ179" s="88">
        <v>-89</v>
      </c>
      <c r="BR179" s="88">
        <v>-652</v>
      </c>
      <c r="BS179" s="88">
        <v>-396</v>
      </c>
      <c r="BT179" s="88">
        <v>0</v>
      </c>
      <c r="BU179" s="88">
        <v>-5</v>
      </c>
      <c r="BV179" s="88">
        <v>9</v>
      </c>
      <c r="BW179" s="88">
        <v>-1000</v>
      </c>
      <c r="BX179" s="88">
        <v>-2</v>
      </c>
      <c r="BY179" s="88">
        <v>4030</v>
      </c>
      <c r="BZ179" s="88">
        <v>8</v>
      </c>
      <c r="CA179" s="88">
        <v>523</v>
      </c>
      <c r="CB179" s="88">
        <v>66</v>
      </c>
      <c r="CC179" s="88">
        <v>363</v>
      </c>
      <c r="CD179" s="88">
        <v>0</v>
      </c>
      <c r="CE179" s="88">
        <v>48</v>
      </c>
    </row>
    <row r="180" spans="1:83" ht="15.6" x14ac:dyDescent="0.3">
      <c r="A180" s="40">
        <v>21</v>
      </c>
      <c r="B180" s="40" t="s">
        <v>544</v>
      </c>
      <c r="C180" s="86" t="s">
        <v>545</v>
      </c>
      <c r="D180" s="40" t="s">
        <v>517</v>
      </c>
      <c r="E180" s="41" t="s">
        <v>87</v>
      </c>
      <c r="F180" s="40" t="s">
        <v>546</v>
      </c>
      <c r="G180" s="88">
        <v>40350281.189999998</v>
      </c>
      <c r="H180" s="88">
        <v>2558.25</v>
      </c>
      <c r="I180" s="88">
        <v>437017.38</v>
      </c>
      <c r="J180" s="88">
        <v>0</v>
      </c>
      <c r="K180" s="89">
        <v>0</v>
      </c>
      <c r="L180" s="89">
        <v>40789856.82</v>
      </c>
      <c r="M180" s="89">
        <v>0</v>
      </c>
      <c r="N180" s="88">
        <v>39506.949999999997</v>
      </c>
      <c r="O180" s="88">
        <v>4466004.8899999997</v>
      </c>
      <c r="P180" s="90">
        <v>9513570.1999999993</v>
      </c>
      <c r="Q180" s="88">
        <v>0</v>
      </c>
      <c r="R180" s="88">
        <v>2574006.38</v>
      </c>
      <c r="S180" s="88">
        <v>13259810.93</v>
      </c>
      <c r="T180" s="88">
        <v>6901572.7199999997</v>
      </c>
      <c r="U180" s="88">
        <v>0</v>
      </c>
      <c r="V180" s="88">
        <v>0</v>
      </c>
      <c r="W180" s="88">
        <v>1110567.45</v>
      </c>
      <c r="X180" s="89">
        <v>3058128.7600000002</v>
      </c>
      <c r="Y180" s="89">
        <v>40923168.280000001</v>
      </c>
      <c r="Z180" s="91">
        <v>0.14937342436490489</v>
      </c>
      <c r="AA180" s="89">
        <v>3041556.06</v>
      </c>
      <c r="AB180" s="89">
        <v>0</v>
      </c>
      <c r="AC180" s="89">
        <v>0</v>
      </c>
      <c r="AD180" s="89">
        <v>0</v>
      </c>
      <c r="AE180" s="89">
        <v>0</v>
      </c>
      <c r="AF180" s="89">
        <f t="shared" si="27"/>
        <v>0</v>
      </c>
      <c r="AG180" s="89">
        <v>1545593.21</v>
      </c>
      <c r="AH180" s="88">
        <v>128388.67</v>
      </c>
      <c r="AI180" s="88">
        <v>313020.69</v>
      </c>
      <c r="AJ180" s="89">
        <v>3260.18</v>
      </c>
      <c r="AK180" s="88">
        <v>240139.3</v>
      </c>
      <c r="AL180" s="88">
        <v>28233.18</v>
      </c>
      <c r="AM180" s="88">
        <v>67918</v>
      </c>
      <c r="AN180" s="88">
        <v>11300</v>
      </c>
      <c r="AO180" s="88">
        <v>4980.6400000000003</v>
      </c>
      <c r="AP180" s="88">
        <v>70998.880000000005</v>
      </c>
      <c r="AQ180" s="88">
        <v>68704.160000000003</v>
      </c>
      <c r="AR180" s="88">
        <v>34070</v>
      </c>
      <c r="AS180" s="88">
        <v>0</v>
      </c>
      <c r="AT180" s="88">
        <v>53272.22</v>
      </c>
      <c r="AU180" s="88">
        <v>101934.65</v>
      </c>
      <c r="AV180" s="88">
        <v>199566.96</v>
      </c>
      <c r="AW180" s="88">
        <v>2871380.74</v>
      </c>
      <c r="AX180" s="88">
        <v>0</v>
      </c>
      <c r="AY180" s="91">
        <f t="shared" si="28"/>
        <v>0</v>
      </c>
      <c r="AZ180" s="89">
        <v>0</v>
      </c>
      <c r="BA180" s="91">
        <v>7.5378807044194487E-2</v>
      </c>
      <c r="BB180" s="88">
        <v>1714815.64</v>
      </c>
      <c r="BC180" s="88">
        <v>4312826.17</v>
      </c>
      <c r="BD180" s="89">
        <v>209700</v>
      </c>
      <c r="BE180" s="89">
        <v>0</v>
      </c>
      <c r="BF180" s="89">
        <v>871270.87999999896</v>
      </c>
      <c r="BG180" s="89">
        <v>153425.69499999899</v>
      </c>
      <c r="BH180" s="89">
        <v>0</v>
      </c>
      <c r="BI180" s="89">
        <v>0</v>
      </c>
      <c r="BJ180" s="89">
        <f t="shared" si="29"/>
        <v>0</v>
      </c>
      <c r="BK180" s="89">
        <v>0</v>
      </c>
      <c r="BL180" s="89">
        <v>10381</v>
      </c>
      <c r="BM180" s="89">
        <v>2987</v>
      </c>
      <c r="BN180" s="88">
        <v>0</v>
      </c>
      <c r="BO180" s="88">
        <v>-3</v>
      </c>
      <c r="BP180" s="88">
        <v>-58</v>
      </c>
      <c r="BQ180" s="88">
        <v>-262</v>
      </c>
      <c r="BR180" s="88">
        <v>-415</v>
      </c>
      <c r="BS180" s="88">
        <v>-943</v>
      </c>
      <c r="BT180" s="88">
        <v>0</v>
      </c>
      <c r="BU180" s="88">
        <v>-2</v>
      </c>
      <c r="BV180" s="88">
        <v>105</v>
      </c>
      <c r="BW180" s="88">
        <v>-1657</v>
      </c>
      <c r="BX180" s="88">
        <v>-20</v>
      </c>
      <c r="BY180" s="88">
        <v>10113</v>
      </c>
      <c r="BZ180" s="88">
        <v>5</v>
      </c>
      <c r="CA180" s="88">
        <v>227</v>
      </c>
      <c r="CB180" s="88">
        <v>234</v>
      </c>
      <c r="CC180" s="88">
        <v>1178</v>
      </c>
      <c r="CD180" s="88">
        <v>1</v>
      </c>
      <c r="CE180" s="88">
        <v>17</v>
      </c>
    </row>
    <row r="181" spans="1:83" ht="15.6" x14ac:dyDescent="0.3">
      <c r="A181" s="40">
        <v>21</v>
      </c>
      <c r="B181" s="40" t="s">
        <v>547</v>
      </c>
      <c r="C181" s="86" t="s">
        <v>548</v>
      </c>
      <c r="D181" s="40" t="s">
        <v>325</v>
      </c>
      <c r="E181" s="40" t="s">
        <v>145</v>
      </c>
      <c r="F181" s="40" t="s">
        <v>526</v>
      </c>
      <c r="G181" s="88">
        <v>58141273.380000003</v>
      </c>
      <c r="H181" s="88">
        <v>0</v>
      </c>
      <c r="I181" s="88">
        <v>1328353.96</v>
      </c>
      <c r="J181" s="88">
        <v>0</v>
      </c>
      <c r="K181" s="89">
        <v>0</v>
      </c>
      <c r="L181" s="89">
        <v>59469627.340000004</v>
      </c>
      <c r="M181" s="89">
        <v>0</v>
      </c>
      <c r="N181" s="88">
        <v>14163367.08</v>
      </c>
      <c r="O181" s="88">
        <v>2631165.52</v>
      </c>
      <c r="P181" s="90">
        <v>5316165.8499999996</v>
      </c>
      <c r="Q181" s="88">
        <v>0</v>
      </c>
      <c r="R181" s="88">
        <v>2991132.98</v>
      </c>
      <c r="S181" s="88">
        <v>24974201.210000001</v>
      </c>
      <c r="T181" s="88">
        <v>3456461.67</v>
      </c>
      <c r="U181" s="88">
        <v>0</v>
      </c>
      <c r="V181" s="88">
        <v>0</v>
      </c>
      <c r="W181" s="88">
        <v>4129796.34</v>
      </c>
      <c r="X181" s="89">
        <v>3451855.49</v>
      </c>
      <c r="Y181" s="89">
        <v>61114146.140000001</v>
      </c>
      <c r="Z181" s="91">
        <v>0.13797402109805632</v>
      </c>
      <c r="AA181" s="89">
        <v>3451430.49</v>
      </c>
      <c r="AB181" s="89">
        <v>0</v>
      </c>
      <c r="AC181" s="89">
        <v>0</v>
      </c>
      <c r="AD181" s="89">
        <v>0</v>
      </c>
      <c r="AE181" s="89">
        <v>0</v>
      </c>
      <c r="AF181" s="89">
        <f t="shared" si="27"/>
        <v>0</v>
      </c>
      <c r="AG181" s="89">
        <v>1753611.12</v>
      </c>
      <c r="AH181" s="88">
        <v>138639.79999999999</v>
      </c>
      <c r="AI181" s="88">
        <v>483847.17</v>
      </c>
      <c r="AJ181" s="89">
        <v>31844.06</v>
      </c>
      <c r="AK181" s="88">
        <v>172679.14</v>
      </c>
      <c r="AL181" s="88">
        <v>0</v>
      </c>
      <c r="AM181" s="88">
        <v>102749.8</v>
      </c>
      <c r="AN181" s="88">
        <v>10800</v>
      </c>
      <c r="AO181" s="88">
        <v>12404.5</v>
      </c>
      <c r="AP181" s="88">
        <v>109727.86</v>
      </c>
      <c r="AQ181" s="88">
        <v>123588.12000000001</v>
      </c>
      <c r="AR181" s="88">
        <v>25001.34</v>
      </c>
      <c r="AS181" s="88">
        <v>0</v>
      </c>
      <c r="AT181" s="88">
        <v>83674.33</v>
      </c>
      <c r="AU181" s="88">
        <v>17104.75</v>
      </c>
      <c r="AV181" s="88">
        <v>112751.93000000001</v>
      </c>
      <c r="AW181" s="88">
        <v>3178423.92</v>
      </c>
      <c r="AX181" s="88">
        <v>0</v>
      </c>
      <c r="AY181" s="91">
        <f t="shared" si="28"/>
        <v>0</v>
      </c>
      <c r="AZ181" s="89">
        <v>212</v>
      </c>
      <c r="BA181" s="91">
        <v>5.9362829352603355E-2</v>
      </c>
      <c r="BB181" s="88">
        <v>4504128.12</v>
      </c>
      <c r="BC181" s="88">
        <v>3517857.16</v>
      </c>
      <c r="BD181" s="89">
        <v>206555</v>
      </c>
      <c r="BE181" s="89">
        <v>0</v>
      </c>
      <c r="BF181" s="89">
        <v>707977.48</v>
      </c>
      <c r="BG181" s="89">
        <v>0</v>
      </c>
      <c r="BH181" s="89">
        <v>0</v>
      </c>
      <c r="BI181" s="89">
        <v>0</v>
      </c>
      <c r="BJ181" s="89">
        <f t="shared" si="29"/>
        <v>0</v>
      </c>
      <c r="BK181" s="89">
        <v>0</v>
      </c>
      <c r="BL181" s="89">
        <v>10397</v>
      </c>
      <c r="BM181" s="89">
        <v>2129</v>
      </c>
      <c r="BN181" s="88">
        <v>15</v>
      </c>
      <c r="BO181" s="88">
        <v>-34</v>
      </c>
      <c r="BP181" s="88">
        <v>-126</v>
      </c>
      <c r="BQ181" s="88">
        <v>-68</v>
      </c>
      <c r="BR181" s="88">
        <v>-1227</v>
      </c>
      <c r="BS181" s="88">
        <v>-419</v>
      </c>
      <c r="BT181" s="88">
        <v>0</v>
      </c>
      <c r="BU181" s="88">
        <v>-13</v>
      </c>
      <c r="BV181" s="88">
        <v>0</v>
      </c>
      <c r="BW181" s="88">
        <v>-3049</v>
      </c>
      <c r="BX181" s="88">
        <v>-2</v>
      </c>
      <c r="BY181" s="88">
        <v>7603</v>
      </c>
      <c r="BZ181" s="88">
        <v>51</v>
      </c>
      <c r="CA181" s="88">
        <v>575</v>
      </c>
      <c r="CB181" s="88">
        <v>262</v>
      </c>
      <c r="CC181" s="88">
        <v>1999</v>
      </c>
      <c r="CD181" s="88">
        <v>37</v>
      </c>
      <c r="CE181" s="88">
        <v>197</v>
      </c>
    </row>
    <row r="182" spans="1:83" ht="15.6" x14ac:dyDescent="0.3">
      <c r="A182" s="40">
        <v>21</v>
      </c>
      <c r="B182" s="40" t="s">
        <v>549</v>
      </c>
      <c r="C182" s="86" t="s">
        <v>550</v>
      </c>
      <c r="D182" s="40" t="s">
        <v>521</v>
      </c>
      <c r="E182" s="40" t="s">
        <v>107</v>
      </c>
      <c r="F182" s="40" t="s">
        <v>522</v>
      </c>
      <c r="G182" s="88">
        <v>72927083.840000004</v>
      </c>
      <c r="H182" s="88">
        <v>0</v>
      </c>
      <c r="I182" s="88">
        <v>2619815.0299999998</v>
      </c>
      <c r="J182" s="88">
        <v>0</v>
      </c>
      <c r="K182" s="89">
        <v>1033.1500000000001</v>
      </c>
      <c r="L182" s="89">
        <v>75547932.019999996</v>
      </c>
      <c r="M182" s="89">
        <v>0</v>
      </c>
      <c r="N182" s="88">
        <v>23514.76</v>
      </c>
      <c r="O182" s="88">
        <v>6703616.3899999997</v>
      </c>
      <c r="P182" s="90">
        <v>29144484.289999999</v>
      </c>
      <c r="Q182" s="88">
        <v>0</v>
      </c>
      <c r="R182" s="88">
        <v>5474137.3600000003</v>
      </c>
      <c r="S182" s="88">
        <v>18448201.41</v>
      </c>
      <c r="T182" s="88">
        <v>10677220.539999999</v>
      </c>
      <c r="U182" s="88">
        <v>0</v>
      </c>
      <c r="V182" s="88">
        <v>0</v>
      </c>
      <c r="W182" s="88">
        <v>2854599.85</v>
      </c>
      <c r="X182" s="89">
        <v>3879520.22</v>
      </c>
      <c r="Y182" s="89">
        <v>77205294.819999993</v>
      </c>
      <c r="Z182" s="91">
        <v>0.12318608296075301</v>
      </c>
      <c r="AA182" s="89">
        <v>3833137.97</v>
      </c>
      <c r="AB182" s="89">
        <v>0</v>
      </c>
      <c r="AC182" s="89">
        <v>0</v>
      </c>
      <c r="AD182" s="89">
        <v>0</v>
      </c>
      <c r="AE182" s="89">
        <v>0</v>
      </c>
      <c r="AF182" s="89">
        <f t="shared" si="27"/>
        <v>0</v>
      </c>
      <c r="AG182" s="89">
        <v>2360349.46</v>
      </c>
      <c r="AH182" s="88">
        <v>185443.24</v>
      </c>
      <c r="AI182" s="88">
        <v>553070.16</v>
      </c>
      <c r="AJ182" s="89">
        <v>0</v>
      </c>
      <c r="AK182" s="88">
        <v>440066.87</v>
      </c>
      <c r="AL182" s="88">
        <v>8804.52</v>
      </c>
      <c r="AM182" s="88">
        <v>69631.41</v>
      </c>
      <c r="AN182" s="88">
        <v>12750</v>
      </c>
      <c r="AO182" s="88">
        <v>8188.19</v>
      </c>
      <c r="AP182" s="88">
        <v>0</v>
      </c>
      <c r="AQ182" s="88">
        <v>124037.81999999999</v>
      </c>
      <c r="AR182" s="88">
        <v>53474.06</v>
      </c>
      <c r="AS182" s="88">
        <v>0</v>
      </c>
      <c r="AT182" s="88">
        <v>102357.96</v>
      </c>
      <c r="AU182" s="88">
        <v>22264.85</v>
      </c>
      <c r="AV182" s="88">
        <v>125169.46</v>
      </c>
      <c r="AW182" s="88">
        <v>4065608</v>
      </c>
      <c r="AX182" s="88">
        <v>0</v>
      </c>
      <c r="AY182" s="91">
        <f t="shared" si="28"/>
        <v>0</v>
      </c>
      <c r="AZ182" s="89">
        <v>0</v>
      </c>
      <c r="BA182" s="91">
        <v>5.256124018903318E-2</v>
      </c>
      <c r="BB182" s="88">
        <v>981769.25</v>
      </c>
      <c r="BC182" s="88">
        <v>8001832.5499999998</v>
      </c>
      <c r="BD182" s="89">
        <v>209700</v>
      </c>
      <c r="BE182" s="89">
        <v>0</v>
      </c>
      <c r="BF182" s="89">
        <v>477942.799999999</v>
      </c>
      <c r="BG182" s="89">
        <v>0</v>
      </c>
      <c r="BH182" s="89">
        <v>0</v>
      </c>
      <c r="BI182" s="89">
        <v>0</v>
      </c>
      <c r="BJ182" s="89">
        <f t="shared" si="29"/>
        <v>0</v>
      </c>
      <c r="BK182" s="89">
        <v>0</v>
      </c>
      <c r="BL182" s="89">
        <v>13037</v>
      </c>
      <c r="BM182" s="89">
        <v>4592</v>
      </c>
      <c r="BN182" s="88">
        <v>27</v>
      </c>
      <c r="BO182" s="88">
        <v>0</v>
      </c>
      <c r="BP182" s="88">
        <v>-161</v>
      </c>
      <c r="BQ182" s="88">
        <v>-304</v>
      </c>
      <c r="BR182" s="88">
        <v>-1784</v>
      </c>
      <c r="BS182" s="88">
        <v>-1515</v>
      </c>
      <c r="BT182" s="88">
        <v>0</v>
      </c>
      <c r="BU182" s="88">
        <v>-1</v>
      </c>
      <c r="BV182" s="88">
        <v>0</v>
      </c>
      <c r="BW182" s="88">
        <v>-2569</v>
      </c>
      <c r="BX182" s="88">
        <v>-10</v>
      </c>
      <c r="BY182" s="88">
        <v>11312</v>
      </c>
      <c r="BZ182" s="88">
        <v>34</v>
      </c>
      <c r="CA182" s="88">
        <v>439</v>
      </c>
      <c r="CB182" s="88">
        <v>204</v>
      </c>
      <c r="CC182" s="88">
        <v>1295</v>
      </c>
      <c r="CD182" s="88">
        <v>616</v>
      </c>
      <c r="CE182" s="88">
        <v>15</v>
      </c>
    </row>
    <row r="183" spans="1:83" ht="15.6" x14ac:dyDescent="0.3">
      <c r="A183" s="40">
        <v>21</v>
      </c>
      <c r="B183" s="40" t="s">
        <v>551</v>
      </c>
      <c r="C183" s="86" t="s">
        <v>236</v>
      </c>
      <c r="D183" s="40" t="s">
        <v>552</v>
      </c>
      <c r="E183" s="40" t="s">
        <v>145</v>
      </c>
      <c r="F183" s="40" t="s">
        <v>526</v>
      </c>
      <c r="G183" s="88">
        <v>33378414.09</v>
      </c>
      <c r="H183" s="88">
        <v>0</v>
      </c>
      <c r="I183" s="88">
        <v>439413.14</v>
      </c>
      <c r="J183" s="88">
        <v>0</v>
      </c>
      <c r="K183" s="89">
        <v>0</v>
      </c>
      <c r="L183" s="89">
        <v>33817827.229999997</v>
      </c>
      <c r="M183" s="89">
        <v>0</v>
      </c>
      <c r="N183" s="88">
        <v>5418755</v>
      </c>
      <c r="O183" s="88">
        <v>862622.4</v>
      </c>
      <c r="P183" s="90">
        <v>2941760.4</v>
      </c>
      <c r="Q183" s="88">
        <v>0</v>
      </c>
      <c r="R183" s="88">
        <v>1805282.81</v>
      </c>
      <c r="S183" s="88">
        <v>16310105.119999999</v>
      </c>
      <c r="T183" s="88">
        <v>2052131.53</v>
      </c>
      <c r="U183" s="88">
        <v>0</v>
      </c>
      <c r="V183" s="88">
        <v>0</v>
      </c>
      <c r="W183" s="88">
        <v>2274100.48</v>
      </c>
      <c r="X183" s="89">
        <v>3063423.94</v>
      </c>
      <c r="Y183" s="89">
        <v>34728181.68</v>
      </c>
      <c r="Z183" s="91">
        <v>0.14792861837852556</v>
      </c>
      <c r="AA183" s="89">
        <v>3056174.94</v>
      </c>
      <c r="AB183" s="89">
        <v>0</v>
      </c>
      <c r="AC183" s="89">
        <v>0</v>
      </c>
      <c r="AD183" s="89">
        <v>0</v>
      </c>
      <c r="AE183" s="89">
        <v>506.67</v>
      </c>
      <c r="AF183" s="89">
        <f t="shared" si="27"/>
        <v>506.67</v>
      </c>
      <c r="AG183" s="89">
        <v>1468480.66</v>
      </c>
      <c r="AH183" s="88">
        <v>118036.64</v>
      </c>
      <c r="AI183" s="88">
        <v>404360.73</v>
      </c>
      <c r="AJ183" s="89">
        <v>0</v>
      </c>
      <c r="AK183" s="88">
        <v>240438.57</v>
      </c>
      <c r="AL183" s="88">
        <v>0</v>
      </c>
      <c r="AM183" s="88">
        <v>66871.839999999997</v>
      </c>
      <c r="AN183" s="88">
        <v>10800</v>
      </c>
      <c r="AO183" s="88">
        <v>1400</v>
      </c>
      <c r="AP183" s="88">
        <v>62272.78</v>
      </c>
      <c r="AQ183" s="88">
        <v>102829.98</v>
      </c>
      <c r="AR183" s="88">
        <v>25321.040000000001</v>
      </c>
      <c r="AS183" s="88">
        <v>0</v>
      </c>
      <c r="AT183" s="88">
        <v>115401.23</v>
      </c>
      <c r="AU183" s="88">
        <v>19678.13</v>
      </c>
      <c r="AV183" s="88">
        <v>106502.72</v>
      </c>
      <c r="AW183" s="88">
        <v>2742394.32</v>
      </c>
      <c r="AX183" s="88">
        <v>0</v>
      </c>
      <c r="AY183" s="91">
        <f t="shared" si="28"/>
        <v>0</v>
      </c>
      <c r="AZ183" s="89">
        <v>1231.98</v>
      </c>
      <c r="BA183" s="91">
        <v>9.1561418459231533E-2</v>
      </c>
      <c r="BB183" s="88">
        <v>3230072.5</v>
      </c>
      <c r="BC183" s="88">
        <v>1707550.18</v>
      </c>
      <c r="BD183" s="89">
        <v>209699.84</v>
      </c>
      <c r="BE183" s="89">
        <v>0</v>
      </c>
      <c r="BF183" s="89">
        <v>658425.37000000104</v>
      </c>
      <c r="BG183" s="89">
        <v>0</v>
      </c>
      <c r="BH183" s="89">
        <v>0</v>
      </c>
      <c r="BI183" s="89">
        <v>0</v>
      </c>
      <c r="BJ183" s="89">
        <f t="shared" si="29"/>
        <v>0</v>
      </c>
      <c r="BK183" s="89">
        <v>0</v>
      </c>
      <c r="BL183" s="89">
        <v>7866</v>
      </c>
      <c r="BM183" s="89">
        <v>1747</v>
      </c>
      <c r="BN183" s="88">
        <v>28</v>
      </c>
      <c r="BO183" s="88">
        <v>0</v>
      </c>
      <c r="BP183" s="88">
        <v>-84</v>
      </c>
      <c r="BQ183" s="88">
        <v>-51</v>
      </c>
      <c r="BR183" s="88">
        <v>-1281</v>
      </c>
      <c r="BS183" s="88">
        <v>-202</v>
      </c>
      <c r="BT183" s="88">
        <v>47</v>
      </c>
      <c r="BU183" s="88">
        <v>-3</v>
      </c>
      <c r="BV183" s="88">
        <v>0</v>
      </c>
      <c r="BW183" s="88">
        <v>-2754</v>
      </c>
      <c r="BX183" s="88">
        <v>-5</v>
      </c>
      <c r="BY183" s="88">
        <v>5308</v>
      </c>
      <c r="BZ183" s="88">
        <v>15</v>
      </c>
      <c r="CA183" s="88">
        <v>531</v>
      </c>
      <c r="CB183" s="88">
        <v>269</v>
      </c>
      <c r="CC183" s="88">
        <v>1489</v>
      </c>
      <c r="CD183" s="88">
        <v>430</v>
      </c>
      <c r="CE183" s="88">
        <v>35</v>
      </c>
    </row>
    <row r="184" spans="1:83" ht="15.6" x14ac:dyDescent="0.3">
      <c r="A184" s="40">
        <v>21</v>
      </c>
      <c r="B184" s="40" t="s">
        <v>553</v>
      </c>
      <c r="C184" s="86" t="s">
        <v>513</v>
      </c>
      <c r="D184" s="40" t="s">
        <v>554</v>
      </c>
      <c r="E184" s="40" t="s">
        <v>145</v>
      </c>
      <c r="F184" s="40" t="s">
        <v>526</v>
      </c>
      <c r="G184" s="88">
        <v>104121483.11</v>
      </c>
      <c r="H184" s="88">
        <v>0</v>
      </c>
      <c r="I184" s="88">
        <v>3357748.46</v>
      </c>
      <c r="J184" s="88">
        <v>0</v>
      </c>
      <c r="K184" s="89">
        <v>26799.63</v>
      </c>
      <c r="L184" s="89">
        <v>107506031.2</v>
      </c>
      <c r="M184" s="89">
        <v>0</v>
      </c>
      <c r="N184" s="88">
        <v>53506922.329999998</v>
      </c>
      <c r="O184" s="88">
        <v>3756382.29</v>
      </c>
      <c r="P184" s="90">
        <v>16196519.32</v>
      </c>
      <c r="Q184" s="88">
        <v>6940</v>
      </c>
      <c r="R184" s="88">
        <v>4526916.88</v>
      </c>
      <c r="S184" s="88">
        <v>22628271.07</v>
      </c>
      <c r="T184" s="88">
        <v>4749021.9800000004</v>
      </c>
      <c r="U184" s="88">
        <v>0</v>
      </c>
      <c r="V184" s="88">
        <v>0</v>
      </c>
      <c r="W184" s="88">
        <v>6519181.5700000003</v>
      </c>
      <c r="X184" s="89">
        <v>3223844.75</v>
      </c>
      <c r="Y184" s="89">
        <v>115114000.19</v>
      </c>
      <c r="Z184" s="91">
        <v>0.18330150973586148</v>
      </c>
      <c r="AA184" s="89">
        <v>3197045.12</v>
      </c>
      <c r="AB184" s="89">
        <v>0</v>
      </c>
      <c r="AC184" s="89">
        <v>0</v>
      </c>
      <c r="AD184" s="89">
        <v>26799.63</v>
      </c>
      <c r="AE184" s="89">
        <v>504.69</v>
      </c>
      <c r="AF184" s="89">
        <f t="shared" si="27"/>
        <v>27304.32</v>
      </c>
      <c r="AG184" s="89">
        <v>1653057.53</v>
      </c>
      <c r="AH184" s="88">
        <v>129644.5</v>
      </c>
      <c r="AI184" s="88">
        <v>386132.46</v>
      </c>
      <c r="AJ184" s="89">
        <v>0</v>
      </c>
      <c r="AK184" s="88">
        <v>292447.07</v>
      </c>
      <c r="AL184" s="88">
        <v>10170.030000000001</v>
      </c>
      <c r="AM184" s="88">
        <v>83616.740000000005</v>
      </c>
      <c r="AN184" s="88">
        <v>7800</v>
      </c>
      <c r="AO184" s="88">
        <v>0</v>
      </c>
      <c r="AP184" s="88">
        <v>227323.63</v>
      </c>
      <c r="AQ184" s="88">
        <v>171297.94999999998</v>
      </c>
      <c r="AR184" s="88">
        <v>29048.44</v>
      </c>
      <c r="AS184" s="88">
        <v>4632.75</v>
      </c>
      <c r="AT184" s="88">
        <v>51263.59</v>
      </c>
      <c r="AU184" s="88">
        <v>0</v>
      </c>
      <c r="AV184" s="88">
        <v>106116.71</v>
      </c>
      <c r="AW184" s="88">
        <v>3152551.4</v>
      </c>
      <c r="AX184" s="88">
        <v>0</v>
      </c>
      <c r="AY184" s="91">
        <f t="shared" si="28"/>
        <v>0</v>
      </c>
      <c r="AZ184" s="89">
        <v>0</v>
      </c>
      <c r="BA184" s="91">
        <v>3.0704951797723198E-2</v>
      </c>
      <c r="BB184" s="88">
        <v>2643787.64</v>
      </c>
      <c r="BC184" s="88">
        <v>16441837.41</v>
      </c>
      <c r="BD184" s="89">
        <v>209700</v>
      </c>
      <c r="BE184" s="89">
        <v>2.91038304567337E-11</v>
      </c>
      <c r="BF184" s="89">
        <v>540405.95999999903</v>
      </c>
      <c r="BG184" s="89">
        <v>0</v>
      </c>
      <c r="BH184" s="89">
        <v>0</v>
      </c>
      <c r="BI184" s="89">
        <v>0</v>
      </c>
      <c r="BJ184" s="89">
        <f t="shared" si="29"/>
        <v>0</v>
      </c>
      <c r="BK184" s="89">
        <v>0</v>
      </c>
      <c r="BL184" s="89">
        <v>7160</v>
      </c>
      <c r="BM184" s="89">
        <v>2591</v>
      </c>
      <c r="BN184" s="88">
        <v>2</v>
      </c>
      <c r="BO184" s="88">
        <v>0</v>
      </c>
      <c r="BP184" s="88">
        <v>-99</v>
      </c>
      <c r="BQ184" s="88">
        <v>-193</v>
      </c>
      <c r="BR184" s="88">
        <v>-1257</v>
      </c>
      <c r="BS184" s="88">
        <v>-578</v>
      </c>
      <c r="BT184" s="88">
        <v>12</v>
      </c>
      <c r="BU184" s="88">
        <v>-8</v>
      </c>
      <c r="BV184" s="88">
        <v>74</v>
      </c>
      <c r="BW184" s="88">
        <v>-1640</v>
      </c>
      <c r="BX184" s="88">
        <v>-4</v>
      </c>
      <c r="BY184" s="88">
        <v>6060</v>
      </c>
      <c r="BZ184" s="88">
        <v>16</v>
      </c>
      <c r="CA184" s="88">
        <v>439</v>
      </c>
      <c r="CB184" s="88">
        <v>173</v>
      </c>
      <c r="CC184" s="88">
        <v>966</v>
      </c>
      <c r="CD184" s="88">
        <v>48</v>
      </c>
      <c r="CE184" s="88">
        <v>14</v>
      </c>
    </row>
    <row r="185" spans="1:83" ht="15.6" x14ac:dyDescent="0.3">
      <c r="A185" s="40">
        <v>21</v>
      </c>
      <c r="B185" s="40" t="s">
        <v>555</v>
      </c>
      <c r="C185" s="86" t="s">
        <v>556</v>
      </c>
      <c r="D185" s="40" t="s">
        <v>557</v>
      </c>
      <c r="E185" s="40" t="s">
        <v>126</v>
      </c>
      <c r="F185" s="40" t="s">
        <v>526</v>
      </c>
      <c r="G185" s="88">
        <v>109260358.37</v>
      </c>
      <c r="H185" s="88">
        <v>0</v>
      </c>
      <c r="I185" s="88">
        <v>1540073.38</v>
      </c>
      <c r="J185" s="88">
        <v>0</v>
      </c>
      <c r="K185" s="89">
        <v>0</v>
      </c>
      <c r="L185" s="89">
        <v>110800431.75</v>
      </c>
      <c r="M185" s="89">
        <v>0</v>
      </c>
      <c r="N185" s="88">
        <v>35773698.673</v>
      </c>
      <c r="O185" s="88">
        <v>4295324.28</v>
      </c>
      <c r="P185" s="90">
        <v>20655059.559999999</v>
      </c>
      <c r="Q185" s="88">
        <v>227644.63</v>
      </c>
      <c r="R185" s="88">
        <v>5093681.3090000004</v>
      </c>
      <c r="S185" s="88">
        <v>30695454.449999999</v>
      </c>
      <c r="T185" s="88">
        <v>9974220.1199999992</v>
      </c>
      <c r="U185" s="88">
        <v>0</v>
      </c>
      <c r="V185" s="88">
        <v>0</v>
      </c>
      <c r="W185" s="88">
        <v>2967227.39</v>
      </c>
      <c r="X185" s="89">
        <v>3552442.63</v>
      </c>
      <c r="Y185" s="89">
        <v>113234753.042</v>
      </c>
      <c r="Z185" s="91">
        <v>0.15039315972545625</v>
      </c>
      <c r="AA185" s="89">
        <v>3552442.63</v>
      </c>
      <c r="AB185" s="89">
        <v>0</v>
      </c>
      <c r="AC185" s="89">
        <v>0</v>
      </c>
      <c r="AD185" s="89">
        <v>0</v>
      </c>
      <c r="AE185" s="89">
        <v>0</v>
      </c>
      <c r="AF185" s="89">
        <f t="shared" si="27"/>
        <v>0</v>
      </c>
      <c r="AG185" s="89">
        <v>1944443.64</v>
      </c>
      <c r="AH185" s="88">
        <v>152578.1</v>
      </c>
      <c r="AI185" s="88">
        <v>518421.17</v>
      </c>
      <c r="AJ185" s="89">
        <v>0</v>
      </c>
      <c r="AK185" s="88">
        <v>287944.08</v>
      </c>
      <c r="AL185" s="88">
        <v>8288.52</v>
      </c>
      <c r="AM185" s="88">
        <v>75697.05</v>
      </c>
      <c r="AN185" s="88">
        <v>10800</v>
      </c>
      <c r="AO185" s="88">
        <v>2720</v>
      </c>
      <c r="AP185" s="88">
        <v>30000</v>
      </c>
      <c r="AQ185" s="88">
        <v>210910.12</v>
      </c>
      <c r="AR185" s="88">
        <v>15612.1</v>
      </c>
      <c r="AS185" s="88">
        <v>0</v>
      </c>
      <c r="AT185" s="88">
        <v>42070.81</v>
      </c>
      <c r="AU185" s="88">
        <v>0</v>
      </c>
      <c r="AV185" s="88">
        <v>167983.43</v>
      </c>
      <c r="AW185" s="88">
        <v>3467469.02</v>
      </c>
      <c r="AX185" s="88">
        <v>0</v>
      </c>
      <c r="AY185" s="91">
        <f t="shared" si="28"/>
        <v>0</v>
      </c>
      <c r="AZ185" s="89">
        <v>2716.07</v>
      </c>
      <c r="BA185" s="91">
        <v>3.2513554623077333E-2</v>
      </c>
      <c r="BB185" s="88">
        <v>4514066.05</v>
      </c>
      <c r="BC185" s="88">
        <v>11917944.48</v>
      </c>
      <c r="BD185" s="89">
        <v>209699.23</v>
      </c>
      <c r="BE185" s="89">
        <v>0</v>
      </c>
      <c r="BF185" s="89">
        <v>547349.81999999995</v>
      </c>
      <c r="BG185" s="89">
        <v>0</v>
      </c>
      <c r="BH185" s="89">
        <v>0</v>
      </c>
      <c r="BI185" s="89">
        <v>0</v>
      </c>
      <c r="BJ185" s="89">
        <f t="shared" si="29"/>
        <v>0</v>
      </c>
      <c r="BK185" s="89">
        <v>0</v>
      </c>
      <c r="BL185" s="89">
        <v>14926</v>
      </c>
      <c r="BM185" s="89">
        <v>4278</v>
      </c>
      <c r="BN185" s="88">
        <v>28</v>
      </c>
      <c r="BO185" s="88">
        <v>0</v>
      </c>
      <c r="BP185" s="88">
        <v>-116</v>
      </c>
      <c r="BQ185" s="88">
        <v>-77</v>
      </c>
      <c r="BR185" s="88">
        <v>-1673</v>
      </c>
      <c r="BS185" s="88">
        <v>-939</v>
      </c>
      <c r="BT185" s="88">
        <v>56</v>
      </c>
      <c r="BU185" s="88">
        <v>0</v>
      </c>
      <c r="BV185" s="88">
        <v>0</v>
      </c>
      <c r="BW185" s="88">
        <v>-3364</v>
      </c>
      <c r="BX185" s="88">
        <v>-2</v>
      </c>
      <c r="BY185" s="88">
        <v>13117</v>
      </c>
      <c r="BZ185" s="88">
        <v>55</v>
      </c>
      <c r="CA185" s="88">
        <v>532</v>
      </c>
      <c r="CB185" s="88">
        <v>222</v>
      </c>
      <c r="CC185" s="88">
        <v>2521</v>
      </c>
      <c r="CD185" s="88">
        <v>1</v>
      </c>
      <c r="CE185" s="88">
        <v>88</v>
      </c>
    </row>
    <row r="186" spans="1:83" ht="15.6" x14ac:dyDescent="0.3">
      <c r="A186" s="40">
        <v>21</v>
      </c>
      <c r="B186" s="40" t="s">
        <v>558</v>
      </c>
      <c r="C186" s="86" t="s">
        <v>184</v>
      </c>
      <c r="D186" s="40" t="s">
        <v>521</v>
      </c>
      <c r="E186" s="40" t="s">
        <v>107</v>
      </c>
      <c r="F186" s="40" t="s">
        <v>522</v>
      </c>
      <c r="G186" s="88">
        <v>67049033.280000001</v>
      </c>
      <c r="H186" s="88">
        <v>0</v>
      </c>
      <c r="I186" s="88">
        <v>2310109.58</v>
      </c>
      <c r="J186" s="88">
        <v>0</v>
      </c>
      <c r="K186" s="89">
        <v>7505.92</v>
      </c>
      <c r="L186" s="89">
        <v>69366648.780000001</v>
      </c>
      <c r="M186" s="89">
        <v>0</v>
      </c>
      <c r="N186" s="88">
        <v>15125.84</v>
      </c>
      <c r="O186" s="88">
        <v>5418201.3099999996</v>
      </c>
      <c r="P186" s="90">
        <v>24516969.25</v>
      </c>
      <c r="Q186" s="88">
        <v>3420</v>
      </c>
      <c r="R186" s="88">
        <v>3788140.95</v>
      </c>
      <c r="S186" s="88">
        <v>17658293.280000001</v>
      </c>
      <c r="T186" s="88">
        <v>11391061.75</v>
      </c>
      <c r="U186" s="88">
        <v>0</v>
      </c>
      <c r="V186" s="88">
        <v>0</v>
      </c>
      <c r="W186" s="88">
        <v>2948693.52</v>
      </c>
      <c r="X186" s="89">
        <v>3895483.3299999996</v>
      </c>
      <c r="Y186" s="89">
        <v>69635389.230000004</v>
      </c>
      <c r="Z186" s="91">
        <v>0.12016590435172385</v>
      </c>
      <c r="AA186" s="89">
        <v>3848394.05</v>
      </c>
      <c r="AB186" s="89">
        <v>0</v>
      </c>
      <c r="AC186" s="89">
        <v>0</v>
      </c>
      <c r="AD186" s="89">
        <v>7505.92</v>
      </c>
      <c r="AE186" s="89">
        <v>0</v>
      </c>
      <c r="AF186" s="89">
        <f t="shared" ref="AF186" si="30">SUM(AD186:AE186)</f>
        <v>7505.92</v>
      </c>
      <c r="AG186" s="89">
        <v>2243894.38</v>
      </c>
      <c r="AH186" s="88">
        <v>174811.15</v>
      </c>
      <c r="AI186" s="88">
        <v>572032.05000000005</v>
      </c>
      <c r="AJ186" s="89">
        <v>50566.8</v>
      </c>
      <c r="AK186" s="88">
        <v>342086.74</v>
      </c>
      <c r="AL186" s="88">
        <v>10820.77</v>
      </c>
      <c r="AM186" s="88">
        <v>85209.52</v>
      </c>
      <c r="AN186" s="88">
        <v>10750</v>
      </c>
      <c r="AO186" s="88">
        <v>3641</v>
      </c>
      <c r="AP186" s="88">
        <v>1000</v>
      </c>
      <c r="AQ186" s="88">
        <v>135788.09</v>
      </c>
      <c r="AR186" s="88">
        <v>47273.1</v>
      </c>
      <c r="AS186" s="88">
        <v>2580.85</v>
      </c>
      <c r="AT186" s="88">
        <v>92684.99</v>
      </c>
      <c r="AU186" s="88">
        <v>0</v>
      </c>
      <c r="AV186" s="88">
        <v>100090.24000000001</v>
      </c>
      <c r="AW186" s="88">
        <v>3873229.68</v>
      </c>
      <c r="AX186" s="88">
        <v>0</v>
      </c>
      <c r="AY186" s="91">
        <f t="shared" ref="AY186" si="31">AX186/AW186</f>
        <v>0</v>
      </c>
      <c r="AZ186" s="89">
        <v>0</v>
      </c>
      <c r="BA186" s="91">
        <v>5.739671195450232E-2</v>
      </c>
      <c r="BB186" s="88">
        <v>1657225.45</v>
      </c>
      <c r="BC186" s="88">
        <v>6399782.2699999996</v>
      </c>
      <c r="BD186" s="89">
        <v>209700</v>
      </c>
      <c r="BE186" s="89">
        <v>0</v>
      </c>
      <c r="BF186" s="89">
        <v>624951.85000000196</v>
      </c>
      <c r="BG186" s="89">
        <v>0</v>
      </c>
      <c r="BH186" s="89">
        <v>0</v>
      </c>
      <c r="BI186" s="89">
        <v>0</v>
      </c>
      <c r="BJ186" s="89">
        <f t="shared" ref="BJ186" si="32">SUM(BH186:BI186)</f>
        <v>0</v>
      </c>
      <c r="BK186" s="89">
        <v>0</v>
      </c>
      <c r="BL186" s="89">
        <v>9859</v>
      </c>
      <c r="BM186" s="89">
        <v>6315</v>
      </c>
      <c r="BN186" s="88">
        <v>84</v>
      </c>
      <c r="BO186" s="88">
        <v>-79</v>
      </c>
      <c r="BP186" s="88">
        <v>-284</v>
      </c>
      <c r="BQ186" s="88">
        <v>-316</v>
      </c>
      <c r="BR186" s="88">
        <v>-3056</v>
      </c>
      <c r="BS186" s="88">
        <v>-1211</v>
      </c>
      <c r="BT186" s="88">
        <v>0</v>
      </c>
      <c r="BU186" s="88">
        <v>-4</v>
      </c>
      <c r="BV186" s="88">
        <v>0</v>
      </c>
      <c r="BW186" s="88">
        <v>-1764</v>
      </c>
      <c r="BX186" s="88">
        <v>-4</v>
      </c>
      <c r="BY186" s="88">
        <v>9540</v>
      </c>
      <c r="BZ186" s="88">
        <v>7</v>
      </c>
      <c r="CA186" s="88">
        <v>743</v>
      </c>
      <c r="CB186" s="88">
        <v>155</v>
      </c>
      <c r="CC186" s="88">
        <v>548</v>
      </c>
      <c r="CD186" s="88">
        <v>318</v>
      </c>
      <c r="CE186" s="88">
        <v>0</v>
      </c>
    </row>
    <row r="188" spans="1:83" ht="15.6" x14ac:dyDescent="0.3">
      <c r="A188" s="95" t="s">
        <v>587</v>
      </c>
    </row>
    <row r="189" spans="1:83" ht="15.6" x14ac:dyDescent="0.3">
      <c r="A189" s="96" t="s">
        <v>588</v>
      </c>
    </row>
    <row r="190" spans="1:83" ht="15.6" x14ac:dyDescent="0.3">
      <c r="A190" s="97" t="s">
        <v>589</v>
      </c>
    </row>
  </sheetData>
  <mergeCells count="4">
    <mergeCell ref="G2:Z2"/>
    <mergeCell ref="AA2:AZ2"/>
    <mergeCell ref="BA2:BZ2"/>
    <mergeCell ref="CA4:CE4"/>
  </mergeCells>
  <dataValidations count="1">
    <dataValidation type="date" showInputMessage="1" showErrorMessage="1" sqref="BM35 BM37:BM41 BM43:BM59 BM61:BM94 BM96:BM105 BM107:BM120 BM122:BM186 BM9:BM33">
      <formula1>32874</formula1>
      <formula2>73031</formula2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DOJ-USTP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CHAPTER 13 STANDING TRUSTEE FY16 AUDITED ANNUAL REPORTS </dc:title>
  <dc:creator>Finan, Debra  (USTP)</dc:creator>
  <cp:lastModifiedBy>Chery, Rose</cp:lastModifiedBy>
  <dcterms:created xsi:type="dcterms:W3CDTF">2016-02-10T14:37:10Z</dcterms:created>
  <dcterms:modified xsi:type="dcterms:W3CDTF">2017-11-09T19:24:32Z</dcterms:modified>
</cp:coreProperties>
</file>