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versight\Chapter 12 and 13\CH13\2017\"/>
    </mc:Choice>
  </mc:AlternateContent>
  <bookViews>
    <workbookView xWindow="0" yWindow="192" windowWidth="22980" windowHeight="9408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V166" i="1" l="1"/>
  <c r="AQ166" i="1"/>
  <c r="X166" i="1" l="1"/>
  <c r="AQ66" i="1" l="1"/>
  <c r="BJ109" i="1" l="1"/>
  <c r="BJ110" i="1"/>
  <c r="AY110" i="1"/>
  <c r="AF110" i="1"/>
  <c r="BA117" i="1" l="1"/>
  <c r="BA22" i="1" l="1"/>
  <c r="AY22" i="1"/>
  <c r="AV22" i="1"/>
  <c r="AQ22" i="1"/>
  <c r="AF22" i="1"/>
  <c r="Z22" i="1"/>
  <c r="BA118" i="1" l="1"/>
  <c r="AY118" i="1"/>
  <c r="AV118" i="1"/>
  <c r="AQ118" i="1"/>
  <c r="AF118" i="1"/>
  <c r="Z118" i="1"/>
  <c r="X118" i="1"/>
  <c r="BJ183" i="1" l="1"/>
  <c r="AY183" i="1"/>
  <c r="AF183" i="1"/>
  <c r="BJ182" i="1"/>
  <c r="AY182" i="1"/>
  <c r="AF182" i="1"/>
  <c r="BJ181" i="1"/>
  <c r="AY181" i="1"/>
  <c r="AF181" i="1"/>
  <c r="BJ180" i="1"/>
  <c r="AY180" i="1"/>
  <c r="AF180" i="1"/>
  <c r="BJ179" i="1"/>
  <c r="AY179" i="1"/>
  <c r="AF179" i="1"/>
  <c r="BJ178" i="1"/>
  <c r="AY178" i="1"/>
  <c r="AF178" i="1"/>
  <c r="BJ177" i="1"/>
  <c r="AY177" i="1"/>
  <c r="AF177" i="1"/>
  <c r="BJ176" i="1"/>
  <c r="AY176" i="1"/>
  <c r="AF176" i="1"/>
  <c r="BJ175" i="1"/>
  <c r="AY175" i="1"/>
  <c r="AF175" i="1"/>
  <c r="BJ174" i="1"/>
  <c r="AY174" i="1"/>
  <c r="AF174" i="1"/>
  <c r="BJ173" i="1"/>
  <c r="AY173" i="1"/>
  <c r="AF173" i="1"/>
  <c r="BJ172" i="1"/>
  <c r="AY172" i="1"/>
  <c r="AF172" i="1"/>
  <c r="BJ171" i="1"/>
  <c r="AY171" i="1"/>
  <c r="AF171" i="1"/>
  <c r="BJ170" i="1"/>
  <c r="AY170" i="1"/>
  <c r="AF170" i="1"/>
  <c r="BJ169" i="1"/>
  <c r="AY169" i="1"/>
  <c r="AF169" i="1"/>
  <c r="BJ168" i="1"/>
  <c r="AY168" i="1"/>
  <c r="AF168" i="1"/>
  <c r="BJ167" i="1"/>
  <c r="AY167" i="1"/>
  <c r="AF167" i="1"/>
  <c r="BJ165" i="1"/>
  <c r="AY165" i="1"/>
  <c r="AF165" i="1"/>
  <c r="BJ164" i="1"/>
  <c r="AY164" i="1"/>
  <c r="AF164" i="1"/>
  <c r="BJ163" i="1"/>
  <c r="AY163" i="1"/>
  <c r="AF163" i="1"/>
  <c r="BJ162" i="1"/>
  <c r="AY162" i="1"/>
  <c r="AF162" i="1"/>
  <c r="BJ161" i="1"/>
  <c r="AY161" i="1"/>
  <c r="AF161" i="1"/>
  <c r="BJ160" i="1"/>
  <c r="AY160" i="1"/>
  <c r="AF160" i="1"/>
  <c r="BJ159" i="1"/>
  <c r="AY159" i="1"/>
  <c r="AF159" i="1"/>
  <c r="BJ158" i="1"/>
  <c r="AY158" i="1"/>
  <c r="AF158" i="1"/>
  <c r="BJ157" i="1"/>
  <c r="AY157" i="1"/>
  <c r="AF157" i="1"/>
  <c r="BJ156" i="1"/>
  <c r="AY156" i="1"/>
  <c r="AF156" i="1"/>
  <c r="BJ155" i="1" l="1"/>
  <c r="AY155" i="1"/>
  <c r="AF155" i="1"/>
  <c r="BJ154" i="1"/>
  <c r="AY154" i="1"/>
  <c r="AF154" i="1"/>
  <c r="BJ153" i="1"/>
  <c r="AY153" i="1"/>
  <c r="AF153" i="1"/>
  <c r="BJ152" i="1"/>
  <c r="AY152" i="1"/>
  <c r="AF152" i="1"/>
  <c r="BJ151" i="1"/>
  <c r="AY151" i="1"/>
  <c r="AF151" i="1"/>
  <c r="BJ150" i="1"/>
  <c r="AY150" i="1"/>
  <c r="AF150" i="1"/>
  <c r="BJ149" i="1"/>
  <c r="AY149" i="1"/>
  <c r="AF149" i="1"/>
  <c r="BJ148" i="1"/>
  <c r="AY148" i="1"/>
  <c r="AF148" i="1"/>
  <c r="BJ147" i="1"/>
  <c r="AY147" i="1"/>
  <c r="AF147" i="1"/>
  <c r="BJ146" i="1"/>
  <c r="AY146" i="1"/>
  <c r="AF146" i="1"/>
  <c r="BJ145" i="1"/>
  <c r="AY145" i="1"/>
  <c r="AF145" i="1"/>
  <c r="BJ144" i="1"/>
  <c r="AY144" i="1"/>
  <c r="AF144" i="1"/>
  <c r="BJ143" i="1"/>
  <c r="AY143" i="1"/>
  <c r="AF143" i="1"/>
  <c r="BJ142" i="1"/>
  <c r="AY142" i="1"/>
  <c r="AF142" i="1"/>
  <c r="BJ141" i="1"/>
  <c r="AY141" i="1"/>
  <c r="AF141" i="1"/>
  <c r="BJ140" i="1"/>
  <c r="AY140" i="1"/>
  <c r="AF140" i="1"/>
  <c r="BJ139" i="1"/>
  <c r="AY139" i="1"/>
  <c r="AF139" i="1"/>
  <c r="BJ138" i="1"/>
  <c r="AY138" i="1"/>
  <c r="AF138" i="1"/>
  <c r="BJ137" i="1"/>
  <c r="AY137" i="1"/>
  <c r="AF137" i="1"/>
  <c r="BJ136" i="1"/>
  <c r="AY136" i="1"/>
  <c r="AF136" i="1"/>
  <c r="BJ135" i="1"/>
  <c r="AY135" i="1"/>
  <c r="AF135" i="1"/>
  <c r="BJ134" i="1"/>
  <c r="AY134" i="1"/>
  <c r="AF134" i="1"/>
  <c r="BJ133" i="1"/>
  <c r="AY133" i="1"/>
  <c r="AF133" i="1"/>
  <c r="BJ132" i="1"/>
  <c r="AY132" i="1"/>
  <c r="AF132" i="1"/>
  <c r="BJ131" i="1"/>
  <c r="AY131" i="1"/>
  <c r="AF131" i="1"/>
  <c r="BJ130" i="1"/>
  <c r="AY130" i="1"/>
  <c r="AF130" i="1"/>
  <c r="BJ129" i="1"/>
  <c r="AY129" i="1"/>
  <c r="AF129" i="1"/>
  <c r="BJ128" i="1"/>
  <c r="AY128" i="1"/>
  <c r="AF128" i="1"/>
  <c r="BJ127" i="1"/>
  <c r="AY127" i="1"/>
  <c r="AF127" i="1"/>
  <c r="BJ126" i="1"/>
  <c r="AY126" i="1"/>
  <c r="AF126" i="1"/>
  <c r="BJ125" i="1"/>
  <c r="AY125" i="1"/>
  <c r="AF125" i="1"/>
  <c r="BJ124" i="1"/>
  <c r="AY124" i="1"/>
  <c r="AF124" i="1"/>
  <c r="BJ123" i="1"/>
  <c r="AY123" i="1"/>
  <c r="AF123" i="1"/>
  <c r="BJ122" i="1"/>
  <c r="AY122" i="1"/>
  <c r="AF122" i="1"/>
  <c r="BJ120" i="1"/>
  <c r="AY120" i="1"/>
  <c r="AF120" i="1"/>
  <c r="BJ119" i="1"/>
  <c r="AY119" i="1"/>
  <c r="AF119" i="1"/>
  <c r="BJ117" i="1"/>
  <c r="AY117" i="1"/>
  <c r="AF117" i="1"/>
  <c r="BJ116" i="1"/>
  <c r="AY116" i="1"/>
  <c r="AF116" i="1"/>
  <c r="BJ115" i="1"/>
  <c r="AY115" i="1"/>
  <c r="AF115" i="1"/>
  <c r="BJ114" i="1"/>
  <c r="AY114" i="1"/>
  <c r="AF114" i="1"/>
  <c r="BJ113" i="1"/>
  <c r="AY113" i="1"/>
  <c r="AF113" i="1"/>
  <c r="BJ112" i="1"/>
  <c r="AY112" i="1"/>
  <c r="AF112" i="1"/>
  <c r="BJ111" i="1"/>
  <c r="AY111" i="1"/>
  <c r="AF111" i="1"/>
  <c r="BJ108" i="1"/>
  <c r="AY108" i="1"/>
  <c r="AF108" i="1"/>
  <c r="BJ107" i="1"/>
  <c r="AY107" i="1"/>
  <c r="AF107" i="1"/>
  <c r="BJ106" i="1"/>
  <c r="AY106" i="1"/>
  <c r="AF106" i="1"/>
  <c r="BJ105" i="1"/>
  <c r="AY105" i="1"/>
  <c r="AF105" i="1"/>
  <c r="BJ104" i="1"/>
  <c r="AY104" i="1"/>
  <c r="AF104" i="1"/>
  <c r="BJ103" i="1"/>
  <c r="AY103" i="1"/>
  <c r="AF103" i="1"/>
  <c r="BJ102" i="1"/>
  <c r="AY102" i="1"/>
  <c r="AF102" i="1"/>
  <c r="BJ101" i="1"/>
  <c r="AY101" i="1"/>
  <c r="AF101" i="1"/>
  <c r="BJ100" i="1"/>
  <c r="AY100" i="1"/>
  <c r="AF100" i="1"/>
  <c r="BJ99" i="1"/>
  <c r="AY99" i="1"/>
  <c r="AF99" i="1"/>
  <c r="BJ98" i="1"/>
  <c r="AY98" i="1"/>
  <c r="AF98" i="1"/>
  <c r="BJ97" i="1"/>
  <c r="AY97" i="1"/>
  <c r="AF97" i="1"/>
  <c r="BJ96" i="1"/>
  <c r="AY96" i="1"/>
  <c r="AF96" i="1"/>
  <c r="BJ95" i="1"/>
  <c r="AY95" i="1"/>
  <c r="AF95" i="1"/>
  <c r="BJ94" i="1"/>
  <c r="AY94" i="1"/>
  <c r="AF94" i="1"/>
  <c r="BJ93" i="1"/>
  <c r="AY93" i="1"/>
  <c r="AF93" i="1"/>
  <c r="BJ92" i="1"/>
  <c r="AY92" i="1"/>
  <c r="AF92" i="1"/>
  <c r="BJ91" i="1"/>
  <c r="AY91" i="1"/>
  <c r="AF91" i="1"/>
  <c r="BJ90" i="1"/>
  <c r="AY90" i="1"/>
  <c r="AF90" i="1"/>
  <c r="BJ89" i="1"/>
  <c r="AY89" i="1"/>
  <c r="AF89" i="1"/>
  <c r="BJ88" i="1"/>
  <c r="AY88" i="1"/>
  <c r="AF88" i="1"/>
  <c r="BJ87" i="1"/>
  <c r="AY87" i="1"/>
  <c r="AF87" i="1"/>
  <c r="BJ86" i="1"/>
  <c r="AY86" i="1"/>
  <c r="AF86" i="1"/>
  <c r="BJ85" i="1"/>
  <c r="AY85" i="1"/>
  <c r="AF85" i="1"/>
  <c r="BJ84" i="1"/>
  <c r="AY84" i="1"/>
  <c r="AF84" i="1"/>
  <c r="BJ83" i="1"/>
  <c r="AY83" i="1"/>
  <c r="AF83" i="1"/>
  <c r="BJ82" i="1"/>
  <c r="AY82" i="1"/>
  <c r="AF82" i="1"/>
  <c r="BJ81" i="1"/>
  <c r="AY81" i="1"/>
  <c r="AF81" i="1"/>
  <c r="BJ80" i="1"/>
  <c r="AY80" i="1"/>
  <c r="AF80" i="1"/>
  <c r="BJ79" i="1"/>
  <c r="AY79" i="1"/>
  <c r="AF79" i="1"/>
  <c r="BJ78" i="1"/>
  <c r="AY78" i="1"/>
  <c r="AF78" i="1"/>
  <c r="BJ77" i="1"/>
  <c r="AY77" i="1"/>
  <c r="AF77" i="1"/>
  <c r="BJ76" i="1"/>
  <c r="AY76" i="1"/>
  <c r="AF76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J71" i="1"/>
  <c r="AY71" i="1"/>
  <c r="AF71" i="1"/>
  <c r="BJ70" i="1"/>
  <c r="AY70" i="1"/>
  <c r="AF70" i="1"/>
  <c r="BJ69" i="1"/>
  <c r="AY69" i="1"/>
  <c r="AF69" i="1"/>
  <c r="BJ68" i="1"/>
  <c r="AY68" i="1"/>
  <c r="AF68" i="1"/>
  <c r="BJ67" i="1"/>
  <c r="AY67" i="1"/>
  <c r="AF67" i="1"/>
  <c r="BJ66" i="1"/>
  <c r="AY66" i="1"/>
  <c r="AF66" i="1"/>
  <c r="BJ65" i="1"/>
  <c r="AY65" i="1"/>
  <c r="AF65" i="1"/>
  <c r="BJ64" i="1"/>
  <c r="AY64" i="1"/>
  <c r="AF64" i="1"/>
  <c r="BJ63" i="1"/>
  <c r="AY63" i="1"/>
  <c r="AF63" i="1"/>
  <c r="BJ62" i="1"/>
  <c r="AY62" i="1"/>
  <c r="AF62" i="1"/>
  <c r="BJ61" i="1"/>
  <c r="AY61" i="1"/>
  <c r="AF61" i="1"/>
  <c r="BJ60" i="1"/>
  <c r="AY60" i="1"/>
  <c r="AF60" i="1"/>
  <c r="BJ59" i="1"/>
  <c r="AY59" i="1"/>
  <c r="AF59" i="1"/>
  <c r="BJ58" i="1"/>
  <c r="AY58" i="1"/>
  <c r="AF58" i="1"/>
  <c r="BJ57" i="1"/>
  <c r="AY57" i="1"/>
  <c r="AF57" i="1"/>
  <c r="BJ56" i="1"/>
  <c r="AY56" i="1"/>
  <c r="AF56" i="1"/>
  <c r="BJ55" i="1"/>
  <c r="AY55" i="1"/>
  <c r="AF55" i="1"/>
  <c r="BJ54" i="1"/>
  <c r="AY54" i="1"/>
  <c r="AF54" i="1"/>
  <c r="BJ53" i="1"/>
  <c r="AY53" i="1"/>
  <c r="AF53" i="1"/>
  <c r="BJ52" i="1"/>
  <c r="AY52" i="1"/>
  <c r="AF52" i="1"/>
  <c r="BJ51" i="1"/>
  <c r="AY51" i="1"/>
  <c r="AF51" i="1"/>
  <c r="BJ50" i="1"/>
  <c r="AY50" i="1"/>
  <c r="AF50" i="1"/>
  <c r="BJ49" i="1"/>
  <c r="AY49" i="1"/>
  <c r="AF49" i="1"/>
  <c r="BJ48" i="1"/>
  <c r="AY48" i="1"/>
  <c r="AF48" i="1"/>
  <c r="BJ47" i="1"/>
  <c r="AY47" i="1"/>
  <c r="AF47" i="1"/>
  <c r="BJ46" i="1"/>
  <c r="AY46" i="1"/>
  <c r="AF46" i="1"/>
  <c r="BJ45" i="1"/>
  <c r="AY45" i="1"/>
  <c r="AF45" i="1"/>
  <c r="BJ44" i="1"/>
  <c r="AY44" i="1"/>
  <c r="AF44" i="1"/>
  <c r="BJ43" i="1"/>
  <c r="AY43" i="1"/>
  <c r="AF43" i="1"/>
  <c r="BJ42" i="1"/>
  <c r="AY42" i="1"/>
  <c r="AF42" i="1"/>
  <c r="BJ41" i="1"/>
  <c r="AY41" i="1"/>
  <c r="AF41" i="1"/>
  <c r="BJ40" i="1"/>
  <c r="AY40" i="1"/>
  <c r="AF40" i="1"/>
  <c r="BJ39" i="1"/>
  <c r="AY39" i="1"/>
  <c r="AF39" i="1"/>
  <c r="BJ38" i="1"/>
  <c r="AY38" i="1"/>
  <c r="AF38" i="1"/>
  <c r="BJ37" i="1"/>
  <c r="AY37" i="1"/>
  <c r="AF37" i="1"/>
  <c r="BJ36" i="1"/>
  <c r="AY36" i="1"/>
  <c r="AF36" i="1"/>
  <c r="BJ35" i="1"/>
  <c r="AY35" i="1"/>
  <c r="AF35" i="1"/>
  <c r="BJ34" i="1"/>
  <c r="AY34" i="1"/>
  <c r="AF34" i="1"/>
  <c r="BJ33" i="1"/>
  <c r="AY33" i="1"/>
  <c r="AF33" i="1"/>
  <c r="BJ32" i="1"/>
  <c r="AY32" i="1"/>
  <c r="AF32" i="1"/>
  <c r="BJ31" i="1"/>
  <c r="AY31" i="1"/>
  <c r="AF31" i="1"/>
  <c r="BJ30" i="1"/>
  <c r="AY30" i="1"/>
  <c r="AF30" i="1"/>
  <c r="BJ29" i="1"/>
  <c r="AY29" i="1"/>
  <c r="AF29" i="1"/>
  <c r="BJ28" i="1"/>
  <c r="AY28" i="1"/>
  <c r="AF28" i="1"/>
  <c r="BJ27" i="1"/>
  <c r="AY27" i="1"/>
  <c r="AF27" i="1"/>
  <c r="BJ26" i="1"/>
  <c r="AY26" i="1"/>
  <c r="AF26" i="1"/>
  <c r="BJ25" i="1"/>
  <c r="AY25" i="1"/>
  <c r="AF25" i="1"/>
  <c r="BJ24" i="1"/>
  <c r="AY24" i="1"/>
  <c r="AF24" i="1"/>
  <c r="BJ23" i="1"/>
  <c r="AY23" i="1"/>
  <c r="AF23" i="1"/>
  <c r="BJ21" i="1" l="1"/>
  <c r="AY21" i="1"/>
  <c r="AF21" i="1"/>
  <c r="BJ20" i="1"/>
  <c r="AY20" i="1"/>
  <c r="AF20" i="1"/>
  <c r="BJ19" i="1"/>
  <c r="AY19" i="1"/>
  <c r="AF19" i="1"/>
  <c r="BJ18" i="1"/>
  <c r="AY18" i="1"/>
  <c r="AF18" i="1"/>
  <c r="BJ17" i="1"/>
  <c r="AY17" i="1"/>
  <c r="AF17" i="1"/>
  <c r="BJ16" i="1"/>
  <c r="AY16" i="1"/>
  <c r="AF16" i="1"/>
  <c r="BJ15" i="1"/>
  <c r="AY15" i="1"/>
  <c r="AF15" i="1"/>
  <c r="BJ14" i="1"/>
  <c r="AY14" i="1"/>
  <c r="AF14" i="1"/>
  <c r="BJ13" i="1"/>
  <c r="AY13" i="1"/>
  <c r="AF13" i="1"/>
  <c r="BJ12" i="1"/>
  <c r="AY12" i="1"/>
  <c r="AF12" i="1"/>
  <c r="BJ11" i="1"/>
  <c r="AY11" i="1"/>
  <c r="AF11" i="1"/>
  <c r="BJ10" i="1"/>
  <c r="AY10" i="1"/>
  <c r="AF10" i="1"/>
  <c r="BJ9" i="1"/>
  <c r="AY9" i="1"/>
  <c r="AF9" i="1"/>
  <c r="BJ166" i="1" l="1"/>
  <c r="AY166" i="1"/>
  <c r="AF166" i="1"/>
  <c r="L7" i="1" l="1"/>
  <c r="G7" i="1"/>
  <c r="AU6" i="1" l="1"/>
  <c r="CE7" i="1" l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K7" i="1"/>
  <c r="J7" i="1"/>
  <c r="I7" i="1"/>
  <c r="H7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AZ6" i="1"/>
  <c r="AX6" i="1"/>
  <c r="AW6" i="1"/>
  <c r="AV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AY7" i="1" l="1"/>
</calcChain>
</file>

<file path=xl/sharedStrings.xml><?xml version="1.0" encoding="utf-8"?>
<sst xmlns="http://schemas.openxmlformats.org/spreadsheetml/2006/main" count="964" uniqueCount="587">
  <si>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</si>
  <si>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</si>
  <si>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</si>
  <si>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</si>
  <si>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</si>
  <si>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</si>
  <si>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</si>
  <si>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</si>
  <si>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</si>
  <si>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</si>
  <si>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</si>
  <si>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</si>
  <si>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</si>
  <si>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</si>
  <si>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</si>
  <si>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</si>
  <si>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</si>
  <si>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</si>
  <si>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</si>
  <si>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</si>
  <si>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</si>
  <si>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</si>
  <si>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</si>
  <si>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</si>
  <si>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</si>
  <si>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</si>
  <si>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</si>
  <si>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</si>
  <si>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</si>
  <si>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</si>
  <si>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</si>
  <si>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</si>
  <si>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</si>
  <si>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</si>
  <si>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</si>
  <si>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</si>
  <si>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</si>
  <si>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</si>
  <si>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</si>
  <si>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</si>
  <si>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</si>
  <si>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</si>
  <si>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</si>
  <si>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</si>
  <si>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</si>
  <si>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</si>
  <si>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</si>
  <si>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</si>
  <si>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</si>
  <si>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</si>
  <si>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</si>
  <si>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</si>
  <si>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MISDISB PD FROM EXP FUND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</si>
  <si>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</si>
  <si>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</si>
  <si>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</si>
  <si>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</si>
  <si>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</si>
  <si>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</si>
  <si>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</si>
  <si>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</si>
  <si>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</si>
  <si>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</si>
  <si>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</si>
  <si>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</si>
  <si>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</si>
  <si>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</si>
  <si>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</si>
  <si>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</si>
  <si>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</si>
  <si>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</si>
  <si>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</si>
  <si>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</si>
  <si>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</si>
  <si>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</si>
  <si>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</si>
  <si>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</si>
  <si>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</si>
  <si>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</si>
  <si>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</si>
  <si>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</si>
  <si>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</si>
  <si>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</si>
  <si>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</si>
  <si>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</si>
  <si>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</si>
  <si>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</si>
  <si>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</si>
  <si>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</si>
  <si>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Boyajian</t>
  </si>
  <si>
    <t>John</t>
  </si>
  <si>
    <t>Providence</t>
  </si>
  <si>
    <t>Rhode Island</t>
  </si>
  <si>
    <t>Fessenden</t>
  </si>
  <si>
    <t>Peter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</si>
  <si>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</si>
  <si>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</si>
  <si>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</si>
  <si>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</si>
  <si>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</si>
  <si>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</si>
  <si>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</si>
  <si>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</si>
  <si>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</si>
  <si>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</si>
  <si>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</si>
  <si>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</si>
  <si>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</si>
  <si>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</si>
  <si>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DeRosa</t>
  </si>
  <si>
    <t>Marianne</t>
  </si>
  <si>
    <t>Jericho</t>
  </si>
  <si>
    <t>Eastern</t>
  </si>
  <si>
    <t>Macco</t>
  </si>
  <si>
    <t>Michael</t>
  </si>
  <si>
    <t>Melville</t>
  </si>
  <si>
    <t>Mogavero</t>
  </si>
  <si>
    <t>Albert</t>
  </si>
  <si>
    <t>Buffalo</t>
  </si>
  <si>
    <t>Western</t>
  </si>
  <si>
    <t>Reiber</t>
  </si>
  <si>
    <t>George</t>
  </si>
  <si>
    <t>Rochester</t>
  </si>
  <si>
    <t>Jeffrey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</si>
  <si>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</si>
  <si>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</si>
  <si>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</si>
  <si>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</si>
  <si>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</si>
  <si>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</si>
  <si>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</si>
  <si>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</si>
  <si>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</si>
  <si>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Molly</t>
  </si>
  <si>
    <t>Hartford</t>
  </si>
  <si>
    <t>Connecticut</t>
  </si>
  <si>
    <t>Balboa</t>
  </si>
  <si>
    <t>Isabel</t>
  </si>
  <si>
    <t>Cherry Hill</t>
  </si>
  <si>
    <t>New Jersey</t>
  </si>
  <si>
    <t>DeHart, III</t>
  </si>
  <si>
    <t>Charles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</si>
  <si>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</si>
  <si>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</si>
  <si>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</si>
  <si>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</si>
  <si>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</si>
  <si>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</si>
  <si>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</si>
  <si>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</si>
  <si>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</si>
  <si>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</si>
  <si>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</si>
  <si>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</si>
  <si>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Reigle</t>
  </si>
  <si>
    <t>Frederick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</si>
  <si>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</si>
  <si>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</si>
  <si>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</si>
  <si>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</si>
  <si>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</si>
  <si>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</si>
  <si>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</si>
  <si>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</si>
  <si>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</si>
  <si>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</si>
  <si>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</si>
  <si>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</si>
  <si>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</si>
  <si>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</si>
  <si>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</si>
  <si>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Laurel</t>
  </si>
  <si>
    <t>Maryland</t>
  </si>
  <si>
    <t>Baltimore</t>
  </si>
  <si>
    <t>Cotter</t>
  </si>
  <si>
    <t>Chesapeake</t>
  </si>
  <si>
    <t>Columbia</t>
  </si>
  <si>
    <t>South Carolina</t>
  </si>
  <si>
    <t>Gorman</t>
  </si>
  <si>
    <t>Thomas</t>
  </si>
  <si>
    <t>Alexandria</t>
  </si>
  <si>
    <t>Grigsby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</si>
  <si>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</si>
  <si>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</si>
  <si>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</si>
  <si>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</si>
  <si>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</si>
  <si>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</si>
  <si>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</si>
  <si>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</si>
  <si>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Morris</t>
  </si>
  <si>
    <t>Helen</t>
  </si>
  <si>
    <t>South Charleston</t>
  </si>
  <si>
    <t>Northern and Southern</t>
  </si>
  <si>
    <t>West Virginia</t>
  </si>
  <si>
    <t>Washington</t>
  </si>
  <si>
    <t>Stackhouse</t>
  </si>
  <si>
    <t>R. Clinton</t>
  </si>
  <si>
    <t>Stephenson, Jr.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</si>
  <si>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</si>
  <si>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</si>
  <si>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</si>
  <si>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</si>
  <si>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</si>
  <si>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</si>
  <si>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</si>
  <si>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</si>
  <si>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</si>
  <si>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</si>
  <si>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</si>
  <si>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</si>
  <si>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</si>
  <si>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Bell</t>
  </si>
  <si>
    <t>J.C.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</si>
  <si>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</si>
  <si>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</si>
  <si>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</si>
  <si>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</si>
  <si>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</si>
  <si>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</si>
  <si>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</si>
  <si>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</si>
  <si>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</si>
  <si>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</si>
  <si>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Henley, Jr.</t>
  </si>
  <si>
    <t>Rodriguez</t>
  </si>
  <si>
    <t>Keith</t>
  </si>
  <si>
    <t>Lafayette</t>
  </si>
  <si>
    <t>Shreveport</t>
  </si>
  <si>
    <t>Thornburg</t>
  </si>
  <si>
    <t>Jon</t>
  </si>
  <si>
    <t>Vardaman</t>
  </si>
  <si>
    <t>M. Terre</t>
  </si>
  <si>
    <t>Brandon</t>
  </si>
  <si>
    <t>Bassel</t>
  </si>
  <si>
    <t>Pamela</t>
  </si>
  <si>
    <t>Fort Worth</t>
  </si>
  <si>
    <t>Texas</t>
  </si>
  <si>
    <t>Powers</t>
  </si>
  <si>
    <t>Irving</t>
  </si>
  <si>
    <t>Talton</t>
  </si>
  <si>
    <t>Tyler</t>
  </si>
  <si>
    <t>Truman</t>
  </si>
  <si>
    <t>Tim</t>
  </si>
  <si>
    <t>N. Richland Hills</t>
  </si>
  <si>
    <t>Wilson</t>
  </si>
  <si>
    <t>Robert</t>
  </si>
  <si>
    <t>Lubbock</t>
  </si>
  <si>
    <t>Boudloche</t>
  </si>
  <si>
    <t>Cindy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</si>
  <si>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</si>
  <si>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</si>
  <si>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</si>
  <si>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</si>
  <si>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</si>
  <si>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</si>
  <si>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</si>
  <si>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</si>
  <si>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</si>
  <si>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</si>
  <si>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</si>
  <si>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</si>
  <si>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</si>
  <si>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</si>
  <si>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</si>
  <si>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</si>
  <si>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</si>
  <si>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</si>
  <si>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</si>
  <si>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</si>
  <si>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</si>
  <si>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</si>
  <si>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</si>
  <si>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</si>
  <si>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</si>
  <si>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</si>
  <si>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</si>
  <si>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</si>
  <si>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</si>
  <si>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</si>
  <si>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</si>
  <si>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Kerney</t>
  </si>
  <si>
    <t>Gwendolyn</t>
  </si>
  <si>
    <t>Knoxville</t>
  </si>
  <si>
    <t>Louisville</t>
  </si>
  <si>
    <t>Stevenson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</si>
  <si>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</si>
  <si>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</si>
  <si>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</si>
  <si>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</si>
  <si>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</si>
  <si>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</si>
  <si>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</si>
  <si>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</si>
  <si>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</si>
  <si>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</si>
  <si>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</si>
  <si>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</si>
  <si>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</si>
  <si>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</si>
  <si>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</si>
  <si>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</si>
  <si>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</si>
  <si>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</si>
  <si>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Kellner</t>
  </si>
  <si>
    <t>Dayton</t>
  </si>
  <si>
    <t>McDonald, Jr.</t>
  </si>
  <si>
    <t>Saginaw</t>
  </si>
  <si>
    <t>Pees</t>
  </si>
  <si>
    <t>Frank</t>
  </si>
  <si>
    <t>Worthington</t>
  </si>
  <si>
    <t>Rodgers</t>
  </si>
  <si>
    <t>Brett</t>
  </si>
  <si>
    <t>Grand Rapids</t>
  </si>
  <si>
    <t>Rosen</t>
  </si>
  <si>
    <t>Toby</t>
  </si>
  <si>
    <t>Canton</t>
  </si>
  <si>
    <t>Rucinski</t>
  </si>
  <si>
    <t>Akron</t>
  </si>
  <si>
    <t>Ruskin</t>
  </si>
  <si>
    <t>Southfield</t>
  </si>
  <si>
    <t>Shopneck</t>
  </si>
  <si>
    <t>Craig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</si>
  <si>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</si>
  <si>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</si>
  <si>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</si>
  <si>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</si>
  <si>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</si>
  <si>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</si>
  <si>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</si>
  <si>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</si>
  <si>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</si>
  <si>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</si>
  <si>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</si>
  <si>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</si>
  <si>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</si>
  <si>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Clark</t>
  </si>
  <si>
    <t>Peoria</t>
  </si>
  <si>
    <t>Central</t>
  </si>
  <si>
    <t>Illinois</t>
  </si>
  <si>
    <t>Combs-Skinner</t>
  </si>
  <si>
    <t>Marsha</t>
  </si>
  <si>
    <t>Newman</t>
  </si>
  <si>
    <t>Decker</t>
  </si>
  <si>
    <t>Donald</t>
  </si>
  <si>
    <t>Terre Haute</t>
  </si>
  <si>
    <t>DeLaney</t>
  </si>
  <si>
    <t>Ann</t>
  </si>
  <si>
    <t>Germeraad</t>
  </si>
  <si>
    <t>Springfield</t>
  </si>
  <si>
    <t>Debra</t>
  </si>
  <si>
    <t>South Bend</t>
  </si>
  <si>
    <t>Musgrave, II</t>
  </si>
  <si>
    <t>Evansville</t>
  </si>
  <si>
    <t>Rosenthal</t>
  </si>
  <si>
    <t>Simon</t>
  </si>
  <si>
    <t>Russell</t>
  </si>
  <si>
    <t>Swansea</t>
  </si>
  <si>
    <t>Wisconsin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</si>
  <si>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</si>
  <si>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</si>
  <si>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</si>
  <si>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</si>
  <si>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</si>
  <si>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</si>
  <si>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</si>
  <si>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</si>
  <si>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</si>
  <si>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</si>
  <si>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</si>
  <si>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</si>
  <si>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Vaughn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</si>
  <si>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</si>
  <si>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</si>
  <si>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</si>
  <si>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</si>
  <si>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</si>
  <si>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</si>
  <si>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</si>
  <si>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</si>
  <si>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</si>
  <si>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</si>
  <si>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</si>
  <si>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</si>
  <si>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Des Moines</t>
  </si>
  <si>
    <t>Wein</t>
  </si>
  <si>
    <t>Dale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</si>
  <si>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</si>
  <si>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</si>
  <si>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</si>
  <si>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</si>
  <si>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</si>
  <si>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</si>
  <si>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</si>
  <si>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</si>
  <si>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</si>
  <si>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</si>
  <si>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</si>
  <si>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</si>
  <si>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</si>
  <si>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St. Louis</t>
  </si>
  <si>
    <t>Laughlin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</si>
  <si>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</si>
  <si>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</si>
  <si>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</si>
  <si>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</si>
  <si>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</si>
  <si>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</si>
  <si>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</si>
  <si>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</si>
  <si>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</si>
  <si>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</si>
  <si>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</si>
  <si>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</si>
  <si>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</si>
  <si>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</si>
  <si>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Hu</t>
  </si>
  <si>
    <t>Howard</t>
  </si>
  <si>
    <t>Honolulu</t>
  </si>
  <si>
    <t>Hawaii, Guam &amp; North. Mariana Isl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</si>
  <si>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</si>
  <si>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</si>
  <si>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</si>
  <si>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</si>
  <si>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</si>
  <si>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</si>
  <si>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</si>
  <si>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</si>
  <si>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</si>
  <si>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</si>
  <si>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</si>
  <si>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</si>
  <si>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</si>
  <si>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</si>
  <si>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</si>
  <si>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</si>
  <si>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</si>
  <si>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</si>
  <si>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</si>
  <si>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</si>
  <si>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</si>
  <si>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</si>
  <si>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</si>
  <si>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Greer</t>
  </si>
  <si>
    <t>Modesto</t>
  </si>
  <si>
    <t>Johnson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</si>
  <si>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</si>
  <si>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</si>
  <si>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</si>
  <si>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</si>
  <si>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</si>
  <si>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</si>
  <si>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</si>
  <si>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</si>
  <si>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Brunner</t>
  </si>
  <si>
    <t>Daniel</t>
  </si>
  <si>
    <t>Spokane</t>
  </si>
  <si>
    <t>Anchorage</t>
  </si>
  <si>
    <t>Alaska</t>
  </si>
  <si>
    <t>Drummond</t>
  </si>
  <si>
    <t>Great Falls</t>
  </si>
  <si>
    <t>Montana</t>
  </si>
  <si>
    <t>Fitzgerald</t>
  </si>
  <si>
    <t>K. Michael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</si>
  <si>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</si>
  <si>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</si>
  <si>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</si>
  <si>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</si>
  <si>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</si>
  <si>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</si>
  <si>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</si>
  <si>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</si>
  <si>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</si>
  <si>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</si>
  <si>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</si>
  <si>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Salt Lake City</t>
  </si>
  <si>
    <t>Utah</t>
  </si>
  <si>
    <t>Kiel</t>
  </si>
  <si>
    <t>Douglas</t>
  </si>
  <si>
    <t>Denver</t>
  </si>
  <si>
    <t>Colorado</t>
  </si>
  <si>
    <t>Stewart</t>
  </si>
  <si>
    <t>Cheyenne</t>
  </si>
  <si>
    <t>Wyoming</t>
  </si>
  <si>
    <t>Zeman</t>
  </si>
  <si>
    <t>Sally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</si>
  <si>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</si>
  <si>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</si>
  <si>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</si>
  <si>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</si>
  <si>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</si>
  <si>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</si>
  <si>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</si>
  <si>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</si>
  <si>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</si>
  <si>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Hamilton</t>
  </si>
  <si>
    <t>Topeka</t>
  </si>
  <si>
    <t>Hardeman</t>
  </si>
  <si>
    <t>Oklahoma City</t>
  </si>
  <si>
    <t>Skehen</t>
  </si>
  <si>
    <t>Kelley</t>
  </si>
  <si>
    <t>Albuquerque</t>
  </si>
  <si>
    <t>New Mexico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</si>
  <si>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</si>
  <si>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</si>
  <si>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</si>
  <si>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</si>
  <si>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</si>
  <si>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</si>
  <si>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</si>
  <si>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</si>
  <si>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</si>
  <si>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</si>
  <si>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Hart</t>
  </si>
  <si>
    <t>Leigh</t>
  </si>
  <si>
    <t>Tallahassee</t>
  </si>
  <si>
    <t>Florida</t>
  </si>
  <si>
    <t>Hope</t>
  </si>
  <si>
    <t>Camille</t>
  </si>
  <si>
    <t>Macon</t>
  </si>
  <si>
    <t>Hurst</t>
  </si>
  <si>
    <t>Kristin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</si>
  <si>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</si>
  <si>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</si>
  <si>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</si>
  <si>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</si>
  <si>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</si>
  <si>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</si>
  <si>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</si>
  <si>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</si>
  <si>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</si>
  <si>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</si>
  <si>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</si>
  <si>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</si>
  <si>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Oliveras Rivera</t>
  </si>
  <si>
    <t>Alejandro</t>
  </si>
  <si>
    <t xml:space="preserve">Puerto Rico </t>
  </si>
  <si>
    <t>Remick</t>
  </si>
  <si>
    <t>Kelly</t>
  </si>
  <si>
    <t>Townson</t>
  </si>
  <si>
    <t>Mary Ida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</si>
  <si>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</si>
  <si>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</si>
  <si>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</si>
  <si>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</si>
  <si>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</si>
  <si>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</si>
  <si>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</si>
  <si>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</si>
  <si>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</si>
  <si>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</si>
  <si>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</si>
  <si>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</si>
  <si>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</si>
  <si>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</si>
  <si>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Wade</t>
  </si>
  <si>
    <t>West</t>
  </si>
  <si>
    <t>Hauber</t>
  </si>
  <si>
    <t>Garcia</t>
  </si>
  <si>
    <t>Jipping</t>
  </si>
  <si>
    <t>Malaier</t>
  </si>
  <si>
    <t>Markel</t>
  </si>
  <si>
    <t>Jenkins</t>
  </si>
  <si>
    <t>Nacole</t>
  </si>
  <si>
    <t>Naliko</t>
  </si>
  <si>
    <t>Kara</t>
  </si>
  <si>
    <t>Suzanne</t>
  </si>
  <si>
    <t>Carey</t>
  </si>
  <si>
    <t>Lon</t>
  </si>
  <si>
    <t>(1)  trustees who run ongoing mortgage payments through the plans on a regular basis-defined as disbursing ongoing mortgage payments totaling 10% or more of total disbursements OR</t>
  </si>
  <si>
    <t>disbursing ongoing mortgage payments totaling between 1%-10% of total disbursements where the region advises they routinely run them through the plans.</t>
  </si>
  <si>
    <t>CASES ACTIVE START '17</t>
  </si>
  <si>
    <t># CASES END FY17</t>
  </si>
  <si>
    <t>Whiton (11 mos.)</t>
  </si>
  <si>
    <t>Scott</t>
  </si>
  <si>
    <t>Diana</t>
  </si>
  <si>
    <t>Simmons-Beasley</t>
  </si>
  <si>
    <t>Johns</t>
  </si>
  <si>
    <t>Davis</t>
  </si>
  <si>
    <t>Todd</t>
  </si>
  <si>
    <t>Ebert</t>
  </si>
  <si>
    <t>Dunbar Interim</t>
  </si>
  <si>
    <t>Grossman/Lieske</t>
  </si>
  <si>
    <t>LaBarge/Daugherty</t>
  </si>
  <si>
    <t>Sapir (unaudited)</t>
  </si>
  <si>
    <t>Maryland &amp; DC</t>
  </si>
  <si>
    <r>
      <t xml:space="preserve">CHAPTER 13 STANDING TRUSTEE FY17 </t>
    </r>
    <r>
      <rPr>
        <sz val="12"/>
        <rFont val="Times New Roman"/>
        <family val="1"/>
      </rPr>
      <t xml:space="preserve">AUDITED ANNUAL REPORTS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</si>
</sst>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6" fillId="0" borderId="0" xfId="0" applyFont="1" applyBorder="1" applyAlignment="1">
      <alignment horizontal="center"/>
    </xf>
    <xf numFmtId="3" fontId="12" fillId="0" borderId="0" xfId="0" applyNumberFormat="1" applyFont="1" applyFill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4" xfId="0" applyNumberFormat="1" applyFont="1" applyBorder="1"/>
    <xf numFmtId="0" fontId="11" fillId="0" borderId="4" xfId="0" applyNumberFormat="1" applyFont="1" applyBorder="1" applyAlignment="1">
      <alignment wrapText="1"/>
    </xf>
    <xf numFmtId="0" fontId="11" fillId="0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4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11" fillId="0" borderId="4" xfId="0" quotePrefix="1" applyNumberFormat="1" applyFont="1" applyBorder="1" applyAlignment="1">
      <alignment wrapText="1"/>
    </xf>
    <xf numFmtId="0" fontId="11" fillId="2" borderId="5" xfId="2" quotePrefix="1" applyNumberFormat="1" applyFont="1" applyFill="1" applyBorder="1" applyAlignment="1">
      <alignment wrapText="1"/>
    </xf>
    <xf numFmtId="0" fontId="11" fillId="2" borderId="5" xfId="3" applyNumberFormat="1" applyFont="1" applyFill="1" applyBorder="1" applyAlignment="1">
      <alignment wrapText="1"/>
    </xf>
    <xf numFmtId="0" fontId="11" fillId="2" borderId="5" xfId="1" applyNumberFormat="1" applyFont="1" applyFill="1" applyBorder="1" applyAlignment="1">
      <alignment wrapText="1"/>
    </xf>
    <xf numFmtId="9" fontId="11" fillId="0" borderId="4" xfId="0" quotePrefix="1" applyNumberFormat="1" applyFont="1" applyBorder="1"/>
    <xf numFmtId="0" fontId="16" fillId="3" borderId="2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/>
    <xf numFmtId="0" fontId="16" fillId="3" borderId="1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3" fontId="17" fillId="3" borderId="4" xfId="0" applyNumberFormat="1" applyFont="1" applyFill="1" applyBorder="1" applyAlignment="1" applyProtection="1">
      <alignment horizontal="right"/>
    </xf>
    <xf numFmtId="164" fontId="3" fillId="4" borderId="5" xfId="0" applyNumberFormat="1" applyFont="1" applyFill="1" applyBorder="1" applyAlignment="1">
      <alignment horizontal="right" wrapText="1"/>
    </xf>
    <xf numFmtId="37" fontId="17" fillId="3" borderId="4" xfId="0" applyNumberFormat="1" applyFont="1" applyFill="1" applyBorder="1" applyAlignment="1" applyProtection="1">
      <alignment horizontal="right"/>
    </xf>
    <xf numFmtId="0" fontId="3" fillId="4" borderId="3" xfId="0" applyNumberFormat="1" applyFont="1" applyFill="1" applyBorder="1" applyAlignment="1">
      <alignment wrapText="1"/>
    </xf>
    <xf numFmtId="0" fontId="16" fillId="3" borderId="3" xfId="0" applyFont="1" applyFill="1" applyBorder="1" applyAlignment="1" applyProtection="1">
      <alignment horizontal="center" vertical="center"/>
    </xf>
    <xf numFmtId="164" fontId="17" fillId="3" borderId="4" xfId="0" applyNumberFormat="1" applyFont="1" applyFill="1" applyBorder="1" applyAlignment="1" applyProtection="1">
      <alignment horizontal="right"/>
    </xf>
    <xf numFmtId="37" fontId="17" fillId="0" borderId="4" xfId="0" applyNumberFormat="1" applyFont="1" applyFill="1" applyBorder="1" applyAlignment="1" applyProtection="1">
      <alignment horizontal="right" vertical="center" wrapText="1"/>
    </xf>
    <xf numFmtId="37" fontId="17" fillId="0" borderId="4" xfId="0" applyNumberFormat="1" applyFont="1" applyFill="1" applyBorder="1" applyAlignment="1" applyProtection="1">
      <alignment vertical="center" wrapText="1"/>
    </xf>
    <xf numFmtId="0" fontId="3" fillId="0" borderId="4" xfId="0" quotePrefix="1" applyNumberFormat="1" applyFont="1" applyFill="1" applyBorder="1"/>
    <xf numFmtId="0" fontId="3" fillId="0" borderId="4" xfId="0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37" fontId="3" fillId="5" borderId="4" xfId="0" applyNumberFormat="1" applyFont="1" applyFill="1" applyBorder="1" applyAlignment="1" applyProtection="1">
      <alignment horizontal="right" vertical="center" wrapText="1"/>
    </xf>
    <xf numFmtId="37" fontId="3" fillId="5" borderId="4" xfId="0" applyNumberFormat="1" applyFont="1" applyFill="1" applyBorder="1" applyAlignment="1" applyProtection="1">
      <alignment vertical="center" wrapText="1"/>
    </xf>
    <xf numFmtId="0" fontId="3" fillId="2" borderId="4" xfId="0" quotePrefix="1" applyNumberFormat="1" applyFont="1" applyFill="1" applyBorder="1"/>
    <xf numFmtId="0" fontId="3" fillId="2" borderId="4" xfId="0" applyFont="1" applyFill="1" applyBorder="1"/>
    <xf numFmtId="0" fontId="3" fillId="2" borderId="4" xfId="0" applyNumberFormat="1" applyFont="1" applyFill="1" applyBorder="1"/>
    <xf numFmtId="37" fontId="17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/>
    <xf numFmtId="0" fontId="17" fillId="5" borderId="4" xfId="0" applyFont="1" applyFill="1" applyBorder="1" applyAlignment="1" applyProtection="1">
      <alignment horizontal="right" vertical="center" wrapText="1"/>
    </xf>
    <xf numFmtId="0" fontId="17" fillId="5" borderId="4" xfId="0" applyFont="1" applyFill="1" applyBorder="1" applyAlignment="1" applyProtection="1">
      <alignment vertical="center" wrapText="1"/>
    </xf>
    <xf numFmtId="0" fontId="3" fillId="5" borderId="4" xfId="0" applyNumberFormat="1" applyFont="1" applyFill="1" applyBorder="1"/>
    <xf numFmtId="37" fontId="19" fillId="2" borderId="4" xfId="4" applyNumberFormat="1" applyFont="1" applyFill="1" applyBorder="1" applyAlignment="1"/>
    <xf numFmtId="0" fontId="0" fillId="0" borderId="4" xfId="0" applyBorder="1"/>
    <xf numFmtId="164" fontId="19" fillId="2" borderId="4" xfId="4" applyNumberFormat="1" applyFont="1" applyFill="1" applyBorder="1" applyAlignment="1"/>
    <xf numFmtId="0" fontId="3" fillId="2" borderId="4" xfId="0" quotePrefix="1" applyNumberFormat="1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2" borderId="4" xfId="0" applyNumberFormat="1" applyFont="1" applyFill="1" applyBorder="1" applyAlignment="1" applyProtection="1">
      <alignment vertical="center" wrapText="1"/>
    </xf>
    <xf numFmtId="37" fontId="17" fillId="6" borderId="4" xfId="0" applyNumberFormat="1" applyFont="1" applyFill="1" applyBorder="1" applyAlignment="1" applyProtection="1">
      <alignment horizontal="right"/>
    </xf>
    <xf numFmtId="3" fontId="17" fillId="6" borderId="4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4" xfId="0" applyNumberFormat="1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right" vertical="center" wrapText="1"/>
    </xf>
    <xf numFmtId="0" fontId="17" fillId="2" borderId="4" xfId="0" applyFont="1" applyFill="1" applyBorder="1" applyAlignment="1" applyProtection="1">
      <alignment vertical="center" wrapText="1"/>
    </xf>
    <xf numFmtId="37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4" xfId="6" quotePrefix="1" applyNumberFormat="1" applyFont="1" applyFill="1" applyBorder="1"/>
    <xf numFmtId="0" fontId="3" fillId="2" borderId="4" xfId="6" quotePrefix="1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NumberFormat="1" applyFont="1" applyFill="1" applyBorder="1"/>
    <xf numFmtId="0" fontId="3" fillId="2" borderId="4" xfId="6" quotePrefix="1" applyNumberFormat="1" applyFont="1" applyFill="1" applyBorder="1"/>
    <xf numFmtId="3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0" fontId="3" fillId="2" borderId="4" xfId="6" quotePrefix="1" applyNumberFormat="1" applyFont="1" applyFill="1" applyBorder="1"/>
    <xf numFmtId="0" fontId="3" fillId="0" borderId="4" xfId="6" quotePrefix="1" applyNumberFormat="1" applyFont="1" applyFill="1" applyBorder="1"/>
    <xf numFmtId="0" fontId="3" fillId="0" borderId="4" xfId="6" applyNumberFormat="1" applyFont="1" applyFill="1" applyBorder="1"/>
    <xf numFmtId="0" fontId="3" fillId="2" borderId="4" xfId="6" quotePrefix="1" applyNumberFormat="1" applyFont="1" applyFill="1" applyBorder="1"/>
    <xf numFmtId="3" fontId="3" fillId="2" borderId="4" xfId="6" applyNumberFormat="1" applyFont="1" applyFill="1" applyBorder="1"/>
    <xf numFmtId="0" fontId="19" fillId="2" borderId="4" xfId="6" quotePrefix="1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Font="1" applyFill="1" applyBorder="1"/>
    <xf numFmtId="0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37" fontId="19" fillId="0" borderId="4" xfId="4" applyNumberFormat="1" applyFont="1" applyBorder="1"/>
    <xf numFmtId="37" fontId="19" fillId="2" borderId="4" xfId="4" applyNumberFormat="1" applyFont="1" applyFill="1" applyBorder="1"/>
    <xf numFmtId="164" fontId="19" fillId="2" borderId="4" xfId="4" applyNumberFormat="1" applyFont="1" applyFill="1" applyBorder="1"/>
    <xf numFmtId="0" fontId="0" fillId="0" borderId="0" xfId="0" applyBorder="1"/>
    <xf numFmtId="0" fontId="0" fillId="0" borderId="0" xfId="0" applyFill="1"/>
    <xf numFmtId="3" fontId="19" fillId="0" borderId="0" xfId="0" applyNumberFormat="1" applyFont="1" applyBorder="1" applyAlignment="1"/>
    <xf numFmtId="0" fontId="19" fillId="0" borderId="0" xfId="0" applyFont="1"/>
    <xf numFmtId="0" fontId="19" fillId="0" borderId="0" xfId="0" applyFont="1"/>
    <xf numFmtId="0" fontId="2" fillId="0" borderId="0" xfId="0" applyFont="1" applyBorder="1"/>
    <xf numFmtId="3" fontId="19" fillId="0" borderId="4" xfId="4" applyNumberFormat="1" applyFont="1" applyBorder="1"/>
    <xf numFmtId="3" fontId="19" fillId="2" borderId="4" xfId="4" applyNumberFormat="1" applyFont="1" applyFill="1" applyBorder="1"/>
    <xf numFmtId="3" fontId="19" fillId="0" borderId="4" xfId="4" applyNumberFormat="1" applyFont="1" applyFill="1" applyBorder="1"/>
    <xf numFmtId="164" fontId="19" fillId="0" borderId="4" xfId="4" applyNumberFormat="1" applyFont="1" applyFill="1" applyBorder="1"/>
    <xf numFmtId="37" fontId="19" fillId="0" borderId="4" xfId="4" applyNumberFormat="1" applyFont="1" applyFill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4" fontId="12" fillId="0" borderId="0" xfId="0" applyNumberFormat="1" applyFont="1" applyFill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164" fontId="11" fillId="0" borderId="1" xfId="0" applyNumberFormat="1" applyFont="1" applyBorder="1"/>
    <xf numFmtId="0" fontId="13" fillId="0" borderId="1" xfId="0" applyFon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10" fillId="2" borderId="1" xfId="2" applyFont="1" applyFill="1" applyBorder="1"/>
    <xf numFmtId="0" fontId="10" fillId="2" borderId="1" xfId="3" applyFont="1" applyFill="1" applyBorder="1"/>
    <xf numFmtId="0" fontId="10" fillId="2" borderId="0" xfId="1" applyFont="1" applyFill="1" applyBorder="1"/>
    <xf numFmtId="0" fontId="14" fillId="2" borderId="1" xfId="1" applyFont="1" applyFill="1" applyBorder="1"/>
    <xf numFmtId="0" fontId="11" fillId="0" borderId="6" xfId="0" applyFont="1" applyBorder="1" applyAlignment="1">
      <alignment horizontal="center" vertical="center"/>
    </xf>
  </cellXfs>
  <cellStyles count="44">
    <cellStyle name="Currency" xfId="4" builtinId="4"/>
    <cellStyle name="Currency 2" xfId="11"/>
    <cellStyle name="Currency 2 2" xfId="37"/>
    <cellStyle name="Currency 3" xfId="32"/>
    <cellStyle name="Currency 3 2" xfId="39"/>
    <cellStyle name="Currency 4" xfId="35"/>
    <cellStyle name="Currency 4 2" xfId="41"/>
    <cellStyle name="Currency 5" xfId="43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14"/>
    <cellStyle name="Normal 19" xfId="23"/>
    <cellStyle name="Normal 2" xfId="6"/>
    <cellStyle name="Normal 20" xfId="24"/>
    <cellStyle name="Normal 21" xfId="25"/>
    <cellStyle name="Normal 22" xfId="26"/>
    <cellStyle name="Normal 23" xfId="27"/>
    <cellStyle name="Normal 24" xfId="2"/>
    <cellStyle name="Normal 25" xfId="3"/>
    <cellStyle name="Normal 26" xfId="1"/>
    <cellStyle name="Normal 27" xfId="28"/>
    <cellStyle name="Normal 28" xfId="29"/>
    <cellStyle name="Normal 29" xfId="34"/>
    <cellStyle name="Normal 3" xfId="7"/>
    <cellStyle name="Normal 30" xfId="33"/>
    <cellStyle name="Normal 4" xfId="8"/>
    <cellStyle name="Normal 5" xfId="9"/>
    <cellStyle name="Normal 5 2" xfId="30"/>
    <cellStyle name="Normal 5 3" xfId="36"/>
    <cellStyle name="Normal 6" xfId="10"/>
    <cellStyle name="Normal 6 2" xfId="31"/>
    <cellStyle name="Normal 6 3" xfId="38"/>
    <cellStyle name="Normal 7" xfId="5"/>
    <cellStyle name="Normal 7 2" xfId="40"/>
    <cellStyle name="Normal 8" xfId="12"/>
    <cellStyle name="Normal 8 2" xfId="4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87"/>
  <sheetViews>
    <sheetView tabSelected="1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C9" sqref="C9"/>
    </sheetView>
  </sheetViews>
  <sheetFormatPr defaultRowHeight="14.4" x14ac:dyDescent="0.3"/>
  <cols>
    <col min="1" max="1" width="9.109375" bestFit="1" customWidth="1"/>
    <col min="2" max="2" width="26.5546875" customWidth="1"/>
    <col min="3" max="3" width="19.5546875" customWidth="1"/>
    <col min="4" max="4" width="20.33203125" customWidth="1"/>
    <col min="5" max="5" width="19.44140625" bestFit="1" customWidth="1"/>
    <col min="6" max="6" width="32.6640625" bestFit="1" customWidth="1"/>
    <col min="7" max="7" width="14.109375" customWidth="1"/>
    <col min="8" max="9" width="16.6640625" customWidth="1"/>
    <col min="10" max="11" width="14.109375" customWidth="1"/>
    <col min="12" max="13" width="17.109375" customWidth="1"/>
    <col min="14" max="14" width="14.44140625" customWidth="1"/>
    <col min="15" max="15" width="15.109375" customWidth="1"/>
    <col min="16" max="16" width="13.88671875" bestFit="1" customWidth="1"/>
    <col min="17" max="17" width="14.5546875" customWidth="1"/>
    <col min="18" max="18" width="12.88671875" customWidth="1"/>
    <col min="19" max="19" width="14.6640625" customWidth="1"/>
    <col min="20" max="20" width="12.109375" bestFit="1" customWidth="1"/>
    <col min="21" max="21" width="10.88671875" customWidth="1"/>
    <col min="22" max="23" width="12.5546875" customWidth="1"/>
    <col min="24" max="24" width="21" customWidth="1"/>
    <col min="25" max="25" width="14.5546875" customWidth="1"/>
    <col min="26" max="26" width="18.6640625" customWidth="1"/>
    <col min="27" max="27" width="16.33203125" customWidth="1"/>
    <col min="28" max="28" width="14.33203125" customWidth="1"/>
    <col min="29" max="29" width="15.44140625" customWidth="1"/>
    <col min="30" max="30" width="14.109375" customWidth="1"/>
    <col min="31" max="32" width="15.88671875" customWidth="1"/>
    <col min="33" max="33" width="12.109375" customWidth="1"/>
    <col min="34" max="34" width="16.109375" customWidth="1"/>
    <col min="35" max="35" width="14.44140625" customWidth="1"/>
    <col min="36" max="36" width="9.88671875" customWidth="1"/>
    <col min="37" max="37" width="11" bestFit="1" customWidth="1"/>
    <col min="38" max="38" width="11.88671875" customWidth="1"/>
    <col min="39" max="39" width="12" customWidth="1"/>
    <col min="40" max="40" width="9.88671875" bestFit="1" customWidth="1"/>
    <col min="41" max="41" width="13.5546875" customWidth="1"/>
    <col min="42" max="42" width="12.33203125" customWidth="1"/>
    <col min="43" max="43" width="13.6640625" customWidth="1"/>
    <col min="44" max="44" width="11.6640625" customWidth="1"/>
    <col min="45" max="45" width="12.33203125" customWidth="1"/>
    <col min="46" max="47" width="13" customWidth="1"/>
    <col min="48" max="48" width="26.33203125" customWidth="1"/>
    <col min="49" max="52" width="13.109375" customWidth="1"/>
    <col min="53" max="53" width="20.88671875" customWidth="1"/>
    <col min="54" max="55" width="15.44140625" customWidth="1"/>
    <col min="56" max="56" width="11" bestFit="1" customWidth="1"/>
    <col min="57" max="57" width="10.6640625" customWidth="1"/>
    <col min="58" max="58" width="14.5546875" customWidth="1"/>
    <col min="59" max="59" width="13" customWidth="1"/>
    <col min="60" max="60" width="10.33203125" customWidth="1"/>
    <col min="61" max="61" width="9" bestFit="1" customWidth="1"/>
    <col min="62" max="62" width="11" customWidth="1"/>
    <col min="63" max="64" width="18.88671875" customWidth="1"/>
    <col min="65" max="66" width="9" bestFit="1" customWidth="1"/>
    <col min="67" max="67" width="17.109375" customWidth="1"/>
    <col min="68" max="68" width="12.5546875" customWidth="1"/>
    <col min="69" max="69" width="13" customWidth="1"/>
    <col min="70" max="70" width="11.88671875" customWidth="1"/>
    <col min="71" max="71" width="13.6640625" customWidth="1"/>
    <col min="72" max="72" width="13.109375" customWidth="1"/>
    <col min="73" max="73" width="14.109375" customWidth="1"/>
    <col min="74" max="74" width="12" customWidth="1"/>
    <col min="75" max="75" width="12.88671875" customWidth="1"/>
    <col min="76" max="76" width="14.109375" customWidth="1"/>
    <col min="77" max="77" width="11.109375" customWidth="1"/>
    <col min="78" max="78" width="9.33203125" customWidth="1"/>
    <col min="79" max="79" width="13.6640625" customWidth="1"/>
    <col min="80" max="80" width="11.88671875" customWidth="1"/>
    <col min="81" max="82" width="9" bestFit="1" customWidth="1"/>
    <col min="83" max="83" width="10.5546875" customWidth="1"/>
  </cols>
  <sheetData>
    <row r="1" spans="1:83" ht="15.6" x14ac:dyDescent="0.3">
      <c r="A1" s="1" t="s">
        <v>586</v>
      </c>
      <c r="Z1" s="2"/>
      <c r="AA1" s="3"/>
      <c r="AZ1" s="84"/>
      <c r="BA1" s="89"/>
      <c r="BB1" s="4"/>
      <c r="BC1" s="4"/>
      <c r="BF1" s="4"/>
      <c r="BG1" s="4"/>
      <c r="BL1" s="4"/>
      <c r="BY1" s="4"/>
      <c r="BZ1" s="4"/>
      <c r="CA1" s="5"/>
      <c r="CB1" s="5"/>
      <c r="CC1" s="5"/>
      <c r="CD1" s="5"/>
      <c r="CE1" s="5"/>
    </row>
    <row r="2" spans="1:83" ht="15.6" x14ac:dyDescent="0.3">
      <c r="A2" s="1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7"/>
      <c r="CB2" s="7"/>
      <c r="CC2" s="7"/>
      <c r="CD2" s="7"/>
      <c r="CE2" s="7"/>
    </row>
    <row r="3" spans="1:83" x14ac:dyDescent="0.3">
      <c r="A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99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103"/>
      <c r="AW3" s="7"/>
      <c r="AX3" s="7"/>
      <c r="AY3" s="7"/>
      <c r="AZ3" s="7"/>
      <c r="BA3" s="99"/>
      <c r="BB3" s="7"/>
      <c r="BC3" s="7"/>
      <c r="BD3" s="7"/>
      <c r="BE3" s="7"/>
      <c r="BF3" s="7"/>
      <c r="BG3" s="7"/>
      <c r="BH3" s="7"/>
      <c r="BI3" s="7"/>
      <c r="BJ3" s="106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9"/>
      <c r="CB3" s="9"/>
      <c r="CC3" s="9"/>
      <c r="CD3" s="9"/>
      <c r="CE3" s="9"/>
    </row>
    <row r="4" spans="1:83" x14ac:dyDescent="0.3">
      <c r="A4" s="97">
        <v>43235</v>
      </c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9"/>
      <c r="Z4" s="100"/>
      <c r="AA4" s="9"/>
      <c r="AB4" s="9"/>
      <c r="AC4" s="9"/>
      <c r="AD4" s="9"/>
      <c r="AE4" s="9"/>
      <c r="AF4" s="104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105"/>
      <c r="AZ4" s="9"/>
      <c r="BA4" s="101"/>
      <c r="BB4" s="9"/>
      <c r="BC4" s="9"/>
      <c r="BD4" s="9"/>
      <c r="BE4" s="9"/>
      <c r="BF4" s="9"/>
      <c r="BG4" s="9"/>
      <c r="BH4" s="9"/>
      <c r="BI4" s="9"/>
      <c r="BJ4" s="107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5" t="s">
        <v>0</v>
      </c>
      <c r="CB4" s="96"/>
      <c r="CC4" s="96"/>
      <c r="CD4" s="96"/>
      <c r="CE4" s="108"/>
    </row>
    <row r="5" spans="1:83" ht="53.4" x14ac:dyDescent="0.3">
      <c r="A5" s="11" t="s">
        <v>1</v>
      </c>
      <c r="B5" s="12" t="s">
        <v>2</v>
      </c>
      <c r="C5" s="12" t="s">
        <v>3</v>
      </c>
      <c r="D5" s="11" t="s">
        <v>4</v>
      </c>
      <c r="E5" s="12" t="s">
        <v>5</v>
      </c>
      <c r="F5" s="12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 t="s">
        <v>11</v>
      </c>
      <c r="L5" s="12" t="s">
        <v>12</v>
      </c>
      <c r="M5" s="13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20</v>
      </c>
      <c r="U5" s="12" t="s">
        <v>21</v>
      </c>
      <c r="V5" s="12" t="s">
        <v>22</v>
      </c>
      <c r="W5" s="12" t="s">
        <v>23</v>
      </c>
      <c r="X5" s="14" t="s">
        <v>24</v>
      </c>
      <c r="Y5" s="15" t="s">
        <v>25</v>
      </c>
      <c r="Z5" s="16" t="s">
        <v>26</v>
      </c>
      <c r="AA5" s="12" t="s">
        <v>27</v>
      </c>
      <c r="AB5" s="12" t="s">
        <v>28</v>
      </c>
      <c r="AC5" s="12" t="s">
        <v>29</v>
      </c>
      <c r="AD5" s="17" t="s">
        <v>30</v>
      </c>
      <c r="AE5" s="17" t="s">
        <v>31</v>
      </c>
      <c r="AF5" s="18" t="s">
        <v>32</v>
      </c>
      <c r="AG5" s="12" t="s">
        <v>33</v>
      </c>
      <c r="AH5" s="12" t="s">
        <v>34</v>
      </c>
      <c r="AI5" s="12" t="s">
        <v>35</v>
      </c>
      <c r="AJ5" s="12" t="s">
        <v>36</v>
      </c>
      <c r="AK5" s="12" t="s">
        <v>37</v>
      </c>
      <c r="AL5" s="12" t="s">
        <v>38</v>
      </c>
      <c r="AM5" s="12" t="s">
        <v>39</v>
      </c>
      <c r="AN5" s="12" t="s">
        <v>40</v>
      </c>
      <c r="AO5" s="12" t="s">
        <v>41</v>
      </c>
      <c r="AP5" s="12" t="s">
        <v>42</v>
      </c>
      <c r="AQ5" s="12" t="s">
        <v>43</v>
      </c>
      <c r="AR5" s="12" t="s">
        <v>44</v>
      </c>
      <c r="AS5" s="12" t="s">
        <v>45</v>
      </c>
      <c r="AT5" s="12" t="s">
        <v>46</v>
      </c>
      <c r="AU5" s="12" t="s">
        <v>47</v>
      </c>
      <c r="AV5" s="14" t="s">
        <v>48</v>
      </c>
      <c r="AW5" s="15" t="s">
        <v>49</v>
      </c>
      <c r="AX5" s="12" t="s">
        <v>50</v>
      </c>
      <c r="AY5" s="19" t="s">
        <v>51</v>
      </c>
      <c r="AZ5" s="12" t="s">
        <v>52</v>
      </c>
      <c r="BA5" s="16" t="s">
        <v>53</v>
      </c>
      <c r="BB5" s="15" t="s">
        <v>54</v>
      </c>
      <c r="BC5" s="15" t="s">
        <v>55</v>
      </c>
      <c r="BD5" s="15" t="s">
        <v>56</v>
      </c>
      <c r="BE5" s="12" t="s">
        <v>57</v>
      </c>
      <c r="BF5" s="12" t="s">
        <v>58</v>
      </c>
      <c r="BG5" s="12" t="s">
        <v>59</v>
      </c>
      <c r="BH5" s="12" t="s">
        <v>60</v>
      </c>
      <c r="BI5" s="17" t="s">
        <v>61</v>
      </c>
      <c r="BJ5" s="20" t="s">
        <v>62</v>
      </c>
      <c r="BK5" s="12" t="s">
        <v>63</v>
      </c>
      <c r="BL5" s="12" t="s">
        <v>571</v>
      </c>
      <c r="BM5" s="12" t="s">
        <v>64</v>
      </c>
      <c r="BN5" s="12" t="s">
        <v>65</v>
      </c>
      <c r="BO5" s="12" t="s">
        <v>66</v>
      </c>
      <c r="BP5" s="12" t="s">
        <v>67</v>
      </c>
      <c r="BQ5" s="12" t="s">
        <v>68</v>
      </c>
      <c r="BR5" s="12" t="s">
        <v>69</v>
      </c>
      <c r="BS5" s="12" t="s">
        <v>70</v>
      </c>
      <c r="BT5" s="12" t="s">
        <v>71</v>
      </c>
      <c r="BU5" s="12" t="s">
        <v>72</v>
      </c>
      <c r="BV5" s="12" t="s">
        <v>73</v>
      </c>
      <c r="BW5" s="12" t="s">
        <v>74</v>
      </c>
      <c r="BX5" s="12" t="s">
        <v>75</v>
      </c>
      <c r="BY5" s="12" t="s">
        <v>572</v>
      </c>
      <c r="BZ5" s="12" t="s">
        <v>76</v>
      </c>
      <c r="CA5" s="11" t="s">
        <v>77</v>
      </c>
      <c r="CB5" s="11" t="s">
        <v>78</v>
      </c>
      <c r="CC5" s="11" t="s">
        <v>79</v>
      </c>
      <c r="CD5" s="21">
        <v>0</v>
      </c>
      <c r="CE5" s="12" t="s">
        <v>80</v>
      </c>
    </row>
    <row r="6" spans="1:83" ht="15.6" x14ac:dyDescent="0.3">
      <c r="A6" s="22"/>
      <c r="B6" s="23" t="s">
        <v>81</v>
      </c>
      <c r="C6" s="24"/>
      <c r="D6" s="24"/>
      <c r="E6" s="24"/>
      <c r="F6" s="25"/>
      <c r="G6" s="26">
        <f t="shared" ref="G6:Y6" si="0">SUM(G9:G183)</f>
        <v>5394870272.5810003</v>
      </c>
      <c r="H6" s="58">
        <f t="shared" si="0"/>
        <v>83191239.979999989</v>
      </c>
      <c r="I6" s="58">
        <f t="shared" si="0"/>
        <v>141425996.90938467</v>
      </c>
      <c r="J6" s="26">
        <f t="shared" si="0"/>
        <v>388747.39999999997</v>
      </c>
      <c r="K6" s="26">
        <f t="shared" si="0"/>
        <v>1864776.61</v>
      </c>
      <c r="L6" s="26">
        <f t="shared" si="0"/>
        <v>5621741031.4803867</v>
      </c>
      <c r="M6" s="26">
        <f t="shared" si="0"/>
        <v>5824989.3800000008</v>
      </c>
      <c r="N6" s="26">
        <f t="shared" si="0"/>
        <v>991062363.96799922</v>
      </c>
      <c r="O6" s="26">
        <f t="shared" si="0"/>
        <v>500510889.56999981</v>
      </c>
      <c r="P6" s="26">
        <f t="shared" si="0"/>
        <v>1374348973.3839998</v>
      </c>
      <c r="Q6" s="26">
        <f t="shared" si="0"/>
        <v>6751822.0200000005</v>
      </c>
      <c r="R6" s="26">
        <f t="shared" si="0"/>
        <v>335705134.88999969</v>
      </c>
      <c r="S6" s="26">
        <f t="shared" si="0"/>
        <v>1294230468.2700005</v>
      </c>
      <c r="T6" s="26">
        <f t="shared" si="0"/>
        <v>571052596.32999992</v>
      </c>
      <c r="U6" s="26">
        <f t="shared" si="0"/>
        <v>47866.7</v>
      </c>
      <c r="V6" s="26">
        <f t="shared" si="0"/>
        <v>1116723.4099999999</v>
      </c>
      <c r="W6" s="26">
        <f t="shared" si="0"/>
        <v>221836097.38999999</v>
      </c>
      <c r="X6" s="26">
        <f t="shared" si="0"/>
        <v>367431031.01100004</v>
      </c>
      <c r="Y6" s="26">
        <f t="shared" si="0"/>
        <v>5664096959.0930023</v>
      </c>
      <c r="Z6" s="27" t="s">
        <v>82</v>
      </c>
      <c r="AA6" s="26">
        <f t="shared" ref="AA6:AX6" si="1">SUM(AA9:AA183)</f>
        <v>352569436.93400007</v>
      </c>
      <c r="AB6" s="26">
        <f t="shared" si="1"/>
        <v>74765.09</v>
      </c>
      <c r="AC6" s="26">
        <f t="shared" si="1"/>
        <v>676010.45</v>
      </c>
      <c r="AD6" s="26">
        <f t="shared" si="1"/>
        <v>134538.20000000004</v>
      </c>
      <c r="AE6" s="26">
        <f t="shared" si="1"/>
        <v>15254.929999999998</v>
      </c>
      <c r="AF6" s="26">
        <f t="shared" si="1"/>
        <v>149793.13000000003</v>
      </c>
      <c r="AG6" s="26">
        <f t="shared" si="1"/>
        <v>171719519.06499997</v>
      </c>
      <c r="AH6" s="26">
        <f t="shared" si="1"/>
        <v>13735340.652000006</v>
      </c>
      <c r="AI6" s="26">
        <f t="shared" si="1"/>
        <v>41612152.873000003</v>
      </c>
      <c r="AJ6" s="26">
        <f t="shared" si="1"/>
        <v>913679.65000000026</v>
      </c>
      <c r="AK6" s="26">
        <f t="shared" si="1"/>
        <v>25631850.601000004</v>
      </c>
      <c r="AL6" s="26">
        <f t="shared" si="1"/>
        <v>2955215.7100000014</v>
      </c>
      <c r="AM6" s="26">
        <f t="shared" si="1"/>
        <v>13138531.800000004</v>
      </c>
      <c r="AN6" s="26">
        <f t="shared" si="1"/>
        <v>1805368</v>
      </c>
      <c r="AO6" s="26">
        <f t="shared" si="1"/>
        <v>1454147.5599999996</v>
      </c>
      <c r="AP6" s="26">
        <f t="shared" si="1"/>
        <v>3037717.0800000015</v>
      </c>
      <c r="AQ6" s="26">
        <f t="shared" si="1"/>
        <v>11322679.393000012</v>
      </c>
      <c r="AR6" s="26">
        <f t="shared" si="1"/>
        <v>3472632.0999999996</v>
      </c>
      <c r="AS6" s="26">
        <f t="shared" si="1"/>
        <v>484171.89</v>
      </c>
      <c r="AT6" s="26">
        <f t="shared" si="1"/>
        <v>3869306.1599999997</v>
      </c>
      <c r="AU6" s="26">
        <f t="shared" si="1"/>
        <v>6208937.6799999969</v>
      </c>
      <c r="AV6" s="26">
        <f t="shared" si="1"/>
        <v>14213116.111999998</v>
      </c>
      <c r="AW6" s="26">
        <f t="shared" si="1"/>
        <v>315578804.34599984</v>
      </c>
      <c r="AX6" s="26">
        <f t="shared" si="1"/>
        <v>1337191.192</v>
      </c>
      <c r="AY6" s="26"/>
      <c r="AZ6" s="26">
        <f>SUM(AZ9:AZ183)</f>
        <v>29263.609999999997</v>
      </c>
      <c r="BA6" s="27" t="s">
        <v>82</v>
      </c>
      <c r="BB6" s="26">
        <f t="shared" ref="BB6:CE6" si="2">SUM(BB9:BB183)</f>
        <v>162338439.22</v>
      </c>
      <c r="BC6" s="26">
        <f t="shared" si="2"/>
        <v>379181578.9400003</v>
      </c>
      <c r="BD6" s="26">
        <f t="shared" si="2"/>
        <v>35921277.729999997</v>
      </c>
      <c r="BE6" s="26">
        <f t="shared" si="2"/>
        <v>807.07000000349933</v>
      </c>
      <c r="BF6" s="26">
        <f t="shared" si="2"/>
        <v>60957195.265999988</v>
      </c>
      <c r="BG6" s="26">
        <f t="shared" si="2"/>
        <v>373016.1569999943</v>
      </c>
      <c r="BH6" s="26">
        <f t="shared" si="2"/>
        <v>44269.092499998747</v>
      </c>
      <c r="BI6" s="26">
        <f t="shared" si="2"/>
        <v>175.03000000014421</v>
      </c>
      <c r="BJ6" s="26">
        <f t="shared" si="2"/>
        <v>44444.122499998892</v>
      </c>
      <c r="BK6" s="26">
        <f t="shared" si="2"/>
        <v>0</v>
      </c>
      <c r="BL6" s="28">
        <f t="shared" si="2"/>
        <v>742206</v>
      </c>
      <c r="BM6" s="28">
        <f t="shared" si="2"/>
        <v>263279</v>
      </c>
      <c r="BN6" s="28">
        <f t="shared" si="2"/>
        <v>4588</v>
      </c>
      <c r="BO6" s="28">
        <f t="shared" si="2"/>
        <v>-1868</v>
      </c>
      <c r="BP6" s="28">
        <f t="shared" si="2"/>
        <v>-7255</v>
      </c>
      <c r="BQ6" s="28">
        <f t="shared" si="2"/>
        <v>-15748</v>
      </c>
      <c r="BR6" s="28">
        <f t="shared" si="2"/>
        <v>-75803</v>
      </c>
      <c r="BS6" s="28">
        <f t="shared" si="2"/>
        <v>-75338</v>
      </c>
      <c r="BT6" s="28">
        <f t="shared" si="2"/>
        <v>1004</v>
      </c>
      <c r="BU6" s="28">
        <f t="shared" si="2"/>
        <v>-566</v>
      </c>
      <c r="BV6" s="28">
        <f t="shared" si="2"/>
        <v>3690</v>
      </c>
      <c r="BW6" s="28">
        <f t="shared" si="2"/>
        <v>-140605</v>
      </c>
      <c r="BX6" s="28">
        <f t="shared" si="2"/>
        <v>-569</v>
      </c>
      <c r="BY6" s="28">
        <f t="shared" si="2"/>
        <v>696955</v>
      </c>
      <c r="BZ6" s="57">
        <f t="shared" si="2"/>
        <v>2917</v>
      </c>
      <c r="CA6" s="57">
        <f t="shared" si="2"/>
        <v>36523</v>
      </c>
      <c r="CB6" s="57">
        <f t="shared" si="2"/>
        <v>14168</v>
      </c>
      <c r="CC6" s="28">
        <f t="shared" si="2"/>
        <v>76154</v>
      </c>
      <c r="CD6" s="28">
        <f t="shared" si="2"/>
        <v>11601</v>
      </c>
      <c r="CE6" s="28">
        <f t="shared" si="2"/>
        <v>2034</v>
      </c>
    </row>
    <row r="7" spans="1:83" ht="31.2" x14ac:dyDescent="0.3">
      <c r="A7" s="22"/>
      <c r="B7" s="29" t="s">
        <v>83</v>
      </c>
      <c r="C7" s="30"/>
      <c r="D7" s="30"/>
      <c r="E7" s="30"/>
      <c r="F7" s="25"/>
      <c r="G7" s="26">
        <f t="shared" ref="G7:AX7" si="3">AVERAGE(G9:G183)</f>
        <v>30827830.129034288</v>
      </c>
      <c r="H7" s="26">
        <f t="shared" si="3"/>
        <v>475378.51417142851</v>
      </c>
      <c r="I7" s="26">
        <f t="shared" si="3"/>
        <v>808148.55376791244</v>
      </c>
      <c r="J7" s="26">
        <f t="shared" si="3"/>
        <v>2221.4137142857139</v>
      </c>
      <c r="K7" s="26">
        <f t="shared" si="3"/>
        <v>10655.866342857144</v>
      </c>
      <c r="L7" s="26">
        <f t="shared" si="3"/>
        <v>32124234.465602212</v>
      </c>
      <c r="M7" s="26">
        <f t="shared" si="3"/>
        <v>33285.653600000005</v>
      </c>
      <c r="N7" s="26">
        <f t="shared" si="3"/>
        <v>5663213.5083885668</v>
      </c>
      <c r="O7" s="26">
        <f t="shared" si="3"/>
        <v>2860062.2261142847</v>
      </c>
      <c r="P7" s="26">
        <f t="shared" si="3"/>
        <v>7853422.7050514277</v>
      </c>
      <c r="Q7" s="26">
        <f t="shared" si="3"/>
        <v>38581.840114285718</v>
      </c>
      <c r="R7" s="26">
        <f t="shared" si="3"/>
        <v>1918315.0565142839</v>
      </c>
      <c r="S7" s="26">
        <f t="shared" si="3"/>
        <v>7395602.6758285742</v>
      </c>
      <c r="T7" s="26">
        <f t="shared" si="3"/>
        <v>3263157.6933142855</v>
      </c>
      <c r="U7" s="26">
        <f t="shared" si="3"/>
        <v>273.524</v>
      </c>
      <c r="V7" s="26">
        <f t="shared" si="3"/>
        <v>6381.2766285714279</v>
      </c>
      <c r="W7" s="26">
        <f t="shared" si="3"/>
        <v>1267634.8422285714</v>
      </c>
      <c r="X7" s="26">
        <f t="shared" si="3"/>
        <v>2099605.8914914289</v>
      </c>
      <c r="Y7" s="26">
        <f t="shared" si="3"/>
        <v>32366268.337674297</v>
      </c>
      <c r="Z7" s="31">
        <f t="shared" si="3"/>
        <v>9.8489497616213839E-2</v>
      </c>
      <c r="AA7" s="26">
        <f t="shared" si="3"/>
        <v>2014682.4967657146</v>
      </c>
      <c r="AB7" s="26">
        <f t="shared" si="3"/>
        <v>427.2290857142857</v>
      </c>
      <c r="AC7" s="26">
        <f t="shared" si="3"/>
        <v>3862.9168571428568</v>
      </c>
      <c r="AD7" s="26">
        <f t="shared" si="3"/>
        <v>768.78971428571447</v>
      </c>
      <c r="AE7" s="26">
        <f t="shared" si="3"/>
        <v>87.171028571428565</v>
      </c>
      <c r="AF7" s="26">
        <f t="shared" si="3"/>
        <v>855.96074285714303</v>
      </c>
      <c r="AG7" s="26">
        <f t="shared" si="3"/>
        <v>981254.39465714269</v>
      </c>
      <c r="AH7" s="26">
        <f t="shared" si="3"/>
        <v>78487.66086857146</v>
      </c>
      <c r="AI7" s="26">
        <f t="shared" si="3"/>
        <v>237783.73070285717</v>
      </c>
      <c r="AJ7" s="26">
        <f t="shared" si="3"/>
        <v>5221.0265714285733</v>
      </c>
      <c r="AK7" s="26">
        <f t="shared" si="3"/>
        <v>146467.71772000002</v>
      </c>
      <c r="AL7" s="26">
        <f t="shared" si="3"/>
        <v>16886.946914285723</v>
      </c>
      <c r="AM7" s="26">
        <f t="shared" si="3"/>
        <v>75077.324571428602</v>
      </c>
      <c r="AN7" s="26">
        <f t="shared" si="3"/>
        <v>10316.388571428572</v>
      </c>
      <c r="AO7" s="26">
        <f t="shared" si="3"/>
        <v>8309.4146285714269</v>
      </c>
      <c r="AP7" s="26">
        <f t="shared" si="3"/>
        <v>17358.383314285722</v>
      </c>
      <c r="AQ7" s="26">
        <f t="shared" si="3"/>
        <v>64701.025102857217</v>
      </c>
      <c r="AR7" s="26">
        <f t="shared" si="3"/>
        <v>19843.611999999997</v>
      </c>
      <c r="AS7" s="26">
        <f t="shared" si="3"/>
        <v>2766.6965142857143</v>
      </c>
      <c r="AT7" s="26">
        <f t="shared" si="3"/>
        <v>22110.320914285712</v>
      </c>
      <c r="AU7" s="26">
        <f t="shared" si="3"/>
        <v>35479.643885714271</v>
      </c>
      <c r="AV7" s="26">
        <f t="shared" si="3"/>
        <v>81217.806354285698</v>
      </c>
      <c r="AW7" s="26">
        <f t="shared" si="3"/>
        <v>1803307.4534057134</v>
      </c>
      <c r="AX7" s="26">
        <f t="shared" si="3"/>
        <v>7641.0925257142862</v>
      </c>
      <c r="AY7" s="31">
        <f>AX7/AW7</f>
        <v>4.2372655374342148E-3</v>
      </c>
      <c r="AZ7" s="26">
        <f t="shared" ref="AZ7:CE7" si="4">AVERAGE(AZ9:AZ183)</f>
        <v>167.22062857142856</v>
      </c>
      <c r="BA7" s="31">
        <f t="shared" si="4"/>
        <v>7.2554619448844448E-2</v>
      </c>
      <c r="BB7" s="26">
        <f t="shared" si="4"/>
        <v>927648.22411428567</v>
      </c>
      <c r="BC7" s="26">
        <f t="shared" si="4"/>
        <v>2166751.8796571447</v>
      </c>
      <c r="BD7" s="26">
        <f t="shared" si="4"/>
        <v>205264.44417142856</v>
      </c>
      <c r="BE7" s="26">
        <f t="shared" si="4"/>
        <v>4.6118285714485676</v>
      </c>
      <c r="BF7" s="26">
        <f t="shared" si="4"/>
        <v>348326.83009142848</v>
      </c>
      <c r="BG7" s="26">
        <f t="shared" si="4"/>
        <v>2131.5208971428247</v>
      </c>
      <c r="BH7" s="26">
        <f t="shared" si="4"/>
        <v>252.96624285713571</v>
      </c>
      <c r="BI7" s="26">
        <f t="shared" si="4"/>
        <v>1.0001714285722527</v>
      </c>
      <c r="BJ7" s="26">
        <f t="shared" si="4"/>
        <v>253.96641428570794</v>
      </c>
      <c r="BK7" s="26">
        <f t="shared" si="4"/>
        <v>0</v>
      </c>
      <c r="BL7" s="28">
        <f t="shared" si="4"/>
        <v>4241.1771428571428</v>
      </c>
      <c r="BM7" s="28">
        <f t="shared" si="4"/>
        <v>1504.4514285714286</v>
      </c>
      <c r="BN7" s="28">
        <f t="shared" si="4"/>
        <v>26.217142857142857</v>
      </c>
      <c r="BO7" s="28">
        <f t="shared" si="4"/>
        <v>-10.674285714285714</v>
      </c>
      <c r="BP7" s="28">
        <f t="shared" si="4"/>
        <v>-41.457142857142856</v>
      </c>
      <c r="BQ7" s="28">
        <f t="shared" si="4"/>
        <v>-89.988571428571433</v>
      </c>
      <c r="BR7" s="28">
        <f t="shared" si="4"/>
        <v>-433.16</v>
      </c>
      <c r="BS7" s="28">
        <f t="shared" si="4"/>
        <v>-430.50285714285712</v>
      </c>
      <c r="BT7" s="28">
        <f t="shared" si="4"/>
        <v>5.7371428571428575</v>
      </c>
      <c r="BU7" s="28">
        <f t="shared" si="4"/>
        <v>-3.2342857142857144</v>
      </c>
      <c r="BV7" s="28">
        <f t="shared" si="4"/>
        <v>21.085714285714285</v>
      </c>
      <c r="BW7" s="28">
        <f t="shared" si="4"/>
        <v>-803.45714285714291</v>
      </c>
      <c r="BX7" s="28">
        <f t="shared" si="4"/>
        <v>-3.2514285714285713</v>
      </c>
      <c r="BY7" s="28">
        <f t="shared" si="4"/>
        <v>3982.6</v>
      </c>
      <c r="BZ7" s="28">
        <f t="shared" si="4"/>
        <v>16.668571428571429</v>
      </c>
      <c r="CA7" s="28">
        <f t="shared" si="4"/>
        <v>208.70285714285714</v>
      </c>
      <c r="CB7" s="28">
        <f t="shared" si="4"/>
        <v>80.959999999999994</v>
      </c>
      <c r="CC7" s="28">
        <f t="shared" si="4"/>
        <v>435.16571428571427</v>
      </c>
      <c r="CD7" s="28">
        <f t="shared" si="4"/>
        <v>66.291428571428568</v>
      </c>
      <c r="CE7" s="28">
        <f t="shared" si="4"/>
        <v>11.622857142857143</v>
      </c>
    </row>
    <row r="8" spans="1:83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</row>
    <row r="9" spans="1:83" ht="15.6" x14ac:dyDescent="0.3">
      <c r="A9" s="32">
        <v>1</v>
      </c>
      <c r="B9" s="33" t="s">
        <v>84</v>
      </c>
      <c r="C9" s="64" t="s">
        <v>85</v>
      </c>
      <c r="D9" s="34" t="s">
        <v>86</v>
      </c>
      <c r="E9" s="35" t="s">
        <v>87</v>
      </c>
      <c r="F9" s="34" t="s">
        <v>88</v>
      </c>
      <c r="G9" s="90">
        <v>25930860.489999998</v>
      </c>
      <c r="H9" s="90">
        <v>0</v>
      </c>
      <c r="I9" s="90">
        <v>2192.52</v>
      </c>
      <c r="J9" s="90">
        <v>0</v>
      </c>
      <c r="K9" s="91">
        <v>2279.4</v>
      </c>
      <c r="L9" s="91">
        <v>25935332.41</v>
      </c>
      <c r="M9" s="91">
        <v>0</v>
      </c>
      <c r="N9" s="90">
        <v>0</v>
      </c>
      <c r="O9" s="90">
        <v>7639131.8099999996</v>
      </c>
      <c r="P9" s="92">
        <v>1770900.31</v>
      </c>
      <c r="Q9" s="90">
        <v>0</v>
      </c>
      <c r="R9" s="90">
        <v>3090133.25</v>
      </c>
      <c r="S9" s="90">
        <v>8184056.6799999997</v>
      </c>
      <c r="T9" s="90">
        <v>1747475.2</v>
      </c>
      <c r="U9" s="90">
        <v>0</v>
      </c>
      <c r="V9" s="90">
        <v>23956.29</v>
      </c>
      <c r="W9" s="90">
        <v>2329163.4900000002</v>
      </c>
      <c r="X9" s="91">
        <v>1567938.18</v>
      </c>
      <c r="Y9" s="91">
        <v>26352755.210000001</v>
      </c>
      <c r="Z9" s="83">
        <v>0.16690801455158347</v>
      </c>
      <c r="AA9" s="91">
        <v>1485445.71</v>
      </c>
      <c r="AB9" s="91">
        <v>0</v>
      </c>
      <c r="AC9" s="91">
        <v>0</v>
      </c>
      <c r="AD9" s="91">
        <v>2279.4</v>
      </c>
      <c r="AE9" s="91">
        <v>0</v>
      </c>
      <c r="AF9" s="91">
        <f t="shared" ref="AF9:AF22" si="5">SUM(AD9:AE9)</f>
        <v>2279.4</v>
      </c>
      <c r="AG9" s="91">
        <v>842458.57</v>
      </c>
      <c r="AH9" s="90">
        <v>65265.53</v>
      </c>
      <c r="AI9" s="90">
        <v>171189.49</v>
      </c>
      <c r="AJ9" s="91">
        <v>0</v>
      </c>
      <c r="AK9" s="90">
        <v>140777.26999999999</v>
      </c>
      <c r="AL9" s="90">
        <v>33041.08</v>
      </c>
      <c r="AM9" s="90">
        <v>171229.4</v>
      </c>
      <c r="AN9" s="90">
        <v>8950</v>
      </c>
      <c r="AO9" s="90">
        <v>1501.25</v>
      </c>
      <c r="AP9" s="90">
        <v>0</v>
      </c>
      <c r="AQ9" s="90">
        <v>46796.24</v>
      </c>
      <c r="AR9" s="90">
        <v>17783.02</v>
      </c>
      <c r="AS9" s="90">
        <v>0</v>
      </c>
      <c r="AT9" s="90">
        <v>1295.8699999999999</v>
      </c>
      <c r="AU9" s="90">
        <v>10682.67</v>
      </c>
      <c r="AV9" s="90">
        <v>49408.549999999996</v>
      </c>
      <c r="AW9" s="90">
        <v>1560378.94</v>
      </c>
      <c r="AX9" s="90">
        <v>0</v>
      </c>
      <c r="AY9" s="83">
        <f t="shared" ref="AY9:AY22" si="6">AX9/AW9</f>
        <v>0</v>
      </c>
      <c r="AZ9" s="91">
        <v>0</v>
      </c>
      <c r="BA9" s="83">
        <v>5.7284859890123919E-2</v>
      </c>
      <c r="BB9" s="90">
        <v>3076597.75</v>
      </c>
      <c r="BC9" s="90">
        <v>1251470.69</v>
      </c>
      <c r="BD9" s="91">
        <v>211810</v>
      </c>
      <c r="BE9" s="91">
        <v>0</v>
      </c>
      <c r="BF9" s="91">
        <v>139766.34999999899</v>
      </c>
      <c r="BG9" s="91">
        <v>0</v>
      </c>
      <c r="BH9" s="91">
        <v>0</v>
      </c>
      <c r="BI9" s="91">
        <v>0</v>
      </c>
      <c r="BJ9" s="91">
        <f t="shared" ref="BJ9:BJ21" si="7">SUM(BH9:BI9)</f>
        <v>0</v>
      </c>
      <c r="BK9" s="91">
        <v>0</v>
      </c>
      <c r="BL9" s="82">
        <v>4248</v>
      </c>
      <c r="BM9" s="82">
        <v>1866</v>
      </c>
      <c r="BN9" s="81">
        <v>192</v>
      </c>
      <c r="BO9" s="81">
        <v>0</v>
      </c>
      <c r="BP9" s="81">
        <v>-121</v>
      </c>
      <c r="BQ9" s="81">
        <v>-79</v>
      </c>
      <c r="BR9" s="81">
        <v>-951</v>
      </c>
      <c r="BS9" s="81">
        <v>-287</v>
      </c>
      <c r="BT9" s="81">
        <v>0</v>
      </c>
      <c r="BU9" s="81">
        <v>-3</v>
      </c>
      <c r="BV9" s="81">
        <v>92</v>
      </c>
      <c r="BW9" s="81">
        <v>-1243</v>
      </c>
      <c r="BX9" s="81">
        <v>-4</v>
      </c>
      <c r="BY9" s="81">
        <v>3710</v>
      </c>
      <c r="BZ9" s="81">
        <v>1</v>
      </c>
      <c r="CA9" s="81">
        <v>138</v>
      </c>
      <c r="CB9" s="81">
        <v>76</v>
      </c>
      <c r="CC9" s="81">
        <v>791</v>
      </c>
      <c r="CD9" s="81">
        <v>15</v>
      </c>
      <c r="CE9" s="81">
        <v>5</v>
      </c>
    </row>
    <row r="10" spans="1:83" s="59" customFormat="1" ht="15.6" x14ac:dyDescent="0.3">
      <c r="A10" s="52">
        <v>1</v>
      </c>
      <c r="B10" s="53" t="s">
        <v>89</v>
      </c>
      <c r="C10" s="79" t="s">
        <v>90</v>
      </c>
      <c r="D10" s="54" t="s">
        <v>91</v>
      </c>
      <c r="E10" s="55" t="s">
        <v>87</v>
      </c>
      <c r="F10" s="54" t="s">
        <v>92</v>
      </c>
      <c r="G10" s="90">
        <v>8221634.9500000002</v>
      </c>
      <c r="H10" s="90">
        <v>0</v>
      </c>
      <c r="I10" s="90">
        <v>0</v>
      </c>
      <c r="J10" s="90">
        <v>0</v>
      </c>
      <c r="K10" s="91">
        <v>0</v>
      </c>
      <c r="L10" s="91">
        <v>8221634.9500000002</v>
      </c>
      <c r="M10" s="91">
        <v>0</v>
      </c>
      <c r="N10" s="90">
        <v>924374.08</v>
      </c>
      <c r="O10" s="90">
        <v>1273960.07</v>
      </c>
      <c r="P10" s="92">
        <v>391330.53</v>
      </c>
      <c r="Q10" s="90">
        <v>29557.23</v>
      </c>
      <c r="R10" s="90">
        <v>669084.68999999994</v>
      </c>
      <c r="S10" s="90">
        <v>3543447.85</v>
      </c>
      <c r="T10" s="90">
        <v>654931.57999999996</v>
      </c>
      <c r="U10" s="90">
        <v>0</v>
      </c>
      <c r="V10" s="90">
        <v>0</v>
      </c>
      <c r="W10" s="90">
        <v>362528.97</v>
      </c>
      <c r="X10" s="91">
        <v>575500.79</v>
      </c>
      <c r="Y10" s="91">
        <v>8424715.7899999991</v>
      </c>
      <c r="Z10" s="83">
        <v>0.11203201134586996</v>
      </c>
      <c r="AA10" s="91">
        <v>517683.29</v>
      </c>
      <c r="AB10" s="91">
        <v>0</v>
      </c>
      <c r="AC10" s="91">
        <v>0</v>
      </c>
      <c r="AD10" s="91">
        <v>0</v>
      </c>
      <c r="AE10" s="91">
        <v>0</v>
      </c>
      <c r="AF10" s="91">
        <f t="shared" si="5"/>
        <v>0</v>
      </c>
      <c r="AG10" s="91">
        <v>178797.98</v>
      </c>
      <c r="AH10" s="90">
        <v>14872.93</v>
      </c>
      <c r="AI10" s="90">
        <v>38425.29</v>
      </c>
      <c r="AJ10" s="91">
        <v>0</v>
      </c>
      <c r="AK10" s="90">
        <v>0</v>
      </c>
      <c r="AL10" s="90">
        <v>2882.03</v>
      </c>
      <c r="AM10" s="90">
        <v>9198.66</v>
      </c>
      <c r="AN10" s="90">
        <v>8500</v>
      </c>
      <c r="AO10" s="90">
        <v>737.5</v>
      </c>
      <c r="AP10" s="90">
        <v>0</v>
      </c>
      <c r="AQ10" s="90">
        <v>10945.130000000001</v>
      </c>
      <c r="AR10" s="90">
        <v>1975.27</v>
      </c>
      <c r="AS10" s="90">
        <v>0</v>
      </c>
      <c r="AT10" s="90">
        <v>218.25</v>
      </c>
      <c r="AU10" s="90">
        <v>4612.79</v>
      </c>
      <c r="AV10" s="90">
        <v>12847.84</v>
      </c>
      <c r="AW10" s="90">
        <v>284013.67</v>
      </c>
      <c r="AX10" s="90">
        <v>0</v>
      </c>
      <c r="AY10" s="83">
        <f t="shared" si="6"/>
        <v>0</v>
      </c>
      <c r="AZ10" s="91">
        <v>0</v>
      </c>
      <c r="BA10" s="83">
        <v>6.2965978561234953E-2</v>
      </c>
      <c r="BB10" s="90">
        <v>304800.51</v>
      </c>
      <c r="BC10" s="90">
        <v>616285.79</v>
      </c>
      <c r="BD10" s="91">
        <v>211810</v>
      </c>
      <c r="BE10" s="91">
        <v>0</v>
      </c>
      <c r="BF10" s="91">
        <v>69682.950000000201</v>
      </c>
      <c r="BG10" s="91">
        <v>0</v>
      </c>
      <c r="BH10" s="91">
        <v>0</v>
      </c>
      <c r="BI10" s="91">
        <v>0</v>
      </c>
      <c r="BJ10" s="91">
        <f t="shared" si="7"/>
        <v>0</v>
      </c>
      <c r="BK10" s="91">
        <v>0</v>
      </c>
      <c r="BL10" s="82">
        <v>1074</v>
      </c>
      <c r="BM10" s="82">
        <v>509</v>
      </c>
      <c r="BN10" s="81">
        <v>30</v>
      </c>
      <c r="BO10" s="81">
        <v>0</v>
      </c>
      <c r="BP10" s="81">
        <v>-33</v>
      </c>
      <c r="BQ10" s="81">
        <v>-30</v>
      </c>
      <c r="BR10" s="81">
        <v>-251</v>
      </c>
      <c r="BS10" s="81">
        <v>-63</v>
      </c>
      <c r="BT10" s="81">
        <v>0</v>
      </c>
      <c r="BU10" s="81">
        <v>0</v>
      </c>
      <c r="BV10" s="81">
        <v>17</v>
      </c>
      <c r="BW10" s="81">
        <v>-277</v>
      </c>
      <c r="BX10" s="81">
        <v>0</v>
      </c>
      <c r="BY10" s="81">
        <v>976</v>
      </c>
      <c r="BZ10" s="81">
        <v>0</v>
      </c>
      <c r="CA10" s="81">
        <v>83</v>
      </c>
      <c r="CB10" s="81">
        <v>25</v>
      </c>
      <c r="CC10" s="81">
        <v>111</v>
      </c>
      <c r="CD10" s="81">
        <v>1</v>
      </c>
      <c r="CE10" s="81">
        <v>4</v>
      </c>
    </row>
    <row r="11" spans="1:83" s="59" customFormat="1" ht="15.6" x14ac:dyDescent="0.3">
      <c r="A11" s="38">
        <v>1</v>
      </c>
      <c r="B11" s="39" t="s">
        <v>93</v>
      </c>
      <c r="C11" s="79" t="s">
        <v>94</v>
      </c>
      <c r="D11" s="54" t="s">
        <v>95</v>
      </c>
      <c r="E11" s="55" t="s">
        <v>87</v>
      </c>
      <c r="F11" s="54" t="s">
        <v>96</v>
      </c>
      <c r="G11" s="90">
        <v>8777125.3000000007</v>
      </c>
      <c r="H11" s="90">
        <v>93994.69</v>
      </c>
      <c r="I11" s="90">
        <v>0</v>
      </c>
      <c r="J11" s="90">
        <v>0</v>
      </c>
      <c r="K11" s="91">
        <v>5151.29</v>
      </c>
      <c r="L11" s="91">
        <v>8876271.2799999993</v>
      </c>
      <c r="M11" s="91">
        <v>0</v>
      </c>
      <c r="N11" s="90">
        <v>66063.7</v>
      </c>
      <c r="O11" s="90">
        <v>755132.08</v>
      </c>
      <c r="P11" s="92">
        <v>2565590.41</v>
      </c>
      <c r="Q11" s="90">
        <v>61895.71</v>
      </c>
      <c r="R11" s="90">
        <v>805168.94</v>
      </c>
      <c r="S11" s="90">
        <v>2505940.2799999998</v>
      </c>
      <c r="T11" s="90">
        <v>1587515.81</v>
      </c>
      <c r="U11" s="90">
        <v>0</v>
      </c>
      <c r="V11" s="90">
        <v>0</v>
      </c>
      <c r="W11" s="90">
        <v>322770.11</v>
      </c>
      <c r="X11" s="91">
        <v>769714.93</v>
      </c>
      <c r="Y11" s="91">
        <v>9439791.9700000007</v>
      </c>
      <c r="Z11" s="83">
        <v>0.18013985514809838</v>
      </c>
      <c r="AA11" s="91">
        <v>684519.27</v>
      </c>
      <c r="AB11" s="91">
        <v>0</v>
      </c>
      <c r="AC11" s="91">
        <v>0</v>
      </c>
      <c r="AD11" s="91">
        <v>5151.29</v>
      </c>
      <c r="AE11" s="91">
        <v>347.86</v>
      </c>
      <c r="AF11" s="91">
        <f t="shared" si="5"/>
        <v>5499.15</v>
      </c>
      <c r="AG11" s="91">
        <v>201758.15</v>
      </c>
      <c r="AH11" s="90">
        <v>16154.67</v>
      </c>
      <c r="AI11" s="90">
        <v>34899.32</v>
      </c>
      <c r="AJ11" s="91">
        <v>8024.34</v>
      </c>
      <c r="AK11" s="90">
        <v>43227.28</v>
      </c>
      <c r="AL11" s="90">
        <v>23422.65</v>
      </c>
      <c r="AM11" s="90">
        <v>34786.300000000003</v>
      </c>
      <c r="AN11" s="90">
        <v>8500</v>
      </c>
      <c r="AO11" s="90">
        <v>0</v>
      </c>
      <c r="AP11" s="90">
        <v>0</v>
      </c>
      <c r="AQ11" s="90">
        <v>18978.440000000002</v>
      </c>
      <c r="AR11" s="90">
        <v>15080.25</v>
      </c>
      <c r="AS11" s="90">
        <v>0</v>
      </c>
      <c r="AT11" s="90">
        <v>25989.57</v>
      </c>
      <c r="AU11" s="90">
        <v>0</v>
      </c>
      <c r="AV11" s="90">
        <v>49034.35</v>
      </c>
      <c r="AW11" s="90">
        <v>479855.32</v>
      </c>
      <c r="AX11" s="90">
        <v>0</v>
      </c>
      <c r="AY11" s="83">
        <f t="shared" si="6"/>
        <v>0</v>
      </c>
      <c r="AZ11" s="91">
        <v>0</v>
      </c>
      <c r="BA11" s="83">
        <v>7.7989005124491043E-2</v>
      </c>
      <c r="BB11" s="90">
        <v>206384.92</v>
      </c>
      <c r="BC11" s="90">
        <v>1391657.35</v>
      </c>
      <c r="BD11" s="91">
        <v>211810</v>
      </c>
      <c r="BE11" s="91">
        <v>0</v>
      </c>
      <c r="BF11" s="91">
        <v>104787.29</v>
      </c>
      <c r="BG11" s="91">
        <v>0</v>
      </c>
      <c r="BH11" s="91">
        <v>0</v>
      </c>
      <c r="BI11" s="91">
        <v>0</v>
      </c>
      <c r="BJ11" s="91">
        <f t="shared" si="7"/>
        <v>0</v>
      </c>
      <c r="BK11" s="91">
        <v>0</v>
      </c>
      <c r="BL11" s="82">
        <v>1170</v>
      </c>
      <c r="BM11" s="82">
        <v>232</v>
      </c>
      <c r="BN11" s="81">
        <v>0</v>
      </c>
      <c r="BO11" s="81">
        <v>0</v>
      </c>
      <c r="BP11" s="81">
        <v>-26</v>
      </c>
      <c r="BQ11" s="81">
        <v>-24</v>
      </c>
      <c r="BR11" s="81">
        <v>-48</v>
      </c>
      <c r="BS11" s="81">
        <v>-62</v>
      </c>
      <c r="BT11" s="81">
        <v>7</v>
      </c>
      <c r="BU11" s="81">
        <v>0</v>
      </c>
      <c r="BV11" s="81">
        <v>1</v>
      </c>
      <c r="BW11" s="81">
        <v>-281</v>
      </c>
      <c r="BX11" s="81">
        <v>-5</v>
      </c>
      <c r="BY11" s="81">
        <v>964</v>
      </c>
      <c r="BZ11" s="81">
        <v>6</v>
      </c>
      <c r="CA11" s="81">
        <v>46</v>
      </c>
      <c r="CB11" s="81">
        <v>21</v>
      </c>
      <c r="CC11" s="81">
        <v>202</v>
      </c>
      <c r="CD11" s="81">
        <v>7</v>
      </c>
      <c r="CE11" s="81">
        <v>5</v>
      </c>
    </row>
    <row r="12" spans="1:83" s="59" customFormat="1" ht="15.6" x14ac:dyDescent="0.3">
      <c r="A12" s="52">
        <v>1</v>
      </c>
      <c r="B12" s="53" t="s">
        <v>97</v>
      </c>
      <c r="C12" s="79" t="s">
        <v>98</v>
      </c>
      <c r="D12" s="54" t="s">
        <v>99</v>
      </c>
      <c r="E12" s="55" t="s">
        <v>87</v>
      </c>
      <c r="F12" s="54" t="s">
        <v>88</v>
      </c>
      <c r="G12" s="90">
        <v>13565114.48</v>
      </c>
      <c r="H12" s="90">
        <v>0</v>
      </c>
      <c r="I12" s="90">
        <v>28406.41</v>
      </c>
      <c r="J12" s="90">
        <v>2293.5300000000002</v>
      </c>
      <c r="K12" s="91">
        <v>0</v>
      </c>
      <c r="L12" s="91">
        <v>13595814.42</v>
      </c>
      <c r="M12" s="91">
        <v>33431.07</v>
      </c>
      <c r="N12" s="90">
        <v>0</v>
      </c>
      <c r="O12" s="90">
        <v>4131607.19</v>
      </c>
      <c r="P12" s="92">
        <v>972456.6</v>
      </c>
      <c r="Q12" s="90">
        <v>0</v>
      </c>
      <c r="R12" s="90">
        <v>1230685.29</v>
      </c>
      <c r="S12" s="90">
        <v>4034809.34</v>
      </c>
      <c r="T12" s="90">
        <v>777519.13</v>
      </c>
      <c r="U12" s="90">
        <v>0</v>
      </c>
      <c r="V12" s="90">
        <v>0</v>
      </c>
      <c r="W12" s="90">
        <v>992976.35</v>
      </c>
      <c r="X12" s="91">
        <v>1170605.9200000002</v>
      </c>
      <c r="Y12" s="91">
        <v>13310659.82</v>
      </c>
      <c r="Z12" s="83">
        <v>0.20499045651990691</v>
      </c>
      <c r="AA12" s="91">
        <v>1107817.33</v>
      </c>
      <c r="AB12" s="91">
        <v>0</v>
      </c>
      <c r="AC12" s="91">
        <v>0</v>
      </c>
      <c r="AD12" s="91">
        <v>0</v>
      </c>
      <c r="AE12" s="91">
        <v>0</v>
      </c>
      <c r="AF12" s="91">
        <f t="shared" si="5"/>
        <v>0</v>
      </c>
      <c r="AG12" s="91">
        <v>511173.09</v>
      </c>
      <c r="AH12" s="90">
        <v>41273.72</v>
      </c>
      <c r="AI12" s="90">
        <v>56246.66</v>
      </c>
      <c r="AJ12" s="91">
        <v>0</v>
      </c>
      <c r="AK12" s="90">
        <v>49019.35</v>
      </c>
      <c r="AL12" s="90">
        <v>6659.64</v>
      </c>
      <c r="AM12" s="90">
        <v>86431.88</v>
      </c>
      <c r="AN12" s="90">
        <v>8500</v>
      </c>
      <c r="AO12" s="90">
        <v>0</v>
      </c>
      <c r="AP12" s="90">
        <v>0</v>
      </c>
      <c r="AQ12" s="90">
        <v>40689.531000000003</v>
      </c>
      <c r="AR12" s="90">
        <v>13112.8</v>
      </c>
      <c r="AS12" s="90">
        <v>0</v>
      </c>
      <c r="AT12" s="90">
        <v>11621.92</v>
      </c>
      <c r="AU12" s="90">
        <v>0</v>
      </c>
      <c r="AV12" s="90">
        <v>36670.379999999997</v>
      </c>
      <c r="AW12" s="90">
        <v>861398.97100000002</v>
      </c>
      <c r="AX12" s="90">
        <v>0</v>
      </c>
      <c r="AY12" s="83">
        <f t="shared" si="6"/>
        <v>0</v>
      </c>
      <c r="AZ12" s="91">
        <v>0</v>
      </c>
      <c r="BA12" s="83">
        <v>8.1465868973024103E-2</v>
      </c>
      <c r="BB12" s="90">
        <v>2261402.6800000002</v>
      </c>
      <c r="BC12" s="90">
        <v>519316.33</v>
      </c>
      <c r="BD12" s="91">
        <v>211810</v>
      </c>
      <c r="BE12" s="91">
        <v>0</v>
      </c>
      <c r="BF12" s="91">
        <v>178103.019</v>
      </c>
      <c r="BG12" s="91">
        <v>0</v>
      </c>
      <c r="BH12" s="91">
        <v>0</v>
      </c>
      <c r="BI12" s="91">
        <v>0</v>
      </c>
      <c r="BJ12" s="91">
        <f t="shared" si="7"/>
        <v>0</v>
      </c>
      <c r="BK12" s="91">
        <v>0</v>
      </c>
      <c r="BL12" s="82">
        <v>1897</v>
      </c>
      <c r="BM12" s="82">
        <v>940</v>
      </c>
      <c r="BN12" s="81">
        <v>72</v>
      </c>
      <c r="BO12" s="81">
        <v>0</v>
      </c>
      <c r="BP12" s="81">
        <v>-71</v>
      </c>
      <c r="BQ12" s="81">
        <v>-55</v>
      </c>
      <c r="BR12" s="81">
        <v>-441</v>
      </c>
      <c r="BS12" s="81">
        <v>-106</v>
      </c>
      <c r="BT12" s="81">
        <v>0</v>
      </c>
      <c r="BU12" s="81">
        <v>0</v>
      </c>
      <c r="BV12" s="81">
        <v>-52</v>
      </c>
      <c r="BW12" s="81">
        <v>-469</v>
      </c>
      <c r="BX12" s="81">
        <v>0</v>
      </c>
      <c r="BY12" s="81">
        <v>1715</v>
      </c>
      <c r="BZ12" s="81">
        <v>2</v>
      </c>
      <c r="CA12" s="81">
        <v>78</v>
      </c>
      <c r="CB12" s="81">
        <v>43</v>
      </c>
      <c r="CC12" s="81">
        <v>330</v>
      </c>
      <c r="CD12" s="81">
        <v>6</v>
      </c>
      <c r="CE12" s="81">
        <v>12</v>
      </c>
    </row>
    <row r="13" spans="1:83" s="59" customFormat="1" ht="15.6" customHeight="1" x14ac:dyDescent="0.3">
      <c r="A13" s="52">
        <v>1</v>
      </c>
      <c r="B13" s="53" t="s">
        <v>100</v>
      </c>
      <c r="C13" s="79" t="s">
        <v>101</v>
      </c>
      <c r="D13" s="51" t="s">
        <v>102</v>
      </c>
      <c r="E13" s="41" t="s">
        <v>87</v>
      </c>
      <c r="F13" s="51" t="s">
        <v>103</v>
      </c>
      <c r="G13" s="90">
        <v>8097439.96</v>
      </c>
      <c r="H13" s="90">
        <v>130044.25</v>
      </c>
      <c r="I13" s="90">
        <v>0</v>
      </c>
      <c r="J13" s="90">
        <v>0</v>
      </c>
      <c r="K13" s="91">
        <v>0</v>
      </c>
      <c r="L13" s="91">
        <v>8227484.21</v>
      </c>
      <c r="M13" s="91">
        <v>0</v>
      </c>
      <c r="N13" s="90">
        <v>0</v>
      </c>
      <c r="O13" s="90">
        <v>2430297.0299999998</v>
      </c>
      <c r="P13" s="92">
        <v>655851.11</v>
      </c>
      <c r="Q13" s="90">
        <v>0</v>
      </c>
      <c r="R13" s="90">
        <v>831719.7</v>
      </c>
      <c r="S13" s="90">
        <v>2919170.85</v>
      </c>
      <c r="T13" s="90">
        <v>517372.2</v>
      </c>
      <c r="U13" s="90">
        <v>0</v>
      </c>
      <c r="V13" s="90">
        <v>0</v>
      </c>
      <c r="W13" s="90">
        <v>378274.54</v>
      </c>
      <c r="X13" s="91">
        <v>689647.93</v>
      </c>
      <c r="Y13" s="91">
        <v>8422333.3599999994</v>
      </c>
      <c r="Z13" s="83">
        <v>0.13377897932179683</v>
      </c>
      <c r="AA13" s="91">
        <v>685591.76</v>
      </c>
      <c r="AB13" s="91">
        <v>0</v>
      </c>
      <c r="AC13" s="91">
        <v>0</v>
      </c>
      <c r="AD13" s="91">
        <v>0</v>
      </c>
      <c r="AE13" s="91">
        <v>107.45</v>
      </c>
      <c r="AF13" s="91">
        <f t="shared" si="5"/>
        <v>107.45</v>
      </c>
      <c r="AG13" s="91">
        <v>233008.38</v>
      </c>
      <c r="AH13" s="90">
        <v>18810.939999999999</v>
      </c>
      <c r="AI13" s="90">
        <v>76539.64</v>
      </c>
      <c r="AJ13" s="91">
        <v>0</v>
      </c>
      <c r="AK13" s="90">
        <v>42728.92</v>
      </c>
      <c r="AL13" s="90">
        <v>3682.26</v>
      </c>
      <c r="AM13" s="90">
        <v>29540.76</v>
      </c>
      <c r="AN13" s="90">
        <v>8500</v>
      </c>
      <c r="AO13" s="90">
        <v>10075</v>
      </c>
      <c r="AP13" s="90">
        <v>0</v>
      </c>
      <c r="AQ13" s="90">
        <v>29849.65</v>
      </c>
      <c r="AR13" s="90">
        <v>563</v>
      </c>
      <c r="AS13" s="90">
        <v>0</v>
      </c>
      <c r="AT13" s="90">
        <v>10579.34</v>
      </c>
      <c r="AU13" s="90">
        <v>11543.02</v>
      </c>
      <c r="AV13" s="90">
        <v>13966.55</v>
      </c>
      <c r="AW13" s="90">
        <v>489387.46</v>
      </c>
      <c r="AX13" s="90">
        <v>0</v>
      </c>
      <c r="AY13" s="83">
        <f t="shared" si="6"/>
        <v>0</v>
      </c>
      <c r="AZ13" s="91">
        <v>151.88999999999999</v>
      </c>
      <c r="BA13" s="83">
        <v>8.4667717622694177E-2</v>
      </c>
      <c r="BB13" s="90">
        <v>203924.07</v>
      </c>
      <c r="BC13" s="90">
        <v>896740.37</v>
      </c>
      <c r="BD13" s="91">
        <v>211810</v>
      </c>
      <c r="BE13" s="91">
        <v>0</v>
      </c>
      <c r="BF13" s="91">
        <v>104337.64</v>
      </c>
      <c r="BG13" s="91">
        <v>0</v>
      </c>
      <c r="BH13" s="91">
        <v>0</v>
      </c>
      <c r="BI13" s="91">
        <v>0</v>
      </c>
      <c r="BJ13" s="91">
        <f t="shared" si="7"/>
        <v>0</v>
      </c>
      <c r="BK13" s="91">
        <v>0</v>
      </c>
      <c r="BL13" s="82">
        <v>1312</v>
      </c>
      <c r="BM13" s="82">
        <v>468</v>
      </c>
      <c r="BN13" s="81">
        <v>0</v>
      </c>
      <c r="BO13" s="81">
        <v>0</v>
      </c>
      <c r="BP13" s="81">
        <v>-28</v>
      </c>
      <c r="BQ13" s="81">
        <v>-41</v>
      </c>
      <c r="BR13" s="81">
        <v>-127</v>
      </c>
      <c r="BS13" s="81">
        <v>-102</v>
      </c>
      <c r="BT13" s="81">
        <v>0</v>
      </c>
      <c r="BU13" s="81">
        <v>0</v>
      </c>
      <c r="BV13" s="81">
        <v>0</v>
      </c>
      <c r="BW13" s="81">
        <v>-380</v>
      </c>
      <c r="BX13" s="81">
        <v>-1</v>
      </c>
      <c r="BY13" s="81">
        <v>1101</v>
      </c>
      <c r="BZ13" s="81">
        <v>0</v>
      </c>
      <c r="CA13" s="81">
        <v>71</v>
      </c>
      <c r="CB13" s="81">
        <v>44</v>
      </c>
      <c r="CC13" s="81">
        <v>266</v>
      </c>
      <c r="CD13" s="81">
        <v>0</v>
      </c>
      <c r="CE13" s="81">
        <v>0</v>
      </c>
    </row>
    <row r="14" spans="1:83" s="59" customFormat="1" ht="15.6" customHeight="1" x14ac:dyDescent="0.3">
      <c r="A14" s="52">
        <v>2</v>
      </c>
      <c r="B14" s="53" t="s">
        <v>104</v>
      </c>
      <c r="C14" s="79" t="s">
        <v>105</v>
      </c>
      <c r="D14" s="51" t="s">
        <v>106</v>
      </c>
      <c r="E14" s="51" t="s">
        <v>107</v>
      </c>
      <c r="F14" s="51" t="s">
        <v>108</v>
      </c>
      <c r="G14" s="90">
        <v>14117565.73</v>
      </c>
      <c r="H14" s="90">
        <v>0</v>
      </c>
      <c r="I14" s="90">
        <v>421908.05000000005</v>
      </c>
      <c r="J14" s="90">
        <v>0</v>
      </c>
      <c r="K14" s="91">
        <v>0</v>
      </c>
      <c r="L14" s="91">
        <v>14539473.779999999</v>
      </c>
      <c r="M14" s="91">
        <v>0</v>
      </c>
      <c r="N14" s="90">
        <v>310045.46000000002</v>
      </c>
      <c r="O14" s="90">
        <v>1646877.57</v>
      </c>
      <c r="P14" s="92">
        <v>3144080.96</v>
      </c>
      <c r="Q14" s="90">
        <v>0</v>
      </c>
      <c r="R14" s="90">
        <v>1111912.8400000001</v>
      </c>
      <c r="S14" s="90">
        <v>3889475.55</v>
      </c>
      <c r="T14" s="90">
        <v>2047750</v>
      </c>
      <c r="U14" s="90">
        <v>0</v>
      </c>
      <c r="V14" s="90">
        <v>0</v>
      </c>
      <c r="W14" s="90">
        <v>693937.64</v>
      </c>
      <c r="X14" s="91">
        <v>1126533.1399999999</v>
      </c>
      <c r="Y14" s="91">
        <v>13970607.16</v>
      </c>
      <c r="Z14" s="83">
        <v>0.33188409670680596</v>
      </c>
      <c r="AA14" s="91">
        <v>1126533.1399999999</v>
      </c>
      <c r="AB14" s="91">
        <v>0</v>
      </c>
      <c r="AC14" s="91">
        <v>0</v>
      </c>
      <c r="AD14" s="91">
        <v>0</v>
      </c>
      <c r="AE14" s="91">
        <v>306.79000000000002</v>
      </c>
      <c r="AF14" s="91">
        <f t="shared" si="5"/>
        <v>306.79000000000002</v>
      </c>
      <c r="AG14" s="91">
        <v>478784.15</v>
      </c>
      <c r="AH14" s="90">
        <v>40437.42</v>
      </c>
      <c r="AI14" s="90">
        <v>119475.83</v>
      </c>
      <c r="AJ14" s="91">
        <v>0</v>
      </c>
      <c r="AK14" s="90">
        <v>79370.92</v>
      </c>
      <c r="AL14" s="90">
        <v>43141.1</v>
      </c>
      <c r="AM14" s="90">
        <v>79779.56</v>
      </c>
      <c r="AN14" s="90">
        <v>11850</v>
      </c>
      <c r="AO14" s="90">
        <v>0</v>
      </c>
      <c r="AP14" s="90">
        <v>0</v>
      </c>
      <c r="AQ14" s="90">
        <v>32371.06</v>
      </c>
      <c r="AR14" s="90">
        <v>12397.61</v>
      </c>
      <c r="AS14" s="90">
        <v>0</v>
      </c>
      <c r="AT14" s="90">
        <v>2018.52</v>
      </c>
      <c r="AU14" s="90">
        <v>20452.78</v>
      </c>
      <c r="AV14" s="90">
        <v>42578.39</v>
      </c>
      <c r="AW14" s="90">
        <v>962657.34</v>
      </c>
      <c r="AX14" s="90">
        <v>0</v>
      </c>
      <c r="AY14" s="83">
        <f t="shared" si="6"/>
        <v>0</v>
      </c>
      <c r="AZ14" s="91">
        <v>0</v>
      </c>
      <c r="BA14" s="83">
        <v>7.9796557108007871E-2</v>
      </c>
      <c r="BB14" s="90">
        <v>1624984.82</v>
      </c>
      <c r="BC14" s="90">
        <v>3060410.73</v>
      </c>
      <c r="BD14" s="91">
        <v>211810.04</v>
      </c>
      <c r="BE14" s="91">
        <v>4.0000000095460599E-2</v>
      </c>
      <c r="BF14" s="91">
        <v>238064.02</v>
      </c>
      <c r="BG14" s="91">
        <v>0</v>
      </c>
      <c r="BH14" s="91">
        <v>0</v>
      </c>
      <c r="BI14" s="91">
        <v>0</v>
      </c>
      <c r="BJ14" s="91">
        <f t="shared" si="7"/>
        <v>0</v>
      </c>
      <c r="BK14" s="91">
        <v>0</v>
      </c>
      <c r="BL14" s="82">
        <v>2437</v>
      </c>
      <c r="BM14" s="82">
        <v>667</v>
      </c>
      <c r="BN14" s="81">
        <v>51</v>
      </c>
      <c r="BO14" s="81">
        <v>0</v>
      </c>
      <c r="BP14" s="81">
        <v>-16</v>
      </c>
      <c r="BQ14" s="81">
        <v>-109</v>
      </c>
      <c r="BR14" s="81">
        <v>-112</v>
      </c>
      <c r="BS14" s="81">
        <v>-239</v>
      </c>
      <c r="BT14" s="81">
        <v>0</v>
      </c>
      <c r="BU14" s="81">
        <v>-1</v>
      </c>
      <c r="BV14" s="81">
        <v>0</v>
      </c>
      <c r="BW14" s="81">
        <v>-487</v>
      </c>
      <c r="BX14" s="81">
        <v>0</v>
      </c>
      <c r="BY14" s="81">
        <v>2191</v>
      </c>
      <c r="BZ14" s="81">
        <v>46</v>
      </c>
      <c r="CA14" s="81">
        <v>129</v>
      </c>
      <c r="CB14" s="81">
        <v>32</v>
      </c>
      <c r="CC14" s="81">
        <v>276</v>
      </c>
      <c r="CD14" s="81">
        <v>31</v>
      </c>
      <c r="CE14" s="81">
        <v>16</v>
      </c>
    </row>
    <row r="15" spans="1:83" s="59" customFormat="1" ht="15.6" customHeight="1" x14ac:dyDescent="0.3">
      <c r="A15" s="52">
        <v>2</v>
      </c>
      <c r="B15" s="53" t="s">
        <v>109</v>
      </c>
      <c r="C15" s="79" t="s">
        <v>110</v>
      </c>
      <c r="D15" s="51" t="s">
        <v>111</v>
      </c>
      <c r="E15" s="51" t="s">
        <v>112</v>
      </c>
      <c r="F15" s="51" t="s">
        <v>108</v>
      </c>
      <c r="G15" s="90">
        <v>17589483.120000001</v>
      </c>
      <c r="H15" s="90">
        <v>4220</v>
      </c>
      <c r="I15" s="90">
        <v>0</v>
      </c>
      <c r="J15" s="90">
        <v>0</v>
      </c>
      <c r="K15" s="91">
        <v>0</v>
      </c>
      <c r="L15" s="91">
        <v>17593703.120000001</v>
      </c>
      <c r="M15" s="91">
        <v>0</v>
      </c>
      <c r="N15" s="90">
        <v>0</v>
      </c>
      <c r="O15" s="90">
        <v>4394832.05</v>
      </c>
      <c r="P15" s="92">
        <v>1184741.92</v>
      </c>
      <c r="Q15" s="90">
        <v>0</v>
      </c>
      <c r="R15" s="90">
        <v>1248684.71</v>
      </c>
      <c r="S15" s="90">
        <v>5467743.5599999996</v>
      </c>
      <c r="T15" s="90">
        <v>855956.33</v>
      </c>
      <c r="U15" s="90">
        <v>0</v>
      </c>
      <c r="V15" s="90">
        <v>0</v>
      </c>
      <c r="W15" s="90">
        <v>2113765.3199999998</v>
      </c>
      <c r="X15" s="91">
        <v>1186094.53</v>
      </c>
      <c r="Y15" s="91">
        <v>16451818.42</v>
      </c>
      <c r="Z15" s="83">
        <v>0.22669508134794533</v>
      </c>
      <c r="AA15" s="91">
        <v>1186094.53</v>
      </c>
      <c r="AB15" s="91">
        <v>0</v>
      </c>
      <c r="AC15" s="91">
        <v>0</v>
      </c>
      <c r="AD15" s="91">
        <v>0</v>
      </c>
      <c r="AE15" s="91">
        <v>200.66</v>
      </c>
      <c r="AF15" s="91">
        <f t="shared" si="5"/>
        <v>200.66</v>
      </c>
      <c r="AG15" s="91">
        <v>513529.64</v>
      </c>
      <c r="AH15" s="90">
        <v>41706.910000000003</v>
      </c>
      <c r="AI15" s="90">
        <v>130693.23</v>
      </c>
      <c r="AJ15" s="91">
        <v>0</v>
      </c>
      <c r="AK15" s="90">
        <v>47259.3</v>
      </c>
      <c r="AL15" s="90">
        <v>42308.07</v>
      </c>
      <c r="AM15" s="90">
        <v>97640.01</v>
      </c>
      <c r="AN15" s="90">
        <v>9775</v>
      </c>
      <c r="AO15" s="90">
        <v>4868.3599999999997</v>
      </c>
      <c r="AP15" s="90">
        <v>0</v>
      </c>
      <c r="AQ15" s="90">
        <v>20477.271999999997</v>
      </c>
      <c r="AR15" s="90">
        <v>11831.42</v>
      </c>
      <c r="AS15" s="90">
        <v>0</v>
      </c>
      <c r="AT15" s="90">
        <v>5698.51</v>
      </c>
      <c r="AU15" s="90">
        <v>1004.78</v>
      </c>
      <c r="AV15" s="90">
        <v>40092.61</v>
      </c>
      <c r="AW15" s="90">
        <v>966885.11199999996</v>
      </c>
      <c r="AX15" s="90">
        <v>0</v>
      </c>
      <c r="AY15" s="83">
        <f t="shared" si="6"/>
        <v>0</v>
      </c>
      <c r="AZ15" s="91">
        <v>0</v>
      </c>
      <c r="BA15" s="83">
        <v>6.7432028667821359E-2</v>
      </c>
      <c r="BB15" s="90">
        <v>3893679.77</v>
      </c>
      <c r="BC15" s="90">
        <v>94726.19</v>
      </c>
      <c r="BD15" s="91">
        <v>211770.96</v>
      </c>
      <c r="BE15" s="91">
        <v>0</v>
      </c>
      <c r="BF15" s="91">
        <v>226736.598</v>
      </c>
      <c r="BG15" s="91">
        <v>0</v>
      </c>
      <c r="BH15" s="91">
        <v>0</v>
      </c>
      <c r="BI15" s="91">
        <v>0</v>
      </c>
      <c r="BJ15" s="91">
        <f t="shared" si="7"/>
        <v>0</v>
      </c>
      <c r="BK15" s="91">
        <v>0</v>
      </c>
      <c r="BL15" s="82">
        <v>1426</v>
      </c>
      <c r="BM15" s="82">
        <v>2495</v>
      </c>
      <c r="BN15" s="81">
        <v>5</v>
      </c>
      <c r="BO15" s="81">
        <v>0</v>
      </c>
      <c r="BP15" s="81">
        <v>-48</v>
      </c>
      <c r="BQ15" s="81">
        <v>-12</v>
      </c>
      <c r="BR15" s="81">
        <v>-1278</v>
      </c>
      <c r="BS15" s="81">
        <v>-90</v>
      </c>
      <c r="BT15" s="81">
        <v>0</v>
      </c>
      <c r="BU15" s="81">
        <v>0</v>
      </c>
      <c r="BV15" s="81">
        <v>-14</v>
      </c>
      <c r="BW15" s="81">
        <v>-275</v>
      </c>
      <c r="BX15" s="81">
        <v>0</v>
      </c>
      <c r="BY15" s="81">
        <v>2209</v>
      </c>
      <c r="BZ15" s="81">
        <v>0</v>
      </c>
      <c r="CA15" s="81">
        <v>102</v>
      </c>
      <c r="CB15" s="81">
        <v>34</v>
      </c>
      <c r="CC15" s="81">
        <v>129</v>
      </c>
      <c r="CD15" s="81">
        <v>0</v>
      </c>
      <c r="CE15" s="81">
        <v>10</v>
      </c>
    </row>
    <row r="16" spans="1:83" s="59" customFormat="1" ht="15.6" customHeight="1" x14ac:dyDescent="0.3">
      <c r="A16" s="52">
        <v>2</v>
      </c>
      <c r="B16" s="53" t="s">
        <v>113</v>
      </c>
      <c r="C16" s="79" t="s">
        <v>114</v>
      </c>
      <c r="D16" s="51" t="s">
        <v>115</v>
      </c>
      <c r="E16" s="51" t="s">
        <v>112</v>
      </c>
      <c r="F16" s="51" t="s">
        <v>108</v>
      </c>
      <c r="G16" s="90">
        <v>14966447.93</v>
      </c>
      <c r="H16" s="90">
        <v>0</v>
      </c>
      <c r="I16" s="90">
        <v>42078.25</v>
      </c>
      <c r="J16" s="90">
        <v>0</v>
      </c>
      <c r="K16" s="91">
        <v>1651.46</v>
      </c>
      <c r="L16" s="91">
        <v>15010177.640000001</v>
      </c>
      <c r="M16" s="91">
        <v>0</v>
      </c>
      <c r="N16" s="90">
        <v>0</v>
      </c>
      <c r="O16" s="90">
        <v>3937364.27</v>
      </c>
      <c r="P16" s="92">
        <v>975413.79</v>
      </c>
      <c r="Q16" s="90">
        <v>0</v>
      </c>
      <c r="R16" s="90">
        <v>562043.9</v>
      </c>
      <c r="S16" s="90">
        <v>4567025.5199999996</v>
      </c>
      <c r="T16" s="90">
        <v>685092.14</v>
      </c>
      <c r="U16" s="90">
        <v>0</v>
      </c>
      <c r="V16" s="90">
        <v>0</v>
      </c>
      <c r="W16" s="90">
        <v>1699186.9</v>
      </c>
      <c r="X16" s="91">
        <v>1206935.3399999999</v>
      </c>
      <c r="Y16" s="91">
        <v>13633061.859999999</v>
      </c>
      <c r="Z16" s="83">
        <v>0.20692461327395273</v>
      </c>
      <c r="AA16" s="91">
        <v>1205283.8799999999</v>
      </c>
      <c r="AB16" s="91">
        <v>0</v>
      </c>
      <c r="AC16" s="91">
        <v>0</v>
      </c>
      <c r="AD16" s="91">
        <v>1651.46</v>
      </c>
      <c r="AE16" s="91">
        <v>0</v>
      </c>
      <c r="AF16" s="91">
        <f t="shared" si="5"/>
        <v>1651.46</v>
      </c>
      <c r="AG16" s="91">
        <v>488385.7</v>
      </c>
      <c r="AH16" s="90">
        <v>42707.65</v>
      </c>
      <c r="AI16" s="90">
        <v>77866.95</v>
      </c>
      <c r="AJ16" s="91">
        <v>0</v>
      </c>
      <c r="AK16" s="90">
        <v>77761.88</v>
      </c>
      <c r="AL16" s="90">
        <v>43978.21</v>
      </c>
      <c r="AM16" s="90">
        <v>48105.02</v>
      </c>
      <c r="AN16" s="90">
        <v>9775</v>
      </c>
      <c r="AO16" s="90">
        <v>9176.41</v>
      </c>
      <c r="AP16" s="90">
        <v>0</v>
      </c>
      <c r="AQ16" s="90">
        <v>38429.06</v>
      </c>
      <c r="AR16" s="90">
        <v>16883.05</v>
      </c>
      <c r="AS16" s="90">
        <v>0</v>
      </c>
      <c r="AT16" s="90">
        <v>11777.01</v>
      </c>
      <c r="AU16" s="90">
        <v>10</v>
      </c>
      <c r="AV16" s="90">
        <v>65082.78</v>
      </c>
      <c r="AW16" s="90">
        <v>929938.72</v>
      </c>
      <c r="AX16" s="90">
        <v>0</v>
      </c>
      <c r="AY16" s="83">
        <f t="shared" si="6"/>
        <v>0</v>
      </c>
      <c r="AZ16" s="91">
        <v>0</v>
      </c>
      <c r="BA16" s="83">
        <v>8.0532393901162624E-2</v>
      </c>
      <c r="BB16" s="90">
        <v>2654846.35</v>
      </c>
      <c r="BC16" s="90">
        <v>442080.1</v>
      </c>
      <c r="BD16" s="91">
        <v>211810</v>
      </c>
      <c r="BE16" s="91">
        <v>5.8207660913467401E-11</v>
      </c>
      <c r="BF16" s="91">
        <v>229186.57</v>
      </c>
      <c r="BG16" s="91">
        <v>0</v>
      </c>
      <c r="BH16" s="91">
        <v>0</v>
      </c>
      <c r="BI16" s="91">
        <v>0</v>
      </c>
      <c r="BJ16" s="91">
        <f t="shared" si="7"/>
        <v>0</v>
      </c>
      <c r="BK16" s="91">
        <v>0</v>
      </c>
      <c r="BL16" s="82">
        <v>1285</v>
      </c>
      <c r="BM16" s="82">
        <v>2557</v>
      </c>
      <c r="BN16" s="81">
        <v>24</v>
      </c>
      <c r="BO16" s="81">
        <v>-3</v>
      </c>
      <c r="BP16" s="81">
        <v>-36</v>
      </c>
      <c r="BQ16" s="81">
        <v>-11</v>
      </c>
      <c r="BR16" s="81">
        <v>-1800</v>
      </c>
      <c r="BS16" s="81">
        <v>-136</v>
      </c>
      <c r="BT16" s="81">
        <v>2</v>
      </c>
      <c r="BU16" s="81">
        <v>0</v>
      </c>
      <c r="BV16" s="81">
        <v>-23</v>
      </c>
      <c r="BW16" s="81">
        <v>-203</v>
      </c>
      <c r="BX16" s="81">
        <v>0</v>
      </c>
      <c r="BY16" s="81">
        <v>1656</v>
      </c>
      <c r="BZ16" s="81">
        <v>3</v>
      </c>
      <c r="CA16" s="81">
        <v>116</v>
      </c>
      <c r="CB16" s="81">
        <v>27</v>
      </c>
      <c r="CC16" s="81">
        <v>49</v>
      </c>
      <c r="CD16" s="81">
        <v>0</v>
      </c>
      <c r="CE16" s="81">
        <v>11</v>
      </c>
    </row>
    <row r="17" spans="1:83" s="59" customFormat="1" ht="15.6" customHeight="1" x14ac:dyDescent="0.3">
      <c r="A17" s="52">
        <v>2</v>
      </c>
      <c r="B17" s="53" t="s">
        <v>116</v>
      </c>
      <c r="C17" s="79" t="s">
        <v>117</v>
      </c>
      <c r="D17" s="51" t="s">
        <v>118</v>
      </c>
      <c r="E17" s="51" t="s">
        <v>119</v>
      </c>
      <c r="F17" s="51" t="s">
        <v>108</v>
      </c>
      <c r="G17" s="90">
        <v>14924962.35</v>
      </c>
      <c r="H17" s="90">
        <v>83970.7</v>
      </c>
      <c r="I17" s="90">
        <v>155421.70000000001</v>
      </c>
      <c r="J17" s="90">
        <v>0</v>
      </c>
      <c r="K17" s="91">
        <v>0</v>
      </c>
      <c r="L17" s="91">
        <v>15164354.75</v>
      </c>
      <c r="M17" s="91">
        <v>0</v>
      </c>
      <c r="N17" s="90">
        <v>0</v>
      </c>
      <c r="O17" s="90">
        <v>1819076.71</v>
      </c>
      <c r="P17" s="92">
        <v>5262763.79</v>
      </c>
      <c r="Q17" s="90">
        <v>0</v>
      </c>
      <c r="R17" s="90">
        <v>909280.29</v>
      </c>
      <c r="S17" s="90">
        <v>4405894.97</v>
      </c>
      <c r="T17" s="90">
        <v>864783.29</v>
      </c>
      <c r="U17" s="90">
        <v>0</v>
      </c>
      <c r="V17" s="90">
        <v>0</v>
      </c>
      <c r="W17" s="90">
        <v>468099.89</v>
      </c>
      <c r="X17" s="91">
        <v>1446640.47</v>
      </c>
      <c r="Y17" s="91">
        <v>15176539.41</v>
      </c>
      <c r="Z17" s="83">
        <v>5.3276700438076377E-2</v>
      </c>
      <c r="AA17" s="91">
        <v>1445272.23</v>
      </c>
      <c r="AB17" s="91">
        <v>0</v>
      </c>
      <c r="AC17" s="91">
        <v>0</v>
      </c>
      <c r="AD17" s="91">
        <v>0</v>
      </c>
      <c r="AE17" s="91">
        <v>220.83</v>
      </c>
      <c r="AF17" s="91">
        <f t="shared" si="5"/>
        <v>220.83</v>
      </c>
      <c r="AG17" s="91">
        <v>689509.52</v>
      </c>
      <c r="AH17" s="90">
        <v>53745.84</v>
      </c>
      <c r="AI17" s="90">
        <v>179910.56</v>
      </c>
      <c r="AJ17" s="91">
        <v>0</v>
      </c>
      <c r="AK17" s="90">
        <v>61713.54</v>
      </c>
      <c r="AL17" s="90">
        <v>51623.05</v>
      </c>
      <c r="AM17" s="90">
        <v>74452.23</v>
      </c>
      <c r="AN17" s="90">
        <v>10800</v>
      </c>
      <c r="AO17" s="90">
        <v>750</v>
      </c>
      <c r="AP17" s="90">
        <v>6196.42</v>
      </c>
      <c r="AQ17" s="90">
        <v>71980.12</v>
      </c>
      <c r="AR17" s="90">
        <v>0</v>
      </c>
      <c r="AS17" s="90">
        <v>0</v>
      </c>
      <c r="AT17" s="90">
        <v>8647.81</v>
      </c>
      <c r="AU17" s="90">
        <v>11056.99</v>
      </c>
      <c r="AV17" s="90">
        <v>35472.620000000003</v>
      </c>
      <c r="AW17" s="90">
        <v>1255858.7</v>
      </c>
      <c r="AX17" s="90">
        <v>0</v>
      </c>
      <c r="AY17" s="83">
        <f t="shared" si="6"/>
        <v>0</v>
      </c>
      <c r="AZ17" s="91">
        <v>0</v>
      </c>
      <c r="BA17" s="83">
        <v>9.6835904581025631E-2</v>
      </c>
      <c r="BB17" s="90">
        <v>186440.08</v>
      </c>
      <c r="BC17" s="90">
        <v>613186.35</v>
      </c>
      <c r="BD17" s="91">
        <v>211810</v>
      </c>
      <c r="BE17" s="91">
        <v>5.8207660913467401E-11</v>
      </c>
      <c r="BF17" s="91">
        <v>248405.57</v>
      </c>
      <c r="BG17" s="91">
        <v>0</v>
      </c>
      <c r="BH17" s="91">
        <v>0</v>
      </c>
      <c r="BI17" s="91">
        <v>0</v>
      </c>
      <c r="BJ17" s="91">
        <f t="shared" si="7"/>
        <v>0</v>
      </c>
      <c r="BK17" s="91">
        <v>0</v>
      </c>
      <c r="BL17" s="82">
        <v>2159</v>
      </c>
      <c r="BM17" s="82">
        <v>923</v>
      </c>
      <c r="BN17" s="81">
        <v>11</v>
      </c>
      <c r="BO17" s="81">
        <v>-1</v>
      </c>
      <c r="BP17" s="81">
        <v>-26</v>
      </c>
      <c r="BQ17" s="81">
        <v>-56</v>
      </c>
      <c r="BR17" s="81">
        <v>-288</v>
      </c>
      <c r="BS17" s="81">
        <v>-229</v>
      </c>
      <c r="BT17" s="81">
        <v>0</v>
      </c>
      <c r="BU17" s="81">
        <v>0</v>
      </c>
      <c r="BV17" s="81">
        <v>0</v>
      </c>
      <c r="BW17" s="81">
        <v>-510</v>
      </c>
      <c r="BX17" s="81">
        <v>-2</v>
      </c>
      <c r="BY17" s="81">
        <v>1981</v>
      </c>
      <c r="BZ17" s="81">
        <v>6</v>
      </c>
      <c r="CA17" s="81">
        <v>108</v>
      </c>
      <c r="CB17" s="81">
        <v>49</v>
      </c>
      <c r="CC17" s="81">
        <v>340</v>
      </c>
      <c r="CD17" s="81">
        <v>1</v>
      </c>
      <c r="CE17" s="81">
        <v>12</v>
      </c>
    </row>
    <row r="18" spans="1:83" s="85" customFormat="1" ht="15.6" customHeight="1" x14ac:dyDescent="0.3">
      <c r="A18" s="32">
        <v>2</v>
      </c>
      <c r="B18" s="33" t="s">
        <v>120</v>
      </c>
      <c r="C18" s="77" t="s">
        <v>121</v>
      </c>
      <c r="D18" s="34" t="s">
        <v>122</v>
      </c>
      <c r="E18" s="34" t="s">
        <v>119</v>
      </c>
      <c r="F18" s="34" t="s">
        <v>108</v>
      </c>
      <c r="G18" s="90">
        <v>11848844.58</v>
      </c>
      <c r="H18" s="90">
        <v>762.66</v>
      </c>
      <c r="I18" s="90">
        <v>145796.01999999999</v>
      </c>
      <c r="J18" s="90">
        <v>0</v>
      </c>
      <c r="K18" s="91">
        <v>0</v>
      </c>
      <c r="L18" s="91">
        <v>11995403.26</v>
      </c>
      <c r="M18" s="91">
        <v>0</v>
      </c>
      <c r="N18" s="90">
        <v>275953.25</v>
      </c>
      <c r="O18" s="90">
        <v>1133887.75</v>
      </c>
      <c r="P18" s="92">
        <v>2746110.61</v>
      </c>
      <c r="Q18" s="90">
        <v>0</v>
      </c>
      <c r="R18" s="90">
        <v>709273.19</v>
      </c>
      <c r="S18" s="90">
        <v>5225723.4800000004</v>
      </c>
      <c r="T18" s="90">
        <v>582537.27</v>
      </c>
      <c r="U18" s="90">
        <v>0</v>
      </c>
      <c r="V18" s="90">
        <v>0</v>
      </c>
      <c r="W18" s="90">
        <v>245164.21</v>
      </c>
      <c r="X18" s="91">
        <v>1026555.43</v>
      </c>
      <c r="Y18" s="91">
        <v>11945205.189999999</v>
      </c>
      <c r="Z18" s="83">
        <v>0.10184918162739039</v>
      </c>
      <c r="AA18" s="91">
        <v>1008829.53</v>
      </c>
      <c r="AB18" s="91">
        <v>0</v>
      </c>
      <c r="AC18" s="91">
        <v>0</v>
      </c>
      <c r="AD18" s="91">
        <v>0</v>
      </c>
      <c r="AE18" s="91">
        <v>0</v>
      </c>
      <c r="AF18" s="91">
        <f t="shared" si="5"/>
        <v>0</v>
      </c>
      <c r="AG18" s="91">
        <v>396634.56</v>
      </c>
      <c r="AH18" s="90">
        <v>32336.42</v>
      </c>
      <c r="AI18" s="90">
        <v>55415.7</v>
      </c>
      <c r="AJ18" s="91">
        <v>0</v>
      </c>
      <c r="AK18" s="90">
        <v>70675.259999999995</v>
      </c>
      <c r="AL18" s="90">
        <v>44048.91</v>
      </c>
      <c r="AM18" s="90">
        <v>28801.91</v>
      </c>
      <c r="AN18" s="90">
        <v>9775</v>
      </c>
      <c r="AO18" s="90">
        <v>1000</v>
      </c>
      <c r="AP18" s="90">
        <v>0</v>
      </c>
      <c r="AQ18" s="90">
        <v>59974.890000000007</v>
      </c>
      <c r="AR18" s="90">
        <v>10757.45</v>
      </c>
      <c r="AS18" s="90">
        <v>0</v>
      </c>
      <c r="AT18" s="90">
        <v>3400.54</v>
      </c>
      <c r="AU18" s="90">
        <v>21261.51</v>
      </c>
      <c r="AV18" s="90">
        <v>73270.33</v>
      </c>
      <c r="AW18" s="90">
        <v>807352.48</v>
      </c>
      <c r="AX18" s="90">
        <v>0</v>
      </c>
      <c r="AY18" s="83">
        <f t="shared" si="6"/>
        <v>0</v>
      </c>
      <c r="AZ18" s="91">
        <v>0</v>
      </c>
      <c r="BA18" s="83">
        <v>8.5141595299750322E-2</v>
      </c>
      <c r="BB18" s="90">
        <v>413108.14</v>
      </c>
      <c r="BC18" s="90">
        <v>793764.66</v>
      </c>
      <c r="BD18" s="91">
        <v>211805.38</v>
      </c>
      <c r="BE18" s="91">
        <v>0</v>
      </c>
      <c r="BF18" s="91">
        <v>192069.19000000099</v>
      </c>
      <c r="BG18" s="91">
        <v>0</v>
      </c>
      <c r="BH18" s="91">
        <v>0</v>
      </c>
      <c r="BI18" s="91">
        <v>0</v>
      </c>
      <c r="BJ18" s="91">
        <f t="shared" si="7"/>
        <v>0</v>
      </c>
      <c r="BK18" s="91">
        <v>0</v>
      </c>
      <c r="BL18" s="82">
        <v>1516</v>
      </c>
      <c r="BM18" s="82">
        <v>374</v>
      </c>
      <c r="BN18" s="81">
        <v>4</v>
      </c>
      <c r="BO18" s="81">
        <v>0</v>
      </c>
      <c r="BP18" s="81">
        <v>-10</v>
      </c>
      <c r="BQ18" s="81">
        <v>-33</v>
      </c>
      <c r="BR18" s="81">
        <v>-67</v>
      </c>
      <c r="BS18" s="81">
        <v>-55</v>
      </c>
      <c r="BT18" s="81">
        <v>0</v>
      </c>
      <c r="BU18" s="81">
        <v>0</v>
      </c>
      <c r="BV18" s="81">
        <v>-7</v>
      </c>
      <c r="BW18" s="81">
        <v>-380</v>
      </c>
      <c r="BX18" s="81">
        <v>-1</v>
      </c>
      <c r="BY18" s="81">
        <v>1341</v>
      </c>
      <c r="BZ18" s="81">
        <v>9</v>
      </c>
      <c r="CA18" s="81">
        <v>107</v>
      </c>
      <c r="CB18" s="81">
        <v>79</v>
      </c>
      <c r="CC18" s="81">
        <v>182</v>
      </c>
      <c r="CD18" s="81">
        <v>0</v>
      </c>
      <c r="CE18" s="81">
        <v>1</v>
      </c>
    </row>
    <row r="19" spans="1:83" s="85" customFormat="1" ht="15.6" customHeight="1" x14ac:dyDescent="0.3">
      <c r="A19" s="32">
        <v>2</v>
      </c>
      <c r="B19" s="33" t="s">
        <v>584</v>
      </c>
      <c r="C19" s="77" t="s">
        <v>123</v>
      </c>
      <c r="D19" s="34" t="s">
        <v>124</v>
      </c>
      <c r="E19" s="34" t="s">
        <v>125</v>
      </c>
      <c r="F19" s="34" t="s">
        <v>108</v>
      </c>
      <c r="G19" s="90">
        <v>23790201.84</v>
      </c>
      <c r="H19" s="90">
        <v>687019.48</v>
      </c>
      <c r="I19" s="90">
        <v>0</v>
      </c>
      <c r="J19" s="90">
        <v>0</v>
      </c>
      <c r="K19" s="91">
        <v>13095.21</v>
      </c>
      <c r="L19" s="91">
        <v>24490316.530000001</v>
      </c>
      <c r="M19" s="91">
        <v>0</v>
      </c>
      <c r="N19" s="90">
        <v>0</v>
      </c>
      <c r="O19" s="90">
        <v>3964581.69</v>
      </c>
      <c r="P19" s="92">
        <v>1936786.31</v>
      </c>
      <c r="Q19" s="90">
        <v>0</v>
      </c>
      <c r="R19" s="90">
        <v>2801823.26</v>
      </c>
      <c r="S19" s="90">
        <v>7083775.25</v>
      </c>
      <c r="T19" s="90">
        <v>2409681.65</v>
      </c>
      <c r="U19" s="90">
        <v>0</v>
      </c>
      <c r="V19" s="90">
        <v>4342.6499999999996</v>
      </c>
      <c r="W19" s="90">
        <v>3284252.83</v>
      </c>
      <c r="X19" s="91">
        <v>1536173.79</v>
      </c>
      <c r="Y19" s="91">
        <v>23021417.43</v>
      </c>
      <c r="Z19" s="83">
        <v>0.38556583309105774</v>
      </c>
      <c r="AA19" s="91">
        <v>1533500.3</v>
      </c>
      <c r="AB19" s="91">
        <v>0</v>
      </c>
      <c r="AC19" s="91">
        <v>0</v>
      </c>
      <c r="AD19" s="91">
        <v>1980.08</v>
      </c>
      <c r="AE19" s="91">
        <v>22.13</v>
      </c>
      <c r="AF19" s="91">
        <f t="shared" si="5"/>
        <v>2002.21</v>
      </c>
      <c r="AG19" s="91">
        <v>623722.55000000005</v>
      </c>
      <c r="AH19" s="90">
        <v>51190.720000000001</v>
      </c>
      <c r="AI19" s="90">
        <v>123026.05</v>
      </c>
      <c r="AJ19" s="91">
        <v>0</v>
      </c>
      <c r="AK19" s="90">
        <v>172062.98</v>
      </c>
      <c r="AL19" s="90">
        <v>66496.05</v>
      </c>
      <c r="AM19" s="90">
        <v>69155.91</v>
      </c>
      <c r="AN19" s="90">
        <v>9350</v>
      </c>
      <c r="AO19" s="90">
        <v>1670</v>
      </c>
      <c r="AP19" s="90">
        <v>0</v>
      </c>
      <c r="AQ19" s="90">
        <v>35155.050000000003</v>
      </c>
      <c r="AR19" s="90">
        <v>2691.84</v>
      </c>
      <c r="AS19" s="90">
        <v>0</v>
      </c>
      <c r="AT19" s="90">
        <v>2717.33</v>
      </c>
      <c r="AU19" s="90">
        <v>0</v>
      </c>
      <c r="AV19" s="90">
        <v>121859.65999999999</v>
      </c>
      <c r="AW19" s="90">
        <v>1279098.1399999999</v>
      </c>
      <c r="AX19" s="90">
        <v>0</v>
      </c>
      <c r="AY19" s="83">
        <f t="shared" si="6"/>
        <v>0</v>
      </c>
      <c r="AZ19" s="91">
        <v>0</v>
      </c>
      <c r="BA19" s="83">
        <v>6.4459322804972047E-2</v>
      </c>
      <c r="BB19" s="90">
        <v>8221869.29</v>
      </c>
      <c r="BC19" s="90">
        <v>1215710.94</v>
      </c>
      <c r="BD19" s="91">
        <v>211810</v>
      </c>
      <c r="BE19" s="91">
        <v>5.8207660913467401E-11</v>
      </c>
      <c r="BF19" s="91">
        <v>285902.07</v>
      </c>
      <c r="BG19" s="91">
        <v>0</v>
      </c>
      <c r="BH19" s="91">
        <v>0</v>
      </c>
      <c r="BI19" s="91">
        <v>0</v>
      </c>
      <c r="BJ19" s="91">
        <f t="shared" si="7"/>
        <v>0</v>
      </c>
      <c r="BK19" s="91">
        <v>0</v>
      </c>
      <c r="BL19" s="82">
        <v>5691</v>
      </c>
      <c r="BM19" s="82">
        <v>1930</v>
      </c>
      <c r="BN19" s="81">
        <v>0</v>
      </c>
      <c r="BO19" s="81">
        <v>0</v>
      </c>
      <c r="BP19" s="81">
        <v>-108</v>
      </c>
      <c r="BQ19" s="81">
        <v>-73</v>
      </c>
      <c r="BR19" s="81">
        <v>-791</v>
      </c>
      <c r="BS19" s="81">
        <v>-146</v>
      </c>
      <c r="BT19" s="81">
        <v>1</v>
      </c>
      <c r="BU19" s="81">
        <v>0</v>
      </c>
      <c r="BV19" s="81">
        <v>-76</v>
      </c>
      <c r="BW19" s="81">
        <v>-1522</v>
      </c>
      <c r="BX19" s="81">
        <v>0</v>
      </c>
      <c r="BY19" s="81">
        <v>4906</v>
      </c>
      <c r="BZ19" s="81">
        <v>61</v>
      </c>
      <c r="CA19" s="81">
        <v>174</v>
      </c>
      <c r="CB19" s="81">
        <v>125</v>
      </c>
      <c r="CC19" s="81">
        <v>1187</v>
      </c>
      <c r="CD19" s="81">
        <v>9</v>
      </c>
      <c r="CE19" s="81">
        <v>27</v>
      </c>
    </row>
    <row r="20" spans="1:83" s="59" customFormat="1" ht="15.6" customHeight="1" x14ac:dyDescent="0.3">
      <c r="A20" s="52">
        <v>2</v>
      </c>
      <c r="B20" s="53" t="s">
        <v>126</v>
      </c>
      <c r="C20" s="79" t="s">
        <v>127</v>
      </c>
      <c r="D20" s="51" t="s">
        <v>128</v>
      </c>
      <c r="E20" s="41" t="s">
        <v>87</v>
      </c>
      <c r="F20" s="51" t="s">
        <v>129</v>
      </c>
      <c r="G20" s="90">
        <v>5667305</v>
      </c>
      <c r="H20" s="90">
        <v>0</v>
      </c>
      <c r="I20" s="90">
        <v>212552.31</v>
      </c>
      <c r="J20" s="90">
        <v>0</v>
      </c>
      <c r="K20" s="91">
        <v>0</v>
      </c>
      <c r="L20" s="91">
        <v>5879857.3099999996</v>
      </c>
      <c r="M20" s="91">
        <v>0</v>
      </c>
      <c r="N20" s="90">
        <v>1954091.59</v>
      </c>
      <c r="O20" s="90">
        <v>429900.46</v>
      </c>
      <c r="P20" s="92">
        <v>1054724.25</v>
      </c>
      <c r="Q20" s="90">
        <v>5910.88</v>
      </c>
      <c r="R20" s="90">
        <v>337694.73</v>
      </c>
      <c r="S20" s="90">
        <v>1255731.97</v>
      </c>
      <c r="T20" s="90">
        <v>196824.06</v>
      </c>
      <c r="U20" s="90">
        <v>0</v>
      </c>
      <c r="V20" s="90">
        <v>0</v>
      </c>
      <c r="W20" s="90">
        <v>415534.29</v>
      </c>
      <c r="X20" s="91">
        <v>528029.74</v>
      </c>
      <c r="Y20" s="91">
        <v>6178441.9699999997</v>
      </c>
      <c r="Z20" s="83">
        <v>0.10989093228615754</v>
      </c>
      <c r="AA20" s="91">
        <v>454374.56</v>
      </c>
      <c r="AB20" s="91">
        <v>0</v>
      </c>
      <c r="AC20" s="91">
        <v>0</v>
      </c>
      <c r="AD20" s="91">
        <v>0</v>
      </c>
      <c r="AE20" s="91">
        <v>21.45</v>
      </c>
      <c r="AF20" s="91">
        <f t="shared" si="5"/>
        <v>21.45</v>
      </c>
      <c r="AG20" s="91">
        <v>114794.31</v>
      </c>
      <c r="AH20" s="90">
        <v>12780.89</v>
      </c>
      <c r="AI20" s="90">
        <v>38584.07</v>
      </c>
      <c r="AJ20" s="91">
        <v>0</v>
      </c>
      <c r="AK20" s="90">
        <v>20305.38</v>
      </c>
      <c r="AL20" s="90">
        <v>23882</v>
      </c>
      <c r="AM20" s="90">
        <v>13750</v>
      </c>
      <c r="AN20" s="90">
        <v>8525</v>
      </c>
      <c r="AO20" s="90">
        <v>10779.25</v>
      </c>
      <c r="AP20" s="90">
        <v>0</v>
      </c>
      <c r="AQ20" s="90">
        <v>11069.25</v>
      </c>
      <c r="AR20" s="90">
        <v>6993.73</v>
      </c>
      <c r="AS20" s="90">
        <v>0</v>
      </c>
      <c r="AT20" s="90">
        <v>0</v>
      </c>
      <c r="AU20" s="90">
        <v>4782.47</v>
      </c>
      <c r="AV20" s="90">
        <v>14850.04</v>
      </c>
      <c r="AW20" s="90">
        <v>281096.39</v>
      </c>
      <c r="AX20" s="90">
        <v>60653.62</v>
      </c>
      <c r="AY20" s="83">
        <f t="shared" si="6"/>
        <v>0.2157751652378033</v>
      </c>
      <c r="AZ20" s="91">
        <v>0</v>
      </c>
      <c r="BA20" s="83">
        <v>8.0174714436579642E-2</v>
      </c>
      <c r="BB20" s="90">
        <v>81192.53</v>
      </c>
      <c r="BC20" s="90">
        <v>541592.9</v>
      </c>
      <c r="BD20" s="91">
        <v>177000</v>
      </c>
      <c r="BE20" s="91">
        <v>0</v>
      </c>
      <c r="BF20" s="91">
        <v>29744.9000000001</v>
      </c>
      <c r="BG20" s="91">
        <v>0</v>
      </c>
      <c r="BH20" s="91">
        <v>0</v>
      </c>
      <c r="BI20" s="91">
        <v>0</v>
      </c>
      <c r="BJ20" s="91">
        <f t="shared" si="7"/>
        <v>0</v>
      </c>
      <c r="BK20" s="91">
        <v>0</v>
      </c>
      <c r="BL20" s="82">
        <v>624</v>
      </c>
      <c r="BM20" s="82">
        <v>93</v>
      </c>
      <c r="BN20" s="81">
        <v>0</v>
      </c>
      <c r="BO20" s="81">
        <v>0</v>
      </c>
      <c r="BP20" s="81">
        <v>-6</v>
      </c>
      <c r="BQ20" s="81">
        <v>-18</v>
      </c>
      <c r="BR20" s="81">
        <v>-9</v>
      </c>
      <c r="BS20" s="81">
        <v>-21</v>
      </c>
      <c r="BT20" s="81">
        <v>1</v>
      </c>
      <c r="BU20" s="81">
        <v>0</v>
      </c>
      <c r="BV20" s="81">
        <v>-20</v>
      </c>
      <c r="BW20" s="81">
        <v>-123</v>
      </c>
      <c r="BX20" s="81">
        <v>-6</v>
      </c>
      <c r="BY20" s="81">
        <v>515</v>
      </c>
      <c r="BZ20" s="81">
        <v>9</v>
      </c>
      <c r="CA20" s="81">
        <v>7</v>
      </c>
      <c r="CB20" s="81">
        <v>7</v>
      </c>
      <c r="CC20" s="81">
        <v>90</v>
      </c>
      <c r="CD20" s="81">
        <v>10</v>
      </c>
      <c r="CE20" s="81">
        <v>14</v>
      </c>
    </row>
    <row r="21" spans="1:83" s="59" customFormat="1" ht="15.6" customHeight="1" x14ac:dyDescent="0.3">
      <c r="A21" s="52">
        <v>2</v>
      </c>
      <c r="B21" s="53" t="s">
        <v>130</v>
      </c>
      <c r="C21" s="79" t="s">
        <v>131</v>
      </c>
      <c r="D21" s="51" t="s">
        <v>132</v>
      </c>
      <c r="E21" s="51" t="s">
        <v>107</v>
      </c>
      <c r="F21" s="51" t="s">
        <v>108</v>
      </c>
      <c r="G21" s="90">
        <v>14998646.58</v>
      </c>
      <c r="H21" s="90">
        <v>2242.4</v>
      </c>
      <c r="I21" s="90">
        <v>200145.4</v>
      </c>
      <c r="J21" s="90">
        <v>0</v>
      </c>
      <c r="K21" s="91">
        <v>0</v>
      </c>
      <c r="L21" s="91">
        <v>15201034.380000001</v>
      </c>
      <c r="M21" s="91">
        <v>0</v>
      </c>
      <c r="N21" s="90">
        <v>461364.1</v>
      </c>
      <c r="O21" s="90">
        <v>1758226.75</v>
      </c>
      <c r="P21" s="92">
        <v>3735249.67</v>
      </c>
      <c r="Q21" s="90">
        <v>0</v>
      </c>
      <c r="R21" s="90">
        <v>1222693.6000000001</v>
      </c>
      <c r="S21" s="90">
        <v>5525497.21</v>
      </c>
      <c r="T21" s="90">
        <v>1840915.25</v>
      </c>
      <c r="U21" s="90">
        <v>0</v>
      </c>
      <c r="V21" s="90">
        <v>0</v>
      </c>
      <c r="W21" s="90">
        <v>462601.02</v>
      </c>
      <c r="X21" s="91">
        <v>1340364.2300000002</v>
      </c>
      <c r="Y21" s="91">
        <v>16346911.83</v>
      </c>
      <c r="Z21" s="83">
        <v>5.0050200424854953E-2</v>
      </c>
      <c r="AA21" s="91">
        <v>1329687.1100000001</v>
      </c>
      <c r="AB21" s="91">
        <v>0</v>
      </c>
      <c r="AC21" s="91">
        <v>0</v>
      </c>
      <c r="AD21" s="91">
        <v>0</v>
      </c>
      <c r="AE21" s="91">
        <v>267.8</v>
      </c>
      <c r="AF21" s="91">
        <f t="shared" si="5"/>
        <v>267.8</v>
      </c>
      <c r="AG21" s="91">
        <v>590111.86</v>
      </c>
      <c r="AH21" s="90">
        <v>47275.55</v>
      </c>
      <c r="AI21" s="90">
        <v>161330.65</v>
      </c>
      <c r="AJ21" s="91">
        <v>0</v>
      </c>
      <c r="AK21" s="90">
        <v>75808.2</v>
      </c>
      <c r="AL21" s="90">
        <v>39504.949999999997</v>
      </c>
      <c r="AM21" s="90">
        <v>97307.4</v>
      </c>
      <c r="AN21" s="90">
        <v>11850</v>
      </c>
      <c r="AO21" s="90">
        <v>43029.35</v>
      </c>
      <c r="AP21" s="90">
        <v>0</v>
      </c>
      <c r="AQ21" s="90">
        <v>34756.28</v>
      </c>
      <c r="AR21" s="90">
        <v>17835.03</v>
      </c>
      <c r="AS21" s="90">
        <v>0</v>
      </c>
      <c r="AT21" s="90">
        <v>2434.9899999999998</v>
      </c>
      <c r="AU21" s="90">
        <v>15015.17</v>
      </c>
      <c r="AV21" s="90">
        <v>43441.279999999999</v>
      </c>
      <c r="AW21" s="90">
        <v>1179700.71</v>
      </c>
      <c r="AX21" s="90">
        <v>0</v>
      </c>
      <c r="AY21" s="83">
        <f t="shared" si="6"/>
        <v>0</v>
      </c>
      <c r="AZ21" s="91">
        <v>0</v>
      </c>
      <c r="BA21" s="83">
        <v>8.86538063889762E-2</v>
      </c>
      <c r="BB21" s="90">
        <v>601701.56999999995</v>
      </c>
      <c r="BC21" s="90">
        <v>149095.93</v>
      </c>
      <c r="BD21" s="91">
        <v>211810</v>
      </c>
      <c r="BE21" s="91">
        <v>5.8207660913467401E-11</v>
      </c>
      <c r="BF21" s="91">
        <v>255827.640000001</v>
      </c>
      <c r="BG21" s="91">
        <v>0</v>
      </c>
      <c r="BH21" s="91">
        <v>0</v>
      </c>
      <c r="BI21" s="91">
        <v>0</v>
      </c>
      <c r="BJ21" s="91">
        <f t="shared" si="7"/>
        <v>0</v>
      </c>
      <c r="BK21" s="91">
        <v>0</v>
      </c>
      <c r="BL21" s="82">
        <v>2291</v>
      </c>
      <c r="BM21" s="82">
        <v>672</v>
      </c>
      <c r="BN21" s="81">
        <v>24</v>
      </c>
      <c r="BO21" s="81">
        <v>-1</v>
      </c>
      <c r="BP21" s="81">
        <v>-18</v>
      </c>
      <c r="BQ21" s="81">
        <v>-116</v>
      </c>
      <c r="BR21" s="81">
        <v>-81</v>
      </c>
      <c r="BS21" s="81">
        <v>-147</v>
      </c>
      <c r="BT21" s="81">
        <v>0</v>
      </c>
      <c r="BU21" s="81">
        <v>0</v>
      </c>
      <c r="BV21" s="81">
        <v>0</v>
      </c>
      <c r="BW21" s="81">
        <v>-501</v>
      </c>
      <c r="BX21" s="81">
        <v>0</v>
      </c>
      <c r="BY21" s="81">
        <v>2123</v>
      </c>
      <c r="BZ21" s="81">
        <v>5</v>
      </c>
      <c r="CA21" s="81">
        <v>120</v>
      </c>
      <c r="CB21" s="81">
        <v>63</v>
      </c>
      <c r="CC21" s="81">
        <v>307</v>
      </c>
      <c r="CD21" s="81">
        <v>1</v>
      </c>
      <c r="CE21" s="81">
        <v>10</v>
      </c>
    </row>
    <row r="22" spans="1:83" s="59" customFormat="1" ht="15.6" customHeight="1" x14ac:dyDescent="0.3">
      <c r="A22" s="52">
        <v>2</v>
      </c>
      <c r="B22" s="53" t="s">
        <v>573</v>
      </c>
      <c r="C22" s="79" t="s">
        <v>133</v>
      </c>
      <c r="D22" s="51" t="s">
        <v>134</v>
      </c>
      <c r="E22" s="41" t="s">
        <v>87</v>
      </c>
      <c r="F22" s="51" t="s">
        <v>135</v>
      </c>
      <c r="G22" s="90">
        <v>16191388</v>
      </c>
      <c r="H22" s="90">
        <v>219118</v>
      </c>
      <c r="I22" s="90">
        <v>0</v>
      </c>
      <c r="J22" s="90">
        <v>0</v>
      </c>
      <c r="K22" s="91">
        <v>0</v>
      </c>
      <c r="L22" s="91">
        <v>16410506</v>
      </c>
      <c r="M22" s="91">
        <v>0</v>
      </c>
      <c r="N22" s="90">
        <v>1083862</v>
      </c>
      <c r="O22" s="90">
        <v>3620617</v>
      </c>
      <c r="P22" s="92">
        <v>1494124</v>
      </c>
      <c r="Q22" s="90">
        <v>0</v>
      </c>
      <c r="R22" s="90">
        <v>1200166</v>
      </c>
      <c r="S22" s="90">
        <v>4970666</v>
      </c>
      <c r="T22" s="90">
        <v>462849</v>
      </c>
      <c r="U22" s="90">
        <v>0</v>
      </c>
      <c r="V22" s="90">
        <v>9076</v>
      </c>
      <c r="W22" s="90">
        <v>1533344</v>
      </c>
      <c r="X22" s="91">
        <v>1052769</v>
      </c>
      <c r="Y22" s="91">
        <v>15427473</v>
      </c>
      <c r="Z22" s="83">
        <f>4567301/(16191388+219118)</f>
        <v>0.27831567168008103</v>
      </c>
      <c r="AA22" s="91">
        <v>1052769</v>
      </c>
      <c r="AB22" s="91">
        <v>0</v>
      </c>
      <c r="AC22" s="91">
        <v>0</v>
      </c>
      <c r="AD22" s="91">
        <v>0</v>
      </c>
      <c r="AE22" s="91">
        <v>123</v>
      </c>
      <c r="AF22" s="91">
        <f t="shared" si="5"/>
        <v>123</v>
      </c>
      <c r="AG22" s="91">
        <v>496472</v>
      </c>
      <c r="AH22" s="90">
        <v>38373</v>
      </c>
      <c r="AI22" s="90">
        <v>118321</v>
      </c>
      <c r="AJ22" s="91">
        <v>0</v>
      </c>
      <c r="AK22" s="90">
        <v>83181</v>
      </c>
      <c r="AL22" s="90">
        <v>67283</v>
      </c>
      <c r="AM22" s="90">
        <v>36351</v>
      </c>
      <c r="AN22" s="90">
        <v>9775</v>
      </c>
      <c r="AO22" s="90">
        <v>0</v>
      </c>
      <c r="AP22" s="90">
        <v>0</v>
      </c>
      <c r="AQ22" s="90">
        <f>6344+9620+16312</f>
        <v>32276</v>
      </c>
      <c r="AR22" s="90">
        <v>1332</v>
      </c>
      <c r="AS22" s="90">
        <v>0</v>
      </c>
      <c r="AT22" s="90">
        <v>0</v>
      </c>
      <c r="AU22" s="90">
        <v>9923</v>
      </c>
      <c r="AV22" s="90">
        <f>23299+10168+4536+7719</f>
        <v>45722</v>
      </c>
      <c r="AW22" s="90">
        <v>939009</v>
      </c>
      <c r="AX22" s="90">
        <v>0</v>
      </c>
      <c r="AY22" s="83">
        <f t="shared" si="6"/>
        <v>0</v>
      </c>
      <c r="AZ22" s="91">
        <v>4780</v>
      </c>
      <c r="BA22" s="83">
        <f>1052769/16191388</f>
        <v>6.5020305856421948E-2</v>
      </c>
      <c r="BB22" s="90">
        <v>2334411</v>
      </c>
      <c r="BC22" s="90">
        <v>2232891</v>
      </c>
      <c r="BD22" s="91">
        <v>194095</v>
      </c>
      <c r="BE22" s="91">
        <v>0</v>
      </c>
      <c r="BF22" s="91">
        <v>70899</v>
      </c>
      <c r="BG22" s="91">
        <v>0</v>
      </c>
      <c r="BH22" s="91">
        <v>0</v>
      </c>
      <c r="BI22" s="91">
        <v>0</v>
      </c>
      <c r="BJ22" s="91">
        <v>0</v>
      </c>
      <c r="BK22" s="91">
        <v>0</v>
      </c>
      <c r="BL22" s="82">
        <v>1981</v>
      </c>
      <c r="BM22" s="81">
        <v>1035</v>
      </c>
      <c r="BN22" s="81">
        <v>0</v>
      </c>
      <c r="BO22" s="81">
        <v>0</v>
      </c>
      <c r="BP22" s="81">
        <v>-38</v>
      </c>
      <c r="BQ22" s="81">
        <v>-37</v>
      </c>
      <c r="BR22" s="81">
        <v>-560</v>
      </c>
      <c r="BS22" s="81">
        <v>-81</v>
      </c>
      <c r="BT22" s="81">
        <v>1</v>
      </c>
      <c r="BU22" s="81">
        <v>0</v>
      </c>
      <c r="BV22" s="81">
        <v>-29</v>
      </c>
      <c r="BW22" s="81">
        <v>-175</v>
      </c>
      <c r="BX22" s="81">
        <v>-2</v>
      </c>
      <c r="BY22" s="81">
        <v>2095</v>
      </c>
      <c r="BZ22" s="81">
        <v>11</v>
      </c>
      <c r="CA22" s="81">
        <v>85</v>
      </c>
      <c r="CB22" s="81">
        <v>15</v>
      </c>
      <c r="CC22" s="81">
        <v>37</v>
      </c>
      <c r="CD22" s="81">
        <v>1</v>
      </c>
      <c r="CE22" s="81">
        <v>37</v>
      </c>
    </row>
    <row r="23" spans="1:83" s="59" customFormat="1" ht="15.6" customHeight="1" x14ac:dyDescent="0.3">
      <c r="A23" s="52">
        <v>3</v>
      </c>
      <c r="B23" s="53" t="s">
        <v>136</v>
      </c>
      <c r="C23" s="79" t="s">
        <v>137</v>
      </c>
      <c r="D23" s="51" t="s">
        <v>138</v>
      </c>
      <c r="E23" s="41" t="s">
        <v>87</v>
      </c>
      <c r="F23" s="51" t="s">
        <v>139</v>
      </c>
      <c r="G23" s="90">
        <v>34850278.020000003</v>
      </c>
      <c r="H23" s="90">
        <v>0</v>
      </c>
      <c r="I23" s="90">
        <v>767569.9</v>
      </c>
      <c r="J23" s="90">
        <v>0</v>
      </c>
      <c r="K23" s="91">
        <v>0</v>
      </c>
      <c r="L23" s="91">
        <v>35617847.920000002</v>
      </c>
      <c r="M23" s="91">
        <v>0</v>
      </c>
      <c r="N23" s="90">
        <v>354093.38</v>
      </c>
      <c r="O23" s="90">
        <v>7780901.6399999997</v>
      </c>
      <c r="P23" s="92">
        <v>5829379.4699999997</v>
      </c>
      <c r="Q23" s="90">
        <v>62957.25</v>
      </c>
      <c r="R23" s="90">
        <v>2383702.0099999998</v>
      </c>
      <c r="S23" s="90">
        <v>9022776.9900000002</v>
      </c>
      <c r="T23" s="90">
        <v>5512680.9699999997</v>
      </c>
      <c r="U23" s="90">
        <v>0</v>
      </c>
      <c r="V23" s="90">
        <v>0</v>
      </c>
      <c r="W23" s="90">
        <v>1603933.83</v>
      </c>
      <c r="X23" s="91">
        <v>2985953.5500000003</v>
      </c>
      <c r="Y23" s="91">
        <v>35536379.090000004</v>
      </c>
      <c r="Z23" s="83">
        <v>0.15619434160255805</v>
      </c>
      <c r="AA23" s="91">
        <v>2718308.66</v>
      </c>
      <c r="AB23" s="91">
        <v>0</v>
      </c>
      <c r="AC23" s="91">
        <v>0</v>
      </c>
      <c r="AD23" s="91">
        <v>0</v>
      </c>
      <c r="AE23" s="91">
        <v>223.32</v>
      </c>
      <c r="AF23" s="91">
        <f t="shared" ref="AF23:AF54" si="8">SUM(AD23:AE23)</f>
        <v>223.32</v>
      </c>
      <c r="AG23" s="91">
        <v>1416430.23</v>
      </c>
      <c r="AH23" s="90">
        <v>112721.71</v>
      </c>
      <c r="AI23" s="90">
        <v>347920.39</v>
      </c>
      <c r="AJ23" s="91">
        <v>0</v>
      </c>
      <c r="AK23" s="90">
        <v>240632.42</v>
      </c>
      <c r="AL23" s="90">
        <v>6781.26</v>
      </c>
      <c r="AM23" s="90">
        <v>129303.11</v>
      </c>
      <c r="AN23" s="90">
        <v>9500</v>
      </c>
      <c r="AO23" s="90">
        <v>6107.68</v>
      </c>
      <c r="AP23" s="90">
        <v>0</v>
      </c>
      <c r="AQ23" s="90">
        <v>65490.229999999996</v>
      </c>
      <c r="AR23" s="90">
        <v>13345.48</v>
      </c>
      <c r="AS23" s="90">
        <v>840</v>
      </c>
      <c r="AT23" s="90">
        <v>13566.07</v>
      </c>
      <c r="AU23" s="90">
        <v>46815.74</v>
      </c>
      <c r="AV23" s="90">
        <v>79993.350000000006</v>
      </c>
      <c r="AW23" s="90">
        <v>2489447.67</v>
      </c>
      <c r="AX23" s="90">
        <v>0</v>
      </c>
      <c r="AY23" s="83">
        <f t="shared" ref="AY23:AY54" si="9">AX23/AW23</f>
        <v>0</v>
      </c>
      <c r="AZ23" s="91">
        <v>0</v>
      </c>
      <c r="BA23" s="83">
        <v>7.7999626242293021E-2</v>
      </c>
      <c r="BB23" s="90">
        <v>1816116.79</v>
      </c>
      <c r="BC23" s="90">
        <v>3627299.44</v>
      </c>
      <c r="BD23" s="91">
        <v>211810</v>
      </c>
      <c r="BE23" s="91">
        <v>0</v>
      </c>
      <c r="BF23" s="91">
        <v>252812.78000000099</v>
      </c>
      <c r="BG23" s="91">
        <v>0</v>
      </c>
      <c r="BH23" s="91">
        <v>0</v>
      </c>
      <c r="BI23" s="91">
        <v>0</v>
      </c>
      <c r="BJ23" s="91">
        <f t="shared" ref="BJ23:BJ54" si="10">SUM(BH23:BI23)</f>
        <v>0</v>
      </c>
      <c r="BK23" s="91">
        <v>0</v>
      </c>
      <c r="BL23" s="82">
        <v>6649</v>
      </c>
      <c r="BM23" s="82">
        <v>2836</v>
      </c>
      <c r="BN23" s="81">
        <v>105</v>
      </c>
      <c r="BO23" s="81">
        <v>-330</v>
      </c>
      <c r="BP23" s="81">
        <v>-89</v>
      </c>
      <c r="BQ23" s="81">
        <v>-191</v>
      </c>
      <c r="BR23" s="81">
        <v>-905</v>
      </c>
      <c r="BS23" s="81">
        <v>-586</v>
      </c>
      <c r="BT23" s="81">
        <v>2</v>
      </c>
      <c r="BU23" s="81">
        <v>-3</v>
      </c>
      <c r="BV23" s="81">
        <v>20</v>
      </c>
      <c r="BW23" s="81">
        <v>-1116</v>
      </c>
      <c r="BX23" s="81">
        <v>-1</v>
      </c>
      <c r="BY23" s="81">
        <v>6391</v>
      </c>
      <c r="BZ23" s="81">
        <v>2</v>
      </c>
      <c r="CA23" s="81">
        <v>274</v>
      </c>
      <c r="CB23" s="81">
        <v>87</v>
      </c>
      <c r="CC23" s="81">
        <v>685</v>
      </c>
      <c r="CD23" s="81">
        <v>127</v>
      </c>
      <c r="CE23" s="81">
        <v>39</v>
      </c>
    </row>
    <row r="24" spans="1:83" s="59" customFormat="1" ht="15.6" customHeight="1" x14ac:dyDescent="0.3">
      <c r="A24" s="52">
        <v>3</v>
      </c>
      <c r="B24" s="53" t="s">
        <v>140</v>
      </c>
      <c r="C24" s="79" t="s">
        <v>141</v>
      </c>
      <c r="D24" s="51" t="s">
        <v>142</v>
      </c>
      <c r="E24" s="51" t="s">
        <v>143</v>
      </c>
      <c r="F24" s="51" t="s">
        <v>144</v>
      </c>
      <c r="G24" s="90">
        <v>35113472.5</v>
      </c>
      <c r="H24" s="90">
        <v>0</v>
      </c>
      <c r="I24" s="90">
        <v>407006.7</v>
      </c>
      <c r="J24" s="90">
        <v>0</v>
      </c>
      <c r="K24" s="91">
        <v>0</v>
      </c>
      <c r="L24" s="91">
        <v>35520479.200000003</v>
      </c>
      <c r="M24" s="91">
        <v>0</v>
      </c>
      <c r="N24" s="90">
        <v>3462514.84</v>
      </c>
      <c r="O24" s="90">
        <v>6386963.8099999996</v>
      </c>
      <c r="P24" s="92">
        <v>5356099.96</v>
      </c>
      <c r="Q24" s="90">
        <v>0</v>
      </c>
      <c r="R24" s="90">
        <v>3339451.69</v>
      </c>
      <c r="S24" s="90">
        <v>10769709.050000001</v>
      </c>
      <c r="T24" s="90">
        <v>5092122.91</v>
      </c>
      <c r="U24" s="90">
        <v>0</v>
      </c>
      <c r="V24" s="90">
        <v>0</v>
      </c>
      <c r="W24" s="90">
        <v>1320446.52</v>
      </c>
      <c r="X24" s="91">
        <v>2146860.42</v>
      </c>
      <c r="Y24" s="91">
        <v>37874169.200000003</v>
      </c>
      <c r="Z24" s="83">
        <v>0.13559558514185716</v>
      </c>
      <c r="AA24" s="91">
        <v>2140805.0299999998</v>
      </c>
      <c r="AB24" s="91">
        <v>0</v>
      </c>
      <c r="AC24" s="91">
        <v>0</v>
      </c>
      <c r="AD24" s="91">
        <v>0</v>
      </c>
      <c r="AE24" s="91">
        <v>0</v>
      </c>
      <c r="AF24" s="91">
        <f t="shared" si="8"/>
        <v>0</v>
      </c>
      <c r="AG24" s="91">
        <v>1166605.67</v>
      </c>
      <c r="AH24" s="90">
        <v>93492.14</v>
      </c>
      <c r="AI24" s="90">
        <v>294792.61</v>
      </c>
      <c r="AJ24" s="91">
        <v>0</v>
      </c>
      <c r="AK24" s="90">
        <v>133572.24</v>
      </c>
      <c r="AL24" s="90">
        <v>4402.6400000000003</v>
      </c>
      <c r="AM24" s="90">
        <v>68879.5</v>
      </c>
      <c r="AN24" s="90">
        <v>9500</v>
      </c>
      <c r="AO24" s="90">
        <v>4515</v>
      </c>
      <c r="AP24" s="90">
        <v>0</v>
      </c>
      <c r="AQ24" s="90">
        <v>40100.800000000003</v>
      </c>
      <c r="AR24" s="90">
        <v>21922.19</v>
      </c>
      <c r="AS24" s="90">
        <v>0</v>
      </c>
      <c r="AT24" s="90">
        <v>35012.25</v>
      </c>
      <c r="AU24" s="90">
        <v>50214.3</v>
      </c>
      <c r="AV24" s="90">
        <v>74913.75</v>
      </c>
      <c r="AW24" s="90">
        <v>1997923.09</v>
      </c>
      <c r="AX24" s="90">
        <v>0</v>
      </c>
      <c r="AY24" s="83">
        <f t="shared" si="9"/>
        <v>0</v>
      </c>
      <c r="AZ24" s="91">
        <v>0</v>
      </c>
      <c r="BA24" s="83">
        <v>6.09681947577244E-2</v>
      </c>
      <c r="BB24" s="90">
        <v>2199371.0499999998</v>
      </c>
      <c r="BC24" s="90">
        <v>2561860.7999999998</v>
      </c>
      <c r="BD24" s="91">
        <v>211810</v>
      </c>
      <c r="BE24" s="91">
        <v>0</v>
      </c>
      <c r="BF24" s="91">
        <v>271518.12999999902</v>
      </c>
      <c r="BG24" s="91">
        <v>0</v>
      </c>
      <c r="BH24" s="91">
        <v>0</v>
      </c>
      <c r="BI24" s="91">
        <v>0</v>
      </c>
      <c r="BJ24" s="91">
        <f t="shared" si="10"/>
        <v>0</v>
      </c>
      <c r="BK24" s="91">
        <v>0</v>
      </c>
      <c r="BL24" s="82">
        <v>6021</v>
      </c>
      <c r="BM24" s="82">
        <v>1961</v>
      </c>
      <c r="BN24" s="81">
        <v>24</v>
      </c>
      <c r="BO24" s="81">
        <v>-11</v>
      </c>
      <c r="BP24" s="81">
        <v>-83</v>
      </c>
      <c r="BQ24" s="81">
        <v>-98</v>
      </c>
      <c r="BR24" s="81">
        <v>-499</v>
      </c>
      <c r="BS24" s="81">
        <v>-387</v>
      </c>
      <c r="BT24" s="81">
        <v>42</v>
      </c>
      <c r="BU24" s="81">
        <v>0</v>
      </c>
      <c r="BV24" s="81">
        <v>8</v>
      </c>
      <c r="BW24" s="81">
        <v>-1173</v>
      </c>
      <c r="BX24" s="81">
        <v>-4</v>
      </c>
      <c r="BY24" s="81">
        <v>5801</v>
      </c>
      <c r="BZ24" s="81">
        <v>9</v>
      </c>
      <c r="CA24" s="81">
        <v>266</v>
      </c>
      <c r="CB24" s="81">
        <v>105</v>
      </c>
      <c r="CC24" s="81">
        <v>642</v>
      </c>
      <c r="CD24" s="81">
        <v>138</v>
      </c>
      <c r="CE24" s="81">
        <v>22</v>
      </c>
    </row>
    <row r="25" spans="1:83" s="59" customFormat="1" ht="15.6" customHeight="1" x14ac:dyDescent="0.3">
      <c r="A25" s="52">
        <v>3</v>
      </c>
      <c r="B25" s="53" t="s">
        <v>145</v>
      </c>
      <c r="C25" s="79" t="s">
        <v>146</v>
      </c>
      <c r="D25" s="51" t="s">
        <v>147</v>
      </c>
      <c r="E25" s="41" t="s">
        <v>87</v>
      </c>
      <c r="F25" s="51" t="s">
        <v>139</v>
      </c>
      <c r="G25" s="90">
        <v>35462653.200000003</v>
      </c>
      <c r="H25" s="90">
        <v>0</v>
      </c>
      <c r="I25" s="90">
        <v>1314580.1399999999</v>
      </c>
      <c r="J25" s="90">
        <v>0</v>
      </c>
      <c r="K25" s="91">
        <v>826</v>
      </c>
      <c r="L25" s="91">
        <v>36778059.340000004</v>
      </c>
      <c r="M25" s="91">
        <v>0</v>
      </c>
      <c r="N25" s="90">
        <v>630704.94999999995</v>
      </c>
      <c r="O25" s="90">
        <v>12280945.24</v>
      </c>
      <c r="P25" s="92">
        <v>3286492.21</v>
      </c>
      <c r="Q25" s="90">
        <v>0</v>
      </c>
      <c r="R25" s="90">
        <v>2932668.76</v>
      </c>
      <c r="S25" s="90">
        <v>10208128.369999999</v>
      </c>
      <c r="T25" s="90">
        <v>4457832.74</v>
      </c>
      <c r="U25" s="90">
        <v>0</v>
      </c>
      <c r="V25" s="90">
        <v>1050</v>
      </c>
      <c r="W25" s="90">
        <v>2219006.94</v>
      </c>
      <c r="X25" s="91">
        <v>2136348.44</v>
      </c>
      <c r="Y25" s="91">
        <v>38153177.649999999</v>
      </c>
      <c r="Z25" s="83">
        <v>0.15392515442132795</v>
      </c>
      <c r="AA25" s="91">
        <v>1971608.91</v>
      </c>
      <c r="AB25" s="91">
        <v>0</v>
      </c>
      <c r="AC25" s="91">
        <v>0</v>
      </c>
      <c r="AD25" s="91">
        <v>0</v>
      </c>
      <c r="AE25" s="91">
        <v>0</v>
      </c>
      <c r="AF25" s="91">
        <f t="shared" si="8"/>
        <v>0</v>
      </c>
      <c r="AG25" s="91">
        <v>1020010.76</v>
      </c>
      <c r="AH25" s="90">
        <v>82130.19</v>
      </c>
      <c r="AI25" s="90">
        <v>209335.42</v>
      </c>
      <c r="AJ25" s="91">
        <v>0</v>
      </c>
      <c r="AK25" s="90">
        <v>121285.73</v>
      </c>
      <c r="AL25" s="90">
        <v>3280.82</v>
      </c>
      <c r="AM25" s="90">
        <v>131672.03</v>
      </c>
      <c r="AN25" s="90">
        <v>9500</v>
      </c>
      <c r="AO25" s="90">
        <v>9157.5499999999993</v>
      </c>
      <c r="AP25" s="90">
        <v>0</v>
      </c>
      <c r="AQ25" s="90">
        <v>45576.960000000006</v>
      </c>
      <c r="AR25" s="90">
        <v>3969.91</v>
      </c>
      <c r="AS25" s="90">
        <v>0</v>
      </c>
      <c r="AT25" s="90">
        <v>39368.080000000002</v>
      </c>
      <c r="AU25" s="90">
        <v>7232.61</v>
      </c>
      <c r="AV25" s="90">
        <v>80924.19</v>
      </c>
      <c r="AW25" s="90">
        <v>1763444.25</v>
      </c>
      <c r="AX25" s="90">
        <v>0</v>
      </c>
      <c r="AY25" s="83">
        <f t="shared" si="9"/>
        <v>0</v>
      </c>
      <c r="AZ25" s="91">
        <v>826</v>
      </c>
      <c r="BA25" s="83">
        <v>5.5596768207969272E-2</v>
      </c>
      <c r="BB25" s="90">
        <v>2201055.9300000002</v>
      </c>
      <c r="BC25" s="90">
        <v>3257538.44</v>
      </c>
      <c r="BD25" s="91">
        <v>211810</v>
      </c>
      <c r="BE25" s="91">
        <v>0</v>
      </c>
      <c r="BF25" s="91">
        <v>317605.37</v>
      </c>
      <c r="BG25" s="91">
        <v>0</v>
      </c>
      <c r="BH25" s="91">
        <v>0</v>
      </c>
      <c r="BI25" s="91">
        <v>0</v>
      </c>
      <c r="BJ25" s="91">
        <f t="shared" si="10"/>
        <v>0</v>
      </c>
      <c r="BK25" s="91">
        <v>0</v>
      </c>
      <c r="BL25" s="82">
        <v>4386</v>
      </c>
      <c r="BM25" s="82">
        <v>3188</v>
      </c>
      <c r="BN25" s="81">
        <v>196</v>
      </c>
      <c r="BO25" s="81">
        <v>-197</v>
      </c>
      <c r="BP25" s="81">
        <v>-96</v>
      </c>
      <c r="BQ25" s="81">
        <v>-100</v>
      </c>
      <c r="BR25" s="81">
        <v>-1424</v>
      </c>
      <c r="BS25" s="81">
        <v>-568</v>
      </c>
      <c r="BT25" s="81">
        <v>1</v>
      </c>
      <c r="BU25" s="81">
        <v>-3</v>
      </c>
      <c r="BV25" s="81">
        <v>145</v>
      </c>
      <c r="BW25" s="81">
        <v>-844</v>
      </c>
      <c r="BX25" s="81">
        <v>0</v>
      </c>
      <c r="BY25" s="81">
        <v>4684</v>
      </c>
      <c r="BZ25" s="81">
        <v>5</v>
      </c>
      <c r="CA25" s="81">
        <v>240</v>
      </c>
      <c r="CB25" s="81">
        <v>61</v>
      </c>
      <c r="CC25" s="81">
        <v>506</v>
      </c>
      <c r="CD25" s="81">
        <v>2</v>
      </c>
      <c r="CE25" s="81">
        <v>35</v>
      </c>
    </row>
    <row r="26" spans="1:83" s="59" customFormat="1" ht="15.6" customHeight="1" x14ac:dyDescent="0.3">
      <c r="A26" s="52">
        <v>3</v>
      </c>
      <c r="B26" s="53" t="s">
        <v>148</v>
      </c>
      <c r="C26" s="79" t="s">
        <v>114</v>
      </c>
      <c r="D26" s="51" t="s">
        <v>149</v>
      </c>
      <c r="E26" s="41" t="s">
        <v>87</v>
      </c>
      <c r="F26" s="51" t="s">
        <v>150</v>
      </c>
      <c r="G26" s="90">
        <v>14856255.02</v>
      </c>
      <c r="H26" s="90">
        <v>180031.12</v>
      </c>
      <c r="I26" s="90">
        <v>0</v>
      </c>
      <c r="J26" s="90">
        <v>0</v>
      </c>
      <c r="K26" s="91">
        <v>0</v>
      </c>
      <c r="L26" s="91">
        <v>15036286.140000001</v>
      </c>
      <c r="M26" s="91">
        <v>0</v>
      </c>
      <c r="N26" s="90">
        <v>0</v>
      </c>
      <c r="O26" s="90">
        <v>2414981.31</v>
      </c>
      <c r="P26" s="92">
        <v>5148593.82</v>
      </c>
      <c r="Q26" s="90">
        <v>0</v>
      </c>
      <c r="R26" s="90">
        <v>1786948.4</v>
      </c>
      <c r="S26" s="90">
        <v>2486945.73</v>
      </c>
      <c r="T26" s="90">
        <v>1790003.52</v>
      </c>
      <c r="U26" s="90">
        <v>0</v>
      </c>
      <c r="V26" s="90">
        <v>0</v>
      </c>
      <c r="W26" s="90">
        <v>487608.4</v>
      </c>
      <c r="X26" s="91">
        <v>937760.81</v>
      </c>
      <c r="Y26" s="91">
        <v>15052841.99</v>
      </c>
      <c r="Z26" s="83">
        <v>9.5754723380117854E-2</v>
      </c>
      <c r="AA26" s="91">
        <v>937760.81</v>
      </c>
      <c r="AB26" s="91">
        <v>0</v>
      </c>
      <c r="AC26" s="91">
        <v>0</v>
      </c>
      <c r="AD26" s="91">
        <v>0</v>
      </c>
      <c r="AE26" s="91">
        <v>0</v>
      </c>
      <c r="AF26" s="91">
        <f t="shared" si="8"/>
        <v>0</v>
      </c>
      <c r="AG26" s="91">
        <v>386084.4</v>
      </c>
      <c r="AH26" s="90">
        <v>30448.82</v>
      </c>
      <c r="AI26" s="90">
        <v>75989</v>
      </c>
      <c r="AJ26" s="91">
        <v>0</v>
      </c>
      <c r="AK26" s="90">
        <v>73496.399999999994</v>
      </c>
      <c r="AL26" s="90">
        <v>39626.57</v>
      </c>
      <c r="AM26" s="90">
        <v>70682.64</v>
      </c>
      <c r="AN26" s="90">
        <v>9500</v>
      </c>
      <c r="AO26" s="90">
        <v>3150</v>
      </c>
      <c r="AP26" s="90">
        <v>0</v>
      </c>
      <c r="AQ26" s="90">
        <v>32746.05</v>
      </c>
      <c r="AR26" s="90">
        <v>12492.82</v>
      </c>
      <c r="AS26" s="90">
        <v>0</v>
      </c>
      <c r="AT26" s="90">
        <v>0</v>
      </c>
      <c r="AU26" s="90">
        <v>21059.39</v>
      </c>
      <c r="AV26" s="90">
        <v>24264.080000000002</v>
      </c>
      <c r="AW26" s="90">
        <v>779540.17</v>
      </c>
      <c r="AX26" s="90">
        <v>0</v>
      </c>
      <c r="AY26" s="83">
        <f t="shared" si="9"/>
        <v>0</v>
      </c>
      <c r="AZ26" s="91">
        <v>0</v>
      </c>
      <c r="BA26" s="83">
        <v>6.3122288136381224E-2</v>
      </c>
      <c r="BB26" s="90">
        <v>270841.03999999998</v>
      </c>
      <c r="BC26" s="90">
        <v>1168954.3799999999</v>
      </c>
      <c r="BD26" s="91">
        <v>211809.96</v>
      </c>
      <c r="BE26" s="91">
        <v>0</v>
      </c>
      <c r="BF26" s="91">
        <v>89713.570000000196</v>
      </c>
      <c r="BG26" s="91">
        <v>0</v>
      </c>
      <c r="BH26" s="91">
        <v>0</v>
      </c>
      <c r="BI26" s="91">
        <v>0</v>
      </c>
      <c r="BJ26" s="91">
        <f t="shared" si="10"/>
        <v>0</v>
      </c>
      <c r="BK26" s="91">
        <v>0</v>
      </c>
      <c r="BL26" s="82">
        <v>2766</v>
      </c>
      <c r="BM26" s="82">
        <v>855</v>
      </c>
      <c r="BN26" s="81">
        <v>66</v>
      </c>
      <c r="BO26" s="81">
        <v>-48</v>
      </c>
      <c r="BP26" s="81">
        <v>-15</v>
      </c>
      <c r="BQ26" s="81">
        <v>-52</v>
      </c>
      <c r="BR26" s="81">
        <v>-221</v>
      </c>
      <c r="BS26" s="81">
        <v>-133</v>
      </c>
      <c r="BT26" s="81">
        <v>21</v>
      </c>
      <c r="BU26" s="81">
        <v>0</v>
      </c>
      <c r="BV26" s="81">
        <v>-33</v>
      </c>
      <c r="BW26" s="81">
        <v>-396</v>
      </c>
      <c r="BX26" s="81">
        <v>-4</v>
      </c>
      <c r="BY26" s="81">
        <v>2806</v>
      </c>
      <c r="BZ26" s="81">
        <v>41</v>
      </c>
      <c r="CA26" s="81">
        <v>50</v>
      </c>
      <c r="CB26" s="81">
        <v>24</v>
      </c>
      <c r="CC26" s="81">
        <v>260</v>
      </c>
      <c r="CD26" s="81">
        <v>58</v>
      </c>
      <c r="CE26" s="81">
        <v>4</v>
      </c>
    </row>
    <row r="27" spans="1:83" s="59" customFormat="1" ht="15.6" customHeight="1" x14ac:dyDescent="0.3">
      <c r="A27" s="52">
        <v>3</v>
      </c>
      <c r="B27" s="53" t="s">
        <v>151</v>
      </c>
      <c r="C27" s="79" t="s">
        <v>152</v>
      </c>
      <c r="D27" s="51" t="s">
        <v>153</v>
      </c>
      <c r="E27" s="51" t="s">
        <v>112</v>
      </c>
      <c r="F27" s="51" t="s">
        <v>144</v>
      </c>
      <c r="G27" s="90">
        <v>35735500.57</v>
      </c>
      <c r="H27" s="90">
        <v>0</v>
      </c>
      <c r="I27" s="90">
        <v>810461.83</v>
      </c>
      <c r="J27" s="90">
        <v>0</v>
      </c>
      <c r="K27" s="91">
        <v>0</v>
      </c>
      <c r="L27" s="91">
        <v>36545962.399999999</v>
      </c>
      <c r="M27" s="91">
        <v>0</v>
      </c>
      <c r="N27" s="90">
        <v>0</v>
      </c>
      <c r="O27" s="90">
        <v>8944974.6500000004</v>
      </c>
      <c r="P27" s="92">
        <v>7782420.1600000001</v>
      </c>
      <c r="Q27" s="90">
        <v>12600</v>
      </c>
      <c r="R27" s="90">
        <v>3465688.72</v>
      </c>
      <c r="S27" s="90">
        <v>8317576.3700000001</v>
      </c>
      <c r="T27" s="90">
        <v>4050135.54</v>
      </c>
      <c r="U27" s="90">
        <v>0</v>
      </c>
      <c r="V27" s="90">
        <v>0</v>
      </c>
      <c r="W27" s="90">
        <v>2224820.96</v>
      </c>
      <c r="X27" s="91">
        <v>2610489.54</v>
      </c>
      <c r="Y27" s="91">
        <v>37408705.939999998</v>
      </c>
      <c r="Z27" s="83">
        <v>0.19102134323341843</v>
      </c>
      <c r="AA27" s="91">
        <v>2572956.04</v>
      </c>
      <c r="AB27" s="91">
        <v>0</v>
      </c>
      <c r="AC27" s="91">
        <v>0</v>
      </c>
      <c r="AD27" s="91">
        <v>0</v>
      </c>
      <c r="AE27" s="91">
        <v>0</v>
      </c>
      <c r="AF27" s="91">
        <f t="shared" si="8"/>
        <v>0</v>
      </c>
      <c r="AG27" s="91">
        <v>1399740.98</v>
      </c>
      <c r="AH27" s="90">
        <v>111041.18</v>
      </c>
      <c r="AI27" s="90">
        <v>369091.21</v>
      </c>
      <c r="AJ27" s="91">
        <v>0</v>
      </c>
      <c r="AK27" s="90">
        <v>220422.64</v>
      </c>
      <c r="AL27" s="90">
        <v>6079.21</v>
      </c>
      <c r="AM27" s="90">
        <v>116428.44</v>
      </c>
      <c r="AN27" s="90">
        <v>9500</v>
      </c>
      <c r="AO27" s="90">
        <v>6686</v>
      </c>
      <c r="AP27" s="90">
        <v>0</v>
      </c>
      <c r="AQ27" s="90">
        <v>57133.93</v>
      </c>
      <c r="AR27" s="90">
        <v>16387.11</v>
      </c>
      <c r="AS27" s="90">
        <v>0</v>
      </c>
      <c r="AT27" s="90">
        <v>14227.17</v>
      </c>
      <c r="AU27" s="90">
        <v>9600</v>
      </c>
      <c r="AV27" s="90">
        <v>65371.91</v>
      </c>
      <c r="AW27" s="90">
        <v>2401709.7799999998</v>
      </c>
      <c r="AX27" s="90">
        <v>0</v>
      </c>
      <c r="AY27" s="83">
        <f t="shared" si="9"/>
        <v>0</v>
      </c>
      <c r="AZ27" s="91">
        <v>0</v>
      </c>
      <c r="BA27" s="83">
        <v>7.1999999970897288E-2</v>
      </c>
      <c r="BB27" s="90">
        <v>4472681.5199999996</v>
      </c>
      <c r="BC27" s="90">
        <v>2353561.7999999998</v>
      </c>
      <c r="BD27" s="91">
        <v>211810</v>
      </c>
      <c r="BE27" s="91">
        <v>0</v>
      </c>
      <c r="BF27" s="91">
        <v>471503.50999999797</v>
      </c>
      <c r="BG27" s="91">
        <v>0</v>
      </c>
      <c r="BH27" s="91">
        <v>0</v>
      </c>
      <c r="BI27" s="91">
        <v>0</v>
      </c>
      <c r="BJ27" s="91">
        <f t="shared" si="10"/>
        <v>0</v>
      </c>
      <c r="BK27" s="91">
        <v>0</v>
      </c>
      <c r="BL27" s="82">
        <v>5921</v>
      </c>
      <c r="BM27" s="82">
        <v>2463</v>
      </c>
      <c r="BN27" s="81">
        <v>105</v>
      </c>
      <c r="BO27" s="81">
        <v>-100</v>
      </c>
      <c r="BP27" s="81">
        <v>-102</v>
      </c>
      <c r="BQ27" s="81">
        <v>-60</v>
      </c>
      <c r="BR27" s="81">
        <v>-1306</v>
      </c>
      <c r="BS27" s="81">
        <v>-682</v>
      </c>
      <c r="BT27" s="81">
        <v>38</v>
      </c>
      <c r="BU27" s="81">
        <v>0</v>
      </c>
      <c r="BV27" s="81">
        <v>259</v>
      </c>
      <c r="BW27" s="81">
        <v>-925</v>
      </c>
      <c r="BX27" s="81">
        <v>-1</v>
      </c>
      <c r="BY27" s="81">
        <v>5610</v>
      </c>
      <c r="BZ27" s="81">
        <v>16</v>
      </c>
      <c r="CA27" s="81">
        <v>203</v>
      </c>
      <c r="CB27" s="81">
        <v>81</v>
      </c>
      <c r="CC27" s="81">
        <v>486</v>
      </c>
      <c r="CD27" s="81">
        <v>49</v>
      </c>
      <c r="CE27" s="81">
        <v>17</v>
      </c>
    </row>
    <row r="28" spans="1:83" s="59" customFormat="1" ht="15.6" customHeight="1" x14ac:dyDescent="0.3">
      <c r="A28" s="52">
        <v>3</v>
      </c>
      <c r="B28" s="53" t="s">
        <v>154</v>
      </c>
      <c r="C28" s="79" t="s">
        <v>155</v>
      </c>
      <c r="D28" s="51" t="s">
        <v>156</v>
      </c>
      <c r="E28" s="51" t="s">
        <v>112</v>
      </c>
      <c r="F28" s="51" t="s">
        <v>144</v>
      </c>
      <c r="G28" s="90">
        <v>16809369.77</v>
      </c>
      <c r="H28" s="90">
        <v>0.02</v>
      </c>
      <c r="I28" s="90">
        <v>211073.62999999998</v>
      </c>
      <c r="J28" s="90">
        <v>0</v>
      </c>
      <c r="K28" s="91">
        <v>0</v>
      </c>
      <c r="L28" s="91">
        <v>17020443.420000002</v>
      </c>
      <c r="M28" s="91">
        <v>0</v>
      </c>
      <c r="N28" s="90">
        <v>0</v>
      </c>
      <c r="O28" s="90">
        <v>4087612.26</v>
      </c>
      <c r="P28" s="92">
        <v>2676257.38</v>
      </c>
      <c r="Q28" s="90">
        <v>0</v>
      </c>
      <c r="R28" s="90">
        <v>1174857.43</v>
      </c>
      <c r="S28" s="90">
        <v>4127704.94</v>
      </c>
      <c r="T28" s="90">
        <v>2038575.95</v>
      </c>
      <c r="U28" s="90">
        <v>0</v>
      </c>
      <c r="V28" s="90">
        <v>0</v>
      </c>
      <c r="W28" s="90">
        <v>926799.05</v>
      </c>
      <c r="X28" s="91">
        <v>1489940.44</v>
      </c>
      <c r="Y28" s="91">
        <v>16521747.449999999</v>
      </c>
      <c r="Z28" s="83">
        <v>0.22282828784148009</v>
      </c>
      <c r="AA28" s="91">
        <v>1486260.44</v>
      </c>
      <c r="AB28" s="91">
        <v>0</v>
      </c>
      <c r="AC28" s="91">
        <v>0</v>
      </c>
      <c r="AD28" s="91">
        <v>0</v>
      </c>
      <c r="AE28" s="91">
        <v>277.52999999999997</v>
      </c>
      <c r="AF28" s="91">
        <f t="shared" si="8"/>
        <v>277.52999999999997</v>
      </c>
      <c r="AG28" s="91">
        <v>737587.3</v>
      </c>
      <c r="AH28" s="90">
        <v>61188.63</v>
      </c>
      <c r="AI28" s="90">
        <v>154823.04999999999</v>
      </c>
      <c r="AJ28" s="91">
        <v>0</v>
      </c>
      <c r="AK28" s="90">
        <v>111914.75</v>
      </c>
      <c r="AL28" s="90">
        <v>5619.29</v>
      </c>
      <c r="AM28" s="90">
        <v>74515.95</v>
      </c>
      <c r="AN28" s="90">
        <v>9500</v>
      </c>
      <c r="AO28" s="90">
        <v>7171.92</v>
      </c>
      <c r="AP28" s="90">
        <v>0</v>
      </c>
      <c r="AQ28" s="90">
        <v>36995.700000000004</v>
      </c>
      <c r="AR28" s="90">
        <v>9699.17</v>
      </c>
      <c r="AS28" s="90">
        <v>0</v>
      </c>
      <c r="AT28" s="90">
        <v>12608.7</v>
      </c>
      <c r="AU28" s="90">
        <v>4861.07</v>
      </c>
      <c r="AV28" s="90">
        <v>64234.97</v>
      </c>
      <c r="AW28" s="90">
        <v>1290720.5</v>
      </c>
      <c r="AX28" s="90">
        <v>0</v>
      </c>
      <c r="AY28" s="83">
        <f t="shared" si="9"/>
        <v>0</v>
      </c>
      <c r="AZ28" s="91">
        <v>0</v>
      </c>
      <c r="BA28" s="83">
        <v>8.8418570138932701E-2</v>
      </c>
      <c r="BB28" s="90">
        <v>2304212.7799999998</v>
      </c>
      <c r="BC28" s="90">
        <v>1441390.31</v>
      </c>
      <c r="BD28" s="91">
        <v>211810</v>
      </c>
      <c r="BE28" s="91">
        <v>5.8207660913467401E-11</v>
      </c>
      <c r="BF28" s="91">
        <v>261991.25</v>
      </c>
      <c r="BG28" s="91">
        <v>0</v>
      </c>
      <c r="BH28" s="91">
        <v>0</v>
      </c>
      <c r="BI28" s="91">
        <v>0</v>
      </c>
      <c r="BJ28" s="91">
        <f t="shared" si="10"/>
        <v>0</v>
      </c>
      <c r="BK28" s="91">
        <v>0</v>
      </c>
      <c r="BL28" s="82">
        <v>3040</v>
      </c>
      <c r="BM28" s="82">
        <v>1349</v>
      </c>
      <c r="BN28" s="81">
        <v>73</v>
      </c>
      <c r="BO28" s="81">
        <v>-69</v>
      </c>
      <c r="BP28" s="81">
        <v>-58</v>
      </c>
      <c r="BQ28" s="81">
        <v>-41</v>
      </c>
      <c r="BR28" s="81">
        <v>-590</v>
      </c>
      <c r="BS28" s="81">
        <v>-262</v>
      </c>
      <c r="BT28" s="81">
        <v>38</v>
      </c>
      <c r="BU28" s="81">
        <v>-109</v>
      </c>
      <c r="BV28" s="81">
        <v>4</v>
      </c>
      <c r="BW28" s="81">
        <v>-417</v>
      </c>
      <c r="BX28" s="81">
        <v>-1</v>
      </c>
      <c r="BY28" s="81">
        <v>2957</v>
      </c>
      <c r="BZ28" s="81">
        <v>4</v>
      </c>
      <c r="CA28" s="81">
        <v>104</v>
      </c>
      <c r="CB28" s="81">
        <v>40</v>
      </c>
      <c r="CC28" s="81">
        <v>215</v>
      </c>
      <c r="CD28" s="81">
        <v>43</v>
      </c>
      <c r="CE28" s="81">
        <v>14</v>
      </c>
    </row>
    <row r="29" spans="1:83" s="59" customFormat="1" ht="15.6" customHeight="1" x14ac:dyDescent="0.3">
      <c r="A29" s="52">
        <v>3</v>
      </c>
      <c r="B29" s="53" t="s">
        <v>157</v>
      </c>
      <c r="C29" s="79" t="s">
        <v>117</v>
      </c>
      <c r="D29" s="51" t="s">
        <v>158</v>
      </c>
      <c r="E29" s="41" t="s">
        <v>87</v>
      </c>
      <c r="F29" s="51" t="s">
        <v>139</v>
      </c>
      <c r="G29" s="90">
        <v>42044981.950000003</v>
      </c>
      <c r="H29" s="90">
        <v>12377.05</v>
      </c>
      <c r="I29" s="90">
        <v>1179762.9500000002</v>
      </c>
      <c r="J29" s="90">
        <v>0</v>
      </c>
      <c r="K29" s="91">
        <v>0</v>
      </c>
      <c r="L29" s="91">
        <v>43237121.950000003</v>
      </c>
      <c r="M29" s="91">
        <v>0</v>
      </c>
      <c r="N29" s="90">
        <v>8000</v>
      </c>
      <c r="O29" s="90">
        <v>10850053.960000001</v>
      </c>
      <c r="P29" s="92">
        <v>5025323.1399999997</v>
      </c>
      <c r="Q29" s="90">
        <v>0</v>
      </c>
      <c r="R29" s="90">
        <v>3379925.99</v>
      </c>
      <c r="S29" s="90">
        <v>14299662.439999999</v>
      </c>
      <c r="T29" s="90">
        <v>5015924.74</v>
      </c>
      <c r="U29" s="90">
        <v>0</v>
      </c>
      <c r="V29" s="90">
        <v>0</v>
      </c>
      <c r="W29" s="90">
        <v>2372758.81</v>
      </c>
      <c r="X29" s="91">
        <v>2523805.6</v>
      </c>
      <c r="Y29" s="91">
        <v>43475454.68</v>
      </c>
      <c r="Z29" s="83">
        <v>0.22513741435832879</v>
      </c>
      <c r="AA29" s="91">
        <v>2523805.6</v>
      </c>
      <c r="AB29" s="91">
        <v>0</v>
      </c>
      <c r="AC29" s="91">
        <v>0</v>
      </c>
      <c r="AD29" s="91">
        <v>0</v>
      </c>
      <c r="AE29" s="91">
        <v>0</v>
      </c>
      <c r="AF29" s="91">
        <f t="shared" si="8"/>
        <v>0</v>
      </c>
      <c r="AG29" s="91">
        <v>1429410.03</v>
      </c>
      <c r="AH29" s="90">
        <v>128780.4</v>
      </c>
      <c r="AI29" s="90">
        <v>326859.02</v>
      </c>
      <c r="AJ29" s="91">
        <v>0</v>
      </c>
      <c r="AK29" s="90">
        <v>188164.54</v>
      </c>
      <c r="AL29" s="90">
        <v>7161.06</v>
      </c>
      <c r="AM29" s="90">
        <v>71107.95</v>
      </c>
      <c r="AN29" s="90">
        <v>9500</v>
      </c>
      <c r="AO29" s="90">
        <v>8301.9599999999991</v>
      </c>
      <c r="AP29" s="90">
        <v>0</v>
      </c>
      <c r="AQ29" s="90">
        <v>59458.89</v>
      </c>
      <c r="AR29" s="90">
        <v>30374.32</v>
      </c>
      <c r="AS29" s="90">
        <v>0</v>
      </c>
      <c r="AT29" s="90">
        <v>11945.28</v>
      </c>
      <c r="AU29" s="90">
        <v>865.04000000000497</v>
      </c>
      <c r="AV29" s="90">
        <v>145838.99</v>
      </c>
      <c r="AW29" s="90">
        <v>2417767.48</v>
      </c>
      <c r="AX29" s="90">
        <v>0</v>
      </c>
      <c r="AY29" s="83">
        <f t="shared" si="9"/>
        <v>0</v>
      </c>
      <c r="AZ29" s="91">
        <v>0</v>
      </c>
      <c r="BA29" s="83">
        <v>6.0026321405044623E-2</v>
      </c>
      <c r="BB29" s="90">
        <v>2887933.49</v>
      </c>
      <c r="BC29" s="90">
        <v>6580751.5700000003</v>
      </c>
      <c r="BD29" s="91">
        <v>211810</v>
      </c>
      <c r="BE29" s="91">
        <v>5.8207660913467401E-11</v>
      </c>
      <c r="BF29" s="91">
        <v>451888.27999999898</v>
      </c>
      <c r="BG29" s="91">
        <v>0</v>
      </c>
      <c r="BH29" s="91">
        <v>0</v>
      </c>
      <c r="BI29" s="91">
        <v>0</v>
      </c>
      <c r="BJ29" s="91">
        <f t="shared" si="10"/>
        <v>0</v>
      </c>
      <c r="BK29" s="91">
        <v>0</v>
      </c>
      <c r="BL29" s="82">
        <v>6677</v>
      </c>
      <c r="BM29" s="82">
        <v>3366</v>
      </c>
      <c r="BN29" s="81">
        <v>38</v>
      </c>
      <c r="BO29" s="81">
        <v>0</v>
      </c>
      <c r="BP29" s="81">
        <v>-96</v>
      </c>
      <c r="BQ29" s="81">
        <v>-141</v>
      </c>
      <c r="BR29" s="81">
        <v>-1231</v>
      </c>
      <c r="BS29" s="81">
        <v>-466</v>
      </c>
      <c r="BT29" s="81">
        <v>0</v>
      </c>
      <c r="BU29" s="81">
        <v>-6</v>
      </c>
      <c r="BV29" s="81">
        <v>-2</v>
      </c>
      <c r="BW29" s="81">
        <v>-1288</v>
      </c>
      <c r="BX29" s="81">
        <v>0</v>
      </c>
      <c r="BY29" s="81">
        <v>6851</v>
      </c>
      <c r="BZ29" s="81">
        <v>17</v>
      </c>
      <c r="CA29" s="81">
        <v>380</v>
      </c>
      <c r="CB29" s="81">
        <v>135</v>
      </c>
      <c r="CC29" s="81">
        <v>661</v>
      </c>
      <c r="CD29" s="81">
        <v>74</v>
      </c>
      <c r="CE29" s="81">
        <v>37</v>
      </c>
    </row>
    <row r="30" spans="1:83" s="59" customFormat="1" ht="15.6" customHeight="1" x14ac:dyDescent="0.3">
      <c r="A30" s="52">
        <v>3</v>
      </c>
      <c r="B30" s="53" t="s">
        <v>159</v>
      </c>
      <c r="C30" s="79" t="s">
        <v>160</v>
      </c>
      <c r="D30" s="51" t="s">
        <v>161</v>
      </c>
      <c r="E30" s="51" t="s">
        <v>119</v>
      </c>
      <c r="F30" s="51" t="s">
        <v>144</v>
      </c>
      <c r="G30" s="90">
        <v>97709087.909999996</v>
      </c>
      <c r="H30" s="90">
        <v>0</v>
      </c>
      <c r="I30" s="90">
        <v>2591530.66</v>
      </c>
      <c r="J30" s="90">
        <v>59016.45</v>
      </c>
      <c r="K30" s="91">
        <v>0</v>
      </c>
      <c r="L30" s="91">
        <v>100359635.02</v>
      </c>
      <c r="M30" s="91">
        <v>1301351.74</v>
      </c>
      <c r="N30" s="90">
        <v>47502549.649999999</v>
      </c>
      <c r="O30" s="90">
        <v>5345480.01</v>
      </c>
      <c r="P30" s="92">
        <v>17509222.579999998</v>
      </c>
      <c r="Q30" s="90">
        <v>53288.52</v>
      </c>
      <c r="R30" s="90">
        <v>4629876.92</v>
      </c>
      <c r="S30" s="90">
        <v>8839353.5299999993</v>
      </c>
      <c r="T30" s="90">
        <v>6385989.5899999999</v>
      </c>
      <c r="U30" s="90">
        <v>0</v>
      </c>
      <c r="V30" s="90">
        <v>0</v>
      </c>
      <c r="W30" s="90">
        <v>4116745.96</v>
      </c>
      <c r="X30" s="91">
        <v>4727136.67</v>
      </c>
      <c r="Y30" s="91">
        <v>99109643.430000007</v>
      </c>
      <c r="Z30" s="83">
        <v>0.14875463051490068</v>
      </c>
      <c r="AA30" s="91">
        <v>4330354.07</v>
      </c>
      <c r="AB30" s="91">
        <v>0</v>
      </c>
      <c r="AC30" s="91">
        <v>0</v>
      </c>
      <c r="AD30" s="91">
        <v>0</v>
      </c>
      <c r="AE30" s="91">
        <v>0</v>
      </c>
      <c r="AF30" s="91">
        <f t="shared" si="8"/>
        <v>0</v>
      </c>
      <c r="AG30" s="91">
        <v>2177987.2400000002</v>
      </c>
      <c r="AH30" s="90">
        <v>200962.58</v>
      </c>
      <c r="AI30" s="90">
        <v>451998.1</v>
      </c>
      <c r="AJ30" s="91">
        <v>0</v>
      </c>
      <c r="AK30" s="90">
        <v>535144.72</v>
      </c>
      <c r="AL30" s="90">
        <v>5831.38</v>
      </c>
      <c r="AM30" s="90">
        <v>172986.52</v>
      </c>
      <c r="AN30" s="90">
        <v>9500</v>
      </c>
      <c r="AO30" s="90">
        <v>7917.03</v>
      </c>
      <c r="AP30" s="90">
        <v>0</v>
      </c>
      <c r="AQ30" s="90">
        <v>218351.15</v>
      </c>
      <c r="AR30" s="90">
        <v>47261.95</v>
      </c>
      <c r="AS30" s="90">
        <v>0</v>
      </c>
      <c r="AT30" s="90">
        <v>72820.25</v>
      </c>
      <c r="AU30" s="90">
        <v>48846.43</v>
      </c>
      <c r="AV30" s="90">
        <v>185248.92</v>
      </c>
      <c r="AW30" s="90">
        <v>4134856.27</v>
      </c>
      <c r="AX30" s="90">
        <v>0</v>
      </c>
      <c r="AY30" s="83">
        <f t="shared" si="9"/>
        <v>0</v>
      </c>
      <c r="AZ30" s="91">
        <v>0</v>
      </c>
      <c r="BA30" s="83">
        <v>4.3736338160983004E-2</v>
      </c>
      <c r="BB30" s="90">
        <v>2010362.4</v>
      </c>
      <c r="BC30" s="90">
        <v>12524316.869999999</v>
      </c>
      <c r="BD30" s="91">
        <v>211810</v>
      </c>
      <c r="BE30" s="91">
        <v>5.8207660913467401E-11</v>
      </c>
      <c r="BF30" s="91">
        <v>956990.62000000104</v>
      </c>
      <c r="BG30" s="91">
        <v>0</v>
      </c>
      <c r="BH30" s="91">
        <v>0</v>
      </c>
      <c r="BI30" s="91">
        <v>0</v>
      </c>
      <c r="BJ30" s="91">
        <f t="shared" si="10"/>
        <v>0</v>
      </c>
      <c r="BK30" s="91">
        <v>0</v>
      </c>
      <c r="BL30" s="82">
        <v>6479</v>
      </c>
      <c r="BM30" s="82">
        <v>2438</v>
      </c>
      <c r="BN30" s="81">
        <v>0</v>
      </c>
      <c r="BO30" s="81">
        <v>0</v>
      </c>
      <c r="BP30" s="81">
        <v>-35</v>
      </c>
      <c r="BQ30" s="81">
        <v>-169</v>
      </c>
      <c r="BR30" s="81">
        <v>-367</v>
      </c>
      <c r="BS30" s="81">
        <v>-853</v>
      </c>
      <c r="BT30" s="81">
        <v>51</v>
      </c>
      <c r="BU30" s="81">
        <v>0</v>
      </c>
      <c r="BV30" s="81">
        <v>0</v>
      </c>
      <c r="BW30" s="81">
        <v>-1100</v>
      </c>
      <c r="BX30" s="81">
        <v>-7</v>
      </c>
      <c r="BY30" s="81">
        <v>6437</v>
      </c>
      <c r="BZ30" s="81">
        <v>8</v>
      </c>
      <c r="CA30" s="81">
        <v>283</v>
      </c>
      <c r="CB30" s="81">
        <v>105</v>
      </c>
      <c r="CC30" s="81">
        <v>544</v>
      </c>
      <c r="CD30" s="81">
        <v>142</v>
      </c>
      <c r="CE30" s="81">
        <v>26</v>
      </c>
    </row>
    <row r="31" spans="1:83" ht="15.6" customHeight="1" x14ac:dyDescent="0.3">
      <c r="A31" s="36">
        <v>4</v>
      </c>
      <c r="B31" s="40" t="s">
        <v>162</v>
      </c>
      <c r="C31" s="66" t="s">
        <v>163</v>
      </c>
      <c r="D31" s="40" t="s">
        <v>164</v>
      </c>
      <c r="E31" s="40" t="s">
        <v>112</v>
      </c>
      <c r="F31" s="40" t="s">
        <v>165</v>
      </c>
      <c r="G31" s="90">
        <v>31477326.609999999</v>
      </c>
      <c r="H31" s="90">
        <v>0</v>
      </c>
      <c r="I31" s="90">
        <v>484243.24</v>
      </c>
      <c r="J31" s="90">
        <v>0</v>
      </c>
      <c r="K31" s="91">
        <v>0</v>
      </c>
      <c r="L31" s="91">
        <v>31961569.850000001</v>
      </c>
      <c r="M31" s="91">
        <v>0</v>
      </c>
      <c r="N31" s="90">
        <v>130844.83</v>
      </c>
      <c r="O31" s="90">
        <v>2867707.84</v>
      </c>
      <c r="P31" s="92">
        <v>9170523.3100000005</v>
      </c>
      <c r="Q31" s="90">
        <v>184362.01</v>
      </c>
      <c r="R31" s="90">
        <v>2249776.7799999998</v>
      </c>
      <c r="S31" s="90">
        <v>8604326.3399999999</v>
      </c>
      <c r="T31" s="90">
        <v>6145429.9699999997</v>
      </c>
      <c r="U31" s="90">
        <v>0</v>
      </c>
      <c r="V31" s="90">
        <v>0</v>
      </c>
      <c r="W31" s="90">
        <v>561353.32999999996</v>
      </c>
      <c r="X31" s="91">
        <v>1911582.81</v>
      </c>
      <c r="Y31" s="91">
        <v>31825907.219999999</v>
      </c>
      <c r="Z31" s="83">
        <v>8.9935705629481347E-2</v>
      </c>
      <c r="AA31" s="91">
        <v>1888546.35</v>
      </c>
      <c r="AB31" s="91">
        <v>0</v>
      </c>
      <c r="AC31" s="91">
        <v>0</v>
      </c>
      <c r="AD31" s="91">
        <v>0</v>
      </c>
      <c r="AE31" s="91">
        <v>219.02</v>
      </c>
      <c r="AF31" s="91">
        <f t="shared" si="8"/>
        <v>219.02</v>
      </c>
      <c r="AG31" s="91">
        <v>770334.14</v>
      </c>
      <c r="AH31" s="90">
        <v>57327.67</v>
      </c>
      <c r="AI31" s="90">
        <v>226589.67</v>
      </c>
      <c r="AJ31" s="91">
        <v>0</v>
      </c>
      <c r="AK31" s="90">
        <v>119580.27</v>
      </c>
      <c r="AL31" s="90">
        <v>26574.39</v>
      </c>
      <c r="AM31" s="90">
        <v>120227.5</v>
      </c>
      <c r="AN31" s="90">
        <v>12100</v>
      </c>
      <c r="AO31" s="90">
        <v>0</v>
      </c>
      <c r="AP31" s="90">
        <v>0</v>
      </c>
      <c r="AQ31" s="90">
        <v>51653.1</v>
      </c>
      <c r="AR31" s="90">
        <v>22952.76</v>
      </c>
      <c r="AS31" s="90">
        <v>0</v>
      </c>
      <c r="AT31" s="90">
        <v>10649.15</v>
      </c>
      <c r="AU31" s="90">
        <v>98290.25</v>
      </c>
      <c r="AV31" s="90">
        <v>62825.29</v>
      </c>
      <c r="AW31" s="90">
        <v>1579104.19</v>
      </c>
      <c r="AX31" s="90">
        <v>0</v>
      </c>
      <c r="AY31" s="83">
        <f t="shared" si="9"/>
        <v>0</v>
      </c>
      <c r="AZ31" s="91">
        <v>0</v>
      </c>
      <c r="BA31" s="83">
        <v>5.9997037658211731E-2</v>
      </c>
      <c r="BB31" s="90">
        <v>495680.16</v>
      </c>
      <c r="BC31" s="90">
        <v>2335255.42</v>
      </c>
      <c r="BD31" s="91">
        <v>211809.96</v>
      </c>
      <c r="BE31" s="91">
        <v>0</v>
      </c>
      <c r="BF31" s="91">
        <v>340344.78</v>
      </c>
      <c r="BG31" s="91">
        <v>0</v>
      </c>
      <c r="BH31" s="91">
        <v>0</v>
      </c>
      <c r="BI31" s="91">
        <v>0</v>
      </c>
      <c r="BJ31" s="91">
        <f t="shared" si="10"/>
        <v>0</v>
      </c>
      <c r="BK31" s="91">
        <v>0</v>
      </c>
      <c r="BL31" s="82">
        <v>5472</v>
      </c>
      <c r="BM31" s="82">
        <v>1543</v>
      </c>
      <c r="BN31" s="81">
        <v>0</v>
      </c>
      <c r="BO31" s="81">
        <v>0</v>
      </c>
      <c r="BP31" s="81">
        <v>-22</v>
      </c>
      <c r="BQ31" s="81">
        <v>-125</v>
      </c>
      <c r="BR31" s="81">
        <v>-155</v>
      </c>
      <c r="BS31" s="81">
        <v>-456</v>
      </c>
      <c r="BT31" s="81">
        <v>0</v>
      </c>
      <c r="BU31" s="81">
        <v>0</v>
      </c>
      <c r="BV31" s="81">
        <v>0</v>
      </c>
      <c r="BW31" s="81">
        <v>-989</v>
      </c>
      <c r="BX31" s="81">
        <v>0</v>
      </c>
      <c r="BY31" s="81">
        <v>5268</v>
      </c>
      <c r="BZ31" s="81">
        <v>15</v>
      </c>
      <c r="CA31" s="81">
        <v>285</v>
      </c>
      <c r="CB31" s="81">
        <v>101</v>
      </c>
      <c r="CC31" s="81">
        <v>631</v>
      </c>
      <c r="CD31" s="81">
        <v>1</v>
      </c>
      <c r="CE31" s="81">
        <v>4</v>
      </c>
    </row>
    <row r="32" spans="1:83" ht="15.6" customHeight="1" x14ac:dyDescent="0.3">
      <c r="A32" s="36">
        <v>4</v>
      </c>
      <c r="B32" s="40" t="s">
        <v>166</v>
      </c>
      <c r="C32" s="65" t="s">
        <v>167</v>
      </c>
      <c r="D32" s="40" t="s">
        <v>168</v>
      </c>
      <c r="E32" s="40" t="s">
        <v>119</v>
      </c>
      <c r="F32" s="40" t="s">
        <v>165</v>
      </c>
      <c r="G32" s="90">
        <v>27125347.469999999</v>
      </c>
      <c r="H32" s="90">
        <v>0</v>
      </c>
      <c r="I32" s="90">
        <v>682889.55999999994</v>
      </c>
      <c r="J32" s="90">
        <v>0</v>
      </c>
      <c r="K32" s="91">
        <v>0</v>
      </c>
      <c r="L32" s="91">
        <v>27808237.030000001</v>
      </c>
      <c r="M32" s="91">
        <v>0</v>
      </c>
      <c r="N32" s="90">
        <v>845874.77</v>
      </c>
      <c r="O32" s="90">
        <v>1970642.16</v>
      </c>
      <c r="P32" s="92">
        <v>6966025.21</v>
      </c>
      <c r="Q32" s="90">
        <v>0</v>
      </c>
      <c r="R32" s="90">
        <v>1524759.1</v>
      </c>
      <c r="S32" s="90">
        <v>9607259.8800000008</v>
      </c>
      <c r="T32" s="90">
        <v>4175597.44</v>
      </c>
      <c r="U32" s="90">
        <v>0</v>
      </c>
      <c r="V32" s="90">
        <v>0</v>
      </c>
      <c r="W32" s="90">
        <v>757123.76</v>
      </c>
      <c r="X32" s="91">
        <v>1952973.71</v>
      </c>
      <c r="Y32" s="91">
        <v>27800256.030000001</v>
      </c>
      <c r="Z32" s="83">
        <v>6.2196116081678715E-2</v>
      </c>
      <c r="AA32" s="91">
        <v>1952973.71</v>
      </c>
      <c r="AB32" s="91">
        <v>0</v>
      </c>
      <c r="AC32" s="91">
        <v>0</v>
      </c>
      <c r="AD32" s="91">
        <v>0</v>
      </c>
      <c r="AE32" s="91">
        <v>0</v>
      </c>
      <c r="AF32" s="91">
        <f t="shared" si="8"/>
        <v>0</v>
      </c>
      <c r="AG32" s="91">
        <v>948230.89</v>
      </c>
      <c r="AH32" s="90">
        <v>72063.67</v>
      </c>
      <c r="AI32" s="90">
        <v>235255.45</v>
      </c>
      <c r="AJ32" s="91">
        <v>0</v>
      </c>
      <c r="AK32" s="90">
        <v>122936.01</v>
      </c>
      <c r="AL32" s="90">
        <v>4919.99</v>
      </c>
      <c r="AM32" s="90">
        <v>95296.72</v>
      </c>
      <c r="AN32" s="90">
        <v>10000</v>
      </c>
      <c r="AO32" s="90">
        <v>0</v>
      </c>
      <c r="AP32" s="90">
        <v>0</v>
      </c>
      <c r="AQ32" s="90">
        <v>46016.08</v>
      </c>
      <c r="AR32" s="90">
        <v>26087.22</v>
      </c>
      <c r="AS32" s="90">
        <v>1520</v>
      </c>
      <c r="AT32" s="90">
        <v>40364.410000000003</v>
      </c>
      <c r="AU32" s="90">
        <v>58601.56</v>
      </c>
      <c r="AV32" s="90">
        <v>77388.14</v>
      </c>
      <c r="AW32" s="90">
        <v>1738680.14</v>
      </c>
      <c r="AX32" s="90">
        <v>0</v>
      </c>
      <c r="AY32" s="83">
        <f t="shared" si="9"/>
        <v>0</v>
      </c>
      <c r="AZ32" s="91">
        <v>754.56</v>
      </c>
      <c r="BA32" s="83">
        <v>7.1998108490958251E-2</v>
      </c>
      <c r="BB32" s="90">
        <v>426553.36</v>
      </c>
      <c r="BC32" s="90">
        <v>1260537.8999999999</v>
      </c>
      <c r="BD32" s="91">
        <v>211810</v>
      </c>
      <c r="BE32" s="91">
        <v>0</v>
      </c>
      <c r="BF32" s="91">
        <v>312422.46999999997</v>
      </c>
      <c r="BG32" s="91">
        <v>0</v>
      </c>
      <c r="BH32" s="91">
        <v>0</v>
      </c>
      <c r="BI32" s="91">
        <v>0</v>
      </c>
      <c r="BJ32" s="91">
        <f t="shared" si="10"/>
        <v>0</v>
      </c>
      <c r="BK32" s="91">
        <v>0</v>
      </c>
      <c r="BL32" s="82">
        <v>4310</v>
      </c>
      <c r="BM32" s="82">
        <v>1355</v>
      </c>
      <c r="BN32" s="81">
        <v>4</v>
      </c>
      <c r="BO32" s="81">
        <v>0</v>
      </c>
      <c r="BP32" s="81">
        <v>-31</v>
      </c>
      <c r="BQ32" s="81">
        <v>-88</v>
      </c>
      <c r="BR32" s="81">
        <v>-161</v>
      </c>
      <c r="BS32" s="81">
        <v>-213</v>
      </c>
      <c r="BT32" s="81">
        <v>16</v>
      </c>
      <c r="BU32" s="81">
        <v>-1</v>
      </c>
      <c r="BV32" s="81">
        <v>-10</v>
      </c>
      <c r="BW32" s="81">
        <v>-765</v>
      </c>
      <c r="BX32" s="81">
        <v>-6</v>
      </c>
      <c r="BY32" s="81">
        <v>4410</v>
      </c>
      <c r="BZ32" s="81">
        <v>18</v>
      </c>
      <c r="CA32" s="81">
        <v>326</v>
      </c>
      <c r="CB32" s="81">
        <v>97</v>
      </c>
      <c r="CC32" s="81">
        <v>339</v>
      </c>
      <c r="CD32" s="81">
        <v>2</v>
      </c>
      <c r="CE32" s="81">
        <v>2</v>
      </c>
    </row>
    <row r="33" spans="1:83" ht="15.6" customHeight="1" x14ac:dyDescent="0.3">
      <c r="A33" s="36">
        <v>4</v>
      </c>
      <c r="B33" s="40" t="s">
        <v>169</v>
      </c>
      <c r="C33" s="65" t="s">
        <v>170</v>
      </c>
      <c r="D33" s="40" t="s">
        <v>171</v>
      </c>
      <c r="E33" s="41" t="s">
        <v>87</v>
      </c>
      <c r="F33" s="40" t="s">
        <v>172</v>
      </c>
      <c r="G33" s="90">
        <v>19826418.559999999</v>
      </c>
      <c r="H33" s="90">
        <v>0</v>
      </c>
      <c r="I33" s="90">
        <v>2218089.54</v>
      </c>
      <c r="J33" s="90">
        <v>0</v>
      </c>
      <c r="K33" s="91">
        <v>0</v>
      </c>
      <c r="L33" s="91">
        <v>22044508.100000001</v>
      </c>
      <c r="M33" s="91">
        <v>0</v>
      </c>
      <c r="N33" s="90">
        <v>0</v>
      </c>
      <c r="O33" s="90">
        <v>5444539.6799999997</v>
      </c>
      <c r="P33" s="92">
        <v>1664253.87</v>
      </c>
      <c r="Q33" s="90">
        <v>0</v>
      </c>
      <c r="R33" s="90">
        <v>2826877.41</v>
      </c>
      <c r="S33" s="90">
        <v>6919895.4400000004</v>
      </c>
      <c r="T33" s="90">
        <v>2045200.98</v>
      </c>
      <c r="U33" s="90">
        <v>0</v>
      </c>
      <c r="V33" s="90">
        <v>0</v>
      </c>
      <c r="W33" s="90">
        <v>2957432.79</v>
      </c>
      <c r="X33" s="91">
        <v>1053438.22</v>
      </c>
      <c r="Y33" s="91">
        <v>22911638.390000001</v>
      </c>
      <c r="Z33" s="83">
        <v>0.12457173051833322</v>
      </c>
      <c r="AA33" s="91">
        <v>1053364.83</v>
      </c>
      <c r="AB33" s="91">
        <v>0</v>
      </c>
      <c r="AC33" s="91">
        <v>0</v>
      </c>
      <c r="AD33" s="91">
        <v>0</v>
      </c>
      <c r="AE33" s="91">
        <v>0</v>
      </c>
      <c r="AF33" s="91">
        <f t="shared" si="8"/>
        <v>0</v>
      </c>
      <c r="AG33" s="91">
        <v>479272.29</v>
      </c>
      <c r="AH33" s="90">
        <v>36572.449999999997</v>
      </c>
      <c r="AI33" s="90">
        <v>118622.91</v>
      </c>
      <c r="AJ33" s="91">
        <v>0</v>
      </c>
      <c r="AK33" s="90">
        <v>100280.27</v>
      </c>
      <c r="AL33" s="90">
        <v>37711.4</v>
      </c>
      <c r="AM33" s="90">
        <v>58615.13</v>
      </c>
      <c r="AN33" s="90">
        <v>9100</v>
      </c>
      <c r="AO33" s="90">
        <v>0</v>
      </c>
      <c r="AP33" s="90">
        <v>0</v>
      </c>
      <c r="AQ33" s="90">
        <v>41353.230000000003</v>
      </c>
      <c r="AR33" s="90">
        <v>37.43</v>
      </c>
      <c r="AS33" s="90">
        <v>0</v>
      </c>
      <c r="AT33" s="90">
        <v>6869.03</v>
      </c>
      <c r="AU33" s="90">
        <v>32152.9</v>
      </c>
      <c r="AV33" s="90">
        <v>41201.01</v>
      </c>
      <c r="AW33" s="90">
        <v>961788.05</v>
      </c>
      <c r="AX33" s="90">
        <v>0</v>
      </c>
      <c r="AY33" s="83">
        <f t="shared" si="9"/>
        <v>0</v>
      </c>
      <c r="AZ33" s="91">
        <v>0</v>
      </c>
      <c r="BA33" s="83">
        <v>5.312935499733544E-2</v>
      </c>
      <c r="BB33" s="90">
        <v>1632009.1</v>
      </c>
      <c r="BC33" s="90">
        <v>837802.17</v>
      </c>
      <c r="BD33" s="91">
        <v>211810</v>
      </c>
      <c r="BE33" s="91">
        <v>5.8207660913467401E-11</v>
      </c>
      <c r="BF33" s="91">
        <v>151155.23000000001</v>
      </c>
      <c r="BG33" s="91">
        <v>0</v>
      </c>
      <c r="BH33" s="91">
        <v>0</v>
      </c>
      <c r="BI33" s="91">
        <v>0</v>
      </c>
      <c r="BJ33" s="91">
        <f t="shared" si="10"/>
        <v>0</v>
      </c>
      <c r="BK33" s="91">
        <v>0</v>
      </c>
      <c r="BL33" s="82">
        <v>2867</v>
      </c>
      <c r="BM33" s="82">
        <v>1469</v>
      </c>
      <c r="BN33" s="81">
        <v>48</v>
      </c>
      <c r="BO33" s="81">
        <v>0</v>
      </c>
      <c r="BP33" s="81">
        <v>-87</v>
      </c>
      <c r="BQ33" s="81">
        <v>-107</v>
      </c>
      <c r="BR33" s="81">
        <v>-744</v>
      </c>
      <c r="BS33" s="81">
        <v>-224</v>
      </c>
      <c r="BT33" s="81">
        <v>-25</v>
      </c>
      <c r="BU33" s="81">
        <v>-1</v>
      </c>
      <c r="BV33" s="81">
        <v>24</v>
      </c>
      <c r="BW33" s="81">
        <v>-526</v>
      </c>
      <c r="BX33" s="81">
        <v>0</v>
      </c>
      <c r="BY33" s="81">
        <v>2694</v>
      </c>
      <c r="BZ33" s="81">
        <v>0</v>
      </c>
      <c r="CA33" s="81">
        <v>153</v>
      </c>
      <c r="CB33" s="81">
        <v>66</v>
      </c>
      <c r="CC33" s="81">
        <v>293</v>
      </c>
      <c r="CD33" s="81">
        <v>2</v>
      </c>
      <c r="CE33" s="81">
        <v>6</v>
      </c>
    </row>
    <row r="34" spans="1:83" ht="15.6" customHeight="1" x14ac:dyDescent="0.3">
      <c r="A34" s="36">
        <v>4</v>
      </c>
      <c r="B34" s="42" t="s">
        <v>174</v>
      </c>
      <c r="C34" s="67" t="s">
        <v>114</v>
      </c>
      <c r="D34" s="40" t="s">
        <v>175</v>
      </c>
      <c r="E34" s="40" t="s">
        <v>112</v>
      </c>
      <c r="F34" s="40" t="s">
        <v>165</v>
      </c>
      <c r="G34" s="90">
        <v>20503543.309999999</v>
      </c>
      <c r="H34" s="90">
        <v>500</v>
      </c>
      <c r="I34" s="90">
        <v>489429.52</v>
      </c>
      <c r="J34" s="90">
        <v>0</v>
      </c>
      <c r="K34" s="91">
        <v>0</v>
      </c>
      <c r="L34" s="91">
        <v>20993472.829999998</v>
      </c>
      <c r="M34" s="91">
        <v>0</v>
      </c>
      <c r="N34" s="90">
        <v>19266.73</v>
      </c>
      <c r="O34" s="90">
        <v>1887915.34</v>
      </c>
      <c r="P34" s="92">
        <v>6153814.1600000001</v>
      </c>
      <c r="Q34" s="90">
        <v>77276.56</v>
      </c>
      <c r="R34" s="90">
        <v>1284983.26</v>
      </c>
      <c r="S34" s="90">
        <v>5923794.0800000001</v>
      </c>
      <c r="T34" s="90">
        <v>3476360.92</v>
      </c>
      <c r="U34" s="90">
        <v>0</v>
      </c>
      <c r="V34" s="90">
        <v>0</v>
      </c>
      <c r="W34" s="90">
        <v>722517.54</v>
      </c>
      <c r="X34" s="91">
        <v>1529830.19</v>
      </c>
      <c r="Y34" s="91">
        <v>21075758.780000001</v>
      </c>
      <c r="Z34" s="83">
        <v>1.2913974868110247E-2</v>
      </c>
      <c r="AA34" s="91">
        <v>1530230.19</v>
      </c>
      <c r="AB34" s="91">
        <v>0</v>
      </c>
      <c r="AC34" s="91">
        <v>0</v>
      </c>
      <c r="AD34" s="91">
        <v>0</v>
      </c>
      <c r="AE34" s="91">
        <v>0</v>
      </c>
      <c r="AF34" s="91">
        <f t="shared" si="8"/>
        <v>0</v>
      </c>
      <c r="AG34" s="91">
        <v>589251.31000000006</v>
      </c>
      <c r="AH34" s="90">
        <v>50119.75</v>
      </c>
      <c r="AI34" s="90">
        <v>156899.32</v>
      </c>
      <c r="AJ34" s="91">
        <v>0</v>
      </c>
      <c r="AK34" s="90">
        <v>128520.04</v>
      </c>
      <c r="AL34" s="90">
        <v>41274.79</v>
      </c>
      <c r="AM34" s="90">
        <v>64416.72</v>
      </c>
      <c r="AN34" s="90">
        <v>9400</v>
      </c>
      <c r="AO34" s="90">
        <v>325</v>
      </c>
      <c r="AP34" s="90">
        <v>13478.18</v>
      </c>
      <c r="AQ34" s="90">
        <v>38364.639999999999</v>
      </c>
      <c r="AR34" s="90">
        <v>20827.28</v>
      </c>
      <c r="AS34" s="90">
        <v>0</v>
      </c>
      <c r="AT34" s="90">
        <v>16681.46</v>
      </c>
      <c r="AU34" s="90">
        <v>17932.13</v>
      </c>
      <c r="AV34" s="90">
        <v>92308.403000000006</v>
      </c>
      <c r="AW34" s="90">
        <v>1239799.023</v>
      </c>
      <c r="AX34" s="90">
        <v>0</v>
      </c>
      <c r="AY34" s="83">
        <f t="shared" si="9"/>
        <v>0</v>
      </c>
      <c r="AZ34" s="91">
        <v>0</v>
      </c>
      <c r="BA34" s="83">
        <v>7.4632475317262623E-2</v>
      </c>
      <c r="BB34" s="90">
        <v>202063.08</v>
      </c>
      <c r="BC34" s="90">
        <v>62725.62</v>
      </c>
      <c r="BD34" s="91">
        <v>211810</v>
      </c>
      <c r="BE34" s="91">
        <v>0</v>
      </c>
      <c r="BF34" s="91">
        <v>282478.14700000099</v>
      </c>
      <c r="BG34" s="91">
        <v>0</v>
      </c>
      <c r="BH34" s="91">
        <v>0</v>
      </c>
      <c r="BI34" s="91">
        <v>0</v>
      </c>
      <c r="BJ34" s="91">
        <f t="shared" si="10"/>
        <v>0</v>
      </c>
      <c r="BK34" s="91">
        <v>0</v>
      </c>
      <c r="BL34" s="82">
        <v>3414</v>
      </c>
      <c r="BM34" s="82">
        <v>1109</v>
      </c>
      <c r="BN34" s="81">
        <v>0</v>
      </c>
      <c r="BO34" s="81">
        <v>0</v>
      </c>
      <c r="BP34" s="81">
        <v>-18</v>
      </c>
      <c r="BQ34" s="81">
        <v>-172</v>
      </c>
      <c r="BR34" s="81">
        <v>-217</v>
      </c>
      <c r="BS34" s="81">
        <v>-458</v>
      </c>
      <c r="BT34" s="81">
        <v>1</v>
      </c>
      <c r="BU34" s="81">
        <v>-2</v>
      </c>
      <c r="BV34" s="81">
        <v>-3</v>
      </c>
      <c r="BW34" s="81">
        <v>-653</v>
      </c>
      <c r="BX34" s="81">
        <v>-1</v>
      </c>
      <c r="BY34" s="81">
        <v>3000</v>
      </c>
      <c r="BZ34" s="81">
        <v>0</v>
      </c>
      <c r="CA34" s="81">
        <v>178</v>
      </c>
      <c r="CB34" s="81">
        <v>97</v>
      </c>
      <c r="CC34" s="81">
        <v>356</v>
      </c>
      <c r="CD34" s="81">
        <v>0</v>
      </c>
      <c r="CE34" s="81">
        <v>12</v>
      </c>
    </row>
    <row r="35" spans="1:83" ht="15.6" customHeight="1" x14ac:dyDescent="0.3">
      <c r="A35" s="36">
        <v>4</v>
      </c>
      <c r="B35" s="40" t="s">
        <v>178</v>
      </c>
      <c r="C35" s="70" t="s">
        <v>179</v>
      </c>
      <c r="D35" s="40" t="s">
        <v>180</v>
      </c>
      <c r="E35" s="40" t="s">
        <v>112</v>
      </c>
      <c r="F35" s="40" t="s">
        <v>165</v>
      </c>
      <c r="G35" s="90">
        <v>19706926.449999999</v>
      </c>
      <c r="H35" s="90">
        <v>0</v>
      </c>
      <c r="I35" s="90">
        <v>1138779.5153846201</v>
      </c>
      <c r="J35" s="90">
        <v>0</v>
      </c>
      <c r="K35" s="91">
        <v>0</v>
      </c>
      <c r="L35" s="91">
        <v>20845705.965384599</v>
      </c>
      <c r="M35" s="91">
        <v>0</v>
      </c>
      <c r="N35" s="90">
        <v>362006.09</v>
      </c>
      <c r="O35" s="90">
        <v>4348507.2699999996</v>
      </c>
      <c r="P35" s="92">
        <v>2220272.5299999998</v>
      </c>
      <c r="Q35" s="90">
        <v>17937.89</v>
      </c>
      <c r="R35" s="90">
        <v>1878794.62</v>
      </c>
      <c r="S35" s="90">
        <v>7596628.0300000003</v>
      </c>
      <c r="T35" s="90">
        <v>1508293.75</v>
      </c>
      <c r="U35" s="90">
        <v>0</v>
      </c>
      <c r="V35" s="90">
        <v>0</v>
      </c>
      <c r="W35" s="90">
        <v>1814458.66</v>
      </c>
      <c r="X35" s="91">
        <v>1307249.83</v>
      </c>
      <c r="Y35" s="91">
        <v>21054148.670000002</v>
      </c>
      <c r="Z35" s="83">
        <v>7.6773261889584513E-2</v>
      </c>
      <c r="AA35" s="91">
        <v>1281103.04</v>
      </c>
      <c r="AB35" s="91">
        <v>0</v>
      </c>
      <c r="AC35" s="91">
        <v>0</v>
      </c>
      <c r="AD35" s="91">
        <v>0</v>
      </c>
      <c r="AE35" s="91">
        <v>0</v>
      </c>
      <c r="AF35" s="91">
        <f t="shared" si="8"/>
        <v>0</v>
      </c>
      <c r="AG35" s="91">
        <v>512107.82</v>
      </c>
      <c r="AH35" s="90">
        <v>39755.57</v>
      </c>
      <c r="AI35" s="90">
        <v>107909.84</v>
      </c>
      <c r="AJ35" s="91">
        <v>0</v>
      </c>
      <c r="AK35" s="90">
        <v>105044.48</v>
      </c>
      <c r="AL35" s="90">
        <v>44292.75</v>
      </c>
      <c r="AM35" s="90">
        <v>52977.34</v>
      </c>
      <c r="AN35" s="90">
        <v>8900</v>
      </c>
      <c r="AO35" s="90">
        <v>0</v>
      </c>
      <c r="AP35" s="90">
        <v>0</v>
      </c>
      <c r="AQ35" s="90">
        <v>38938.129999999997</v>
      </c>
      <c r="AR35" s="90">
        <v>6252.81</v>
      </c>
      <c r="AS35" s="90">
        <v>15000</v>
      </c>
      <c r="AT35" s="90">
        <v>3226.95</v>
      </c>
      <c r="AU35" s="90">
        <v>21895.93</v>
      </c>
      <c r="AV35" s="90">
        <v>34953.269999999997</v>
      </c>
      <c r="AW35" s="90">
        <v>991254.89</v>
      </c>
      <c r="AX35" s="90">
        <v>0</v>
      </c>
      <c r="AY35" s="83">
        <f t="shared" si="9"/>
        <v>0</v>
      </c>
      <c r="AZ35" s="91">
        <v>0</v>
      </c>
      <c r="BA35" s="83">
        <v>6.5007754671962056E-2</v>
      </c>
      <c r="BB35" s="90">
        <v>736861.2</v>
      </c>
      <c r="BC35" s="90">
        <v>776103.83</v>
      </c>
      <c r="BD35" s="91">
        <v>211809.96</v>
      </c>
      <c r="BE35" s="91">
        <v>0</v>
      </c>
      <c r="BF35" s="91">
        <v>198779.93</v>
      </c>
      <c r="BG35" s="91">
        <v>0</v>
      </c>
      <c r="BH35" s="91">
        <v>0</v>
      </c>
      <c r="BI35" s="91">
        <v>0</v>
      </c>
      <c r="BJ35" s="91">
        <f t="shared" si="10"/>
        <v>0</v>
      </c>
      <c r="BK35" s="91">
        <v>0</v>
      </c>
      <c r="BL35" s="82">
        <v>2227</v>
      </c>
      <c r="BM35" s="82">
        <v>1558</v>
      </c>
      <c r="BN35" s="81">
        <v>42</v>
      </c>
      <c r="BO35" s="81">
        <v>0</v>
      </c>
      <c r="BP35" s="81">
        <v>-316</v>
      </c>
      <c r="BQ35" s="81">
        <v>-191</v>
      </c>
      <c r="BR35" s="81">
        <v>-858</v>
      </c>
      <c r="BS35" s="81">
        <v>-335</v>
      </c>
      <c r="BT35" s="81">
        <v>0</v>
      </c>
      <c r="BU35" s="81">
        <v>0</v>
      </c>
      <c r="BV35" s="81">
        <v>-33</v>
      </c>
      <c r="BW35" s="81">
        <v>-373</v>
      </c>
      <c r="BX35" s="81">
        <v>0</v>
      </c>
      <c r="BY35" s="81">
        <v>1721</v>
      </c>
      <c r="BZ35" s="81">
        <v>0</v>
      </c>
      <c r="CA35" s="81">
        <v>199</v>
      </c>
      <c r="CB35" s="81">
        <v>37</v>
      </c>
      <c r="CC35" s="81">
        <v>158</v>
      </c>
      <c r="CD35" s="81">
        <v>0</v>
      </c>
      <c r="CE35" s="81">
        <v>26</v>
      </c>
    </row>
    <row r="36" spans="1:83" ht="15.6" customHeight="1" x14ac:dyDescent="0.3">
      <c r="A36" s="36">
        <v>4</v>
      </c>
      <c r="B36" s="40" t="s">
        <v>181</v>
      </c>
      <c r="C36" s="68" t="s">
        <v>182</v>
      </c>
      <c r="D36" s="40" t="s">
        <v>183</v>
      </c>
      <c r="E36" s="41" t="s">
        <v>87</v>
      </c>
      <c r="F36" s="51" t="s">
        <v>585</v>
      </c>
      <c r="G36" s="90">
        <v>37265137.57</v>
      </c>
      <c r="H36" s="90">
        <v>0</v>
      </c>
      <c r="I36" s="90">
        <v>2408509.4399999999</v>
      </c>
      <c r="J36" s="90">
        <v>0</v>
      </c>
      <c r="K36" s="91">
        <v>0</v>
      </c>
      <c r="L36" s="91">
        <v>39673647.009999998</v>
      </c>
      <c r="M36" s="91">
        <v>0</v>
      </c>
      <c r="N36" s="90">
        <v>0</v>
      </c>
      <c r="O36" s="90">
        <v>10144533.07</v>
      </c>
      <c r="P36" s="92">
        <v>3162611.83</v>
      </c>
      <c r="Q36" s="90">
        <v>0</v>
      </c>
      <c r="R36" s="90">
        <v>4353038.8600000003</v>
      </c>
      <c r="S36" s="90">
        <v>12601986.07</v>
      </c>
      <c r="T36" s="90">
        <v>3672545.46</v>
      </c>
      <c r="U36" s="90">
        <v>0</v>
      </c>
      <c r="V36" s="90">
        <v>0</v>
      </c>
      <c r="W36" s="90">
        <v>3488245.01</v>
      </c>
      <c r="X36" s="91">
        <v>2523424.9900000002</v>
      </c>
      <c r="Y36" s="91">
        <v>39946385.289999999</v>
      </c>
      <c r="Z36" s="83">
        <v>0.12592594113426211</v>
      </c>
      <c r="AA36" s="91">
        <v>2523424.9900000002</v>
      </c>
      <c r="AB36" s="91">
        <v>0</v>
      </c>
      <c r="AC36" s="91">
        <v>0</v>
      </c>
      <c r="AD36" s="91">
        <v>0</v>
      </c>
      <c r="AE36" s="91">
        <v>0</v>
      </c>
      <c r="AF36" s="91">
        <f t="shared" si="8"/>
        <v>0</v>
      </c>
      <c r="AG36" s="91">
        <v>1335652.18</v>
      </c>
      <c r="AH36" s="90">
        <v>109187.09</v>
      </c>
      <c r="AI36" s="90">
        <v>277831.23</v>
      </c>
      <c r="AJ36" s="91">
        <v>0</v>
      </c>
      <c r="AK36" s="90">
        <v>161634.57999999999</v>
      </c>
      <c r="AL36" s="90">
        <v>56126.67</v>
      </c>
      <c r="AM36" s="90">
        <v>172174.72</v>
      </c>
      <c r="AN36" s="90">
        <v>16900</v>
      </c>
      <c r="AO36" s="90">
        <v>0</v>
      </c>
      <c r="AP36" s="90">
        <v>0</v>
      </c>
      <c r="AQ36" s="90">
        <v>71723.98</v>
      </c>
      <c r="AR36" s="90">
        <v>34300.230000000003</v>
      </c>
      <c r="AS36" s="90">
        <v>0</v>
      </c>
      <c r="AT36" s="90">
        <v>25006.91</v>
      </c>
      <c r="AU36" s="90">
        <v>13898.59</v>
      </c>
      <c r="AV36" s="90">
        <v>99181.55</v>
      </c>
      <c r="AW36" s="90">
        <v>2373617.73</v>
      </c>
      <c r="AX36" s="90">
        <v>0</v>
      </c>
      <c r="AY36" s="83">
        <f t="shared" si="9"/>
        <v>0</v>
      </c>
      <c r="AZ36" s="91">
        <v>0</v>
      </c>
      <c r="BA36" s="83">
        <v>6.7715434707839722E-2</v>
      </c>
      <c r="BB36" s="90">
        <v>1997762.8</v>
      </c>
      <c r="BC36" s="90">
        <v>2694884.72</v>
      </c>
      <c r="BD36" s="91">
        <v>211804.13</v>
      </c>
      <c r="BE36" s="91">
        <v>0</v>
      </c>
      <c r="BF36" s="91">
        <v>512376.69000000297</v>
      </c>
      <c r="BG36" s="91">
        <v>0</v>
      </c>
      <c r="BH36" s="91">
        <v>0</v>
      </c>
      <c r="BI36" s="91">
        <v>0</v>
      </c>
      <c r="BJ36" s="91">
        <f t="shared" si="10"/>
        <v>0</v>
      </c>
      <c r="BK36" s="91">
        <v>0</v>
      </c>
      <c r="BL36" s="82">
        <v>4459</v>
      </c>
      <c r="BM36" s="82">
        <v>2641</v>
      </c>
      <c r="BN36" s="81">
        <v>0</v>
      </c>
      <c r="BO36" s="81">
        <v>-15</v>
      </c>
      <c r="BP36" s="81">
        <v>-199</v>
      </c>
      <c r="BQ36" s="81">
        <v>-162</v>
      </c>
      <c r="BR36" s="81">
        <v>-1278</v>
      </c>
      <c r="BS36" s="81">
        <v>-375</v>
      </c>
      <c r="BT36" s="81">
        <v>0</v>
      </c>
      <c r="BU36" s="81">
        <v>0</v>
      </c>
      <c r="BV36" s="81">
        <v>0</v>
      </c>
      <c r="BW36" s="81">
        <v>-726</v>
      </c>
      <c r="BX36" s="81">
        <v>-4</v>
      </c>
      <c r="BY36" s="81">
        <v>4341</v>
      </c>
      <c r="BZ36" s="81">
        <v>10</v>
      </c>
      <c r="CA36" s="81">
        <v>212</v>
      </c>
      <c r="CB36" s="81">
        <v>101</v>
      </c>
      <c r="CC36" s="81">
        <v>396</v>
      </c>
      <c r="CD36" s="81">
        <v>5</v>
      </c>
      <c r="CE36" s="81">
        <v>9</v>
      </c>
    </row>
    <row r="37" spans="1:83" ht="15.6" customHeight="1" x14ac:dyDescent="0.3">
      <c r="A37" s="43">
        <v>4</v>
      </c>
      <c r="B37" s="40" t="s">
        <v>184</v>
      </c>
      <c r="C37" s="68" t="s">
        <v>185</v>
      </c>
      <c r="D37" s="40" t="s">
        <v>186</v>
      </c>
      <c r="E37" s="41" t="s">
        <v>87</v>
      </c>
      <c r="F37" s="40" t="s">
        <v>177</v>
      </c>
      <c r="G37" s="90">
        <v>14830509.24</v>
      </c>
      <c r="H37" s="90">
        <v>0</v>
      </c>
      <c r="I37" s="90">
        <v>145408.44999999998</v>
      </c>
      <c r="J37" s="90">
        <v>0</v>
      </c>
      <c r="K37" s="91">
        <v>0</v>
      </c>
      <c r="L37" s="91">
        <v>14975917.689999999</v>
      </c>
      <c r="M37" s="91">
        <v>0</v>
      </c>
      <c r="N37" s="90">
        <v>113654.79</v>
      </c>
      <c r="O37" s="90">
        <v>1935107.36</v>
      </c>
      <c r="P37" s="92">
        <v>5946606.9500000002</v>
      </c>
      <c r="Q37" s="90">
        <v>0</v>
      </c>
      <c r="R37" s="90">
        <v>741668.9</v>
      </c>
      <c r="S37" s="90">
        <v>2579926.7400000002</v>
      </c>
      <c r="T37" s="90">
        <v>2002960.95</v>
      </c>
      <c r="U37" s="90">
        <v>0</v>
      </c>
      <c r="V37" s="90">
        <v>0</v>
      </c>
      <c r="W37" s="90">
        <v>158675.12</v>
      </c>
      <c r="X37" s="91">
        <v>1326890.1599999999</v>
      </c>
      <c r="Y37" s="91">
        <v>14805490.970000001</v>
      </c>
      <c r="Z37" s="83">
        <v>0.14287236572329595</v>
      </c>
      <c r="AA37" s="91">
        <v>1324440.1599999999</v>
      </c>
      <c r="AB37" s="91">
        <v>0</v>
      </c>
      <c r="AC37" s="91">
        <v>0</v>
      </c>
      <c r="AD37" s="91">
        <v>0</v>
      </c>
      <c r="AE37" s="91">
        <v>186.66</v>
      </c>
      <c r="AF37" s="91">
        <f t="shared" si="8"/>
        <v>186.66</v>
      </c>
      <c r="AG37" s="91">
        <v>608108.37</v>
      </c>
      <c r="AH37" s="90">
        <v>50085.91</v>
      </c>
      <c r="AI37" s="90">
        <v>167866.19</v>
      </c>
      <c r="AJ37" s="91">
        <v>0</v>
      </c>
      <c r="AK37" s="90">
        <v>59046</v>
      </c>
      <c r="AL37" s="90">
        <v>1653.65</v>
      </c>
      <c r="AM37" s="90">
        <v>56513.38</v>
      </c>
      <c r="AN37" s="90">
        <v>7500</v>
      </c>
      <c r="AO37" s="90">
        <v>8094.58</v>
      </c>
      <c r="AP37" s="90">
        <v>0</v>
      </c>
      <c r="AQ37" s="90">
        <v>39202.65</v>
      </c>
      <c r="AR37" s="90">
        <v>22415.599999999999</v>
      </c>
      <c r="AS37" s="90">
        <v>0</v>
      </c>
      <c r="AT37" s="90">
        <v>23811.48</v>
      </c>
      <c r="AU37" s="90">
        <v>22728.87</v>
      </c>
      <c r="AV37" s="90">
        <v>42993.42</v>
      </c>
      <c r="AW37" s="90">
        <v>1110020.1000000001</v>
      </c>
      <c r="AX37" s="90">
        <v>0</v>
      </c>
      <c r="AY37" s="83">
        <f t="shared" si="9"/>
        <v>0</v>
      </c>
      <c r="AZ37" s="91">
        <v>0</v>
      </c>
      <c r="BA37" s="83">
        <v>8.9305103322264601E-2</v>
      </c>
      <c r="BB37" s="90">
        <v>267390.25</v>
      </c>
      <c r="BC37" s="90">
        <v>1851479.69</v>
      </c>
      <c r="BD37" s="91">
        <v>211810</v>
      </c>
      <c r="BE37" s="91">
        <v>0</v>
      </c>
      <c r="BF37" s="91">
        <v>223275.5</v>
      </c>
      <c r="BG37" s="91">
        <v>0</v>
      </c>
      <c r="BH37" s="91">
        <v>0</v>
      </c>
      <c r="BI37" s="91">
        <v>0</v>
      </c>
      <c r="BJ37" s="91">
        <f t="shared" si="10"/>
        <v>0</v>
      </c>
      <c r="BK37" s="91">
        <v>0</v>
      </c>
      <c r="BL37" s="82">
        <v>2100</v>
      </c>
      <c r="BM37" s="82">
        <v>775</v>
      </c>
      <c r="BN37" s="81">
        <v>37</v>
      </c>
      <c r="BO37" s="81">
        <v>0</v>
      </c>
      <c r="BP37" s="81">
        <v>-6</v>
      </c>
      <c r="BQ37" s="81">
        <v>-27</v>
      </c>
      <c r="BR37" s="81">
        <v>-138</v>
      </c>
      <c r="BS37" s="81">
        <v>-305</v>
      </c>
      <c r="BT37" s="81">
        <v>0</v>
      </c>
      <c r="BU37" s="81">
        <v>0</v>
      </c>
      <c r="BV37" s="81">
        <v>26</v>
      </c>
      <c r="BW37" s="81">
        <v>-255</v>
      </c>
      <c r="BX37" s="81">
        <v>-7</v>
      </c>
      <c r="BY37" s="81">
        <v>2200</v>
      </c>
      <c r="BZ37" s="81">
        <v>4</v>
      </c>
      <c r="CA37" s="81">
        <v>77</v>
      </c>
      <c r="CB37" s="81">
        <v>20</v>
      </c>
      <c r="CC37" s="81">
        <v>165</v>
      </c>
      <c r="CD37" s="81">
        <v>0</v>
      </c>
      <c r="CE37" s="81">
        <v>3</v>
      </c>
    </row>
    <row r="38" spans="1:83" ht="15.6" customHeight="1" x14ac:dyDescent="0.3">
      <c r="A38" s="36">
        <v>4</v>
      </c>
      <c r="B38" s="40" t="s">
        <v>187</v>
      </c>
      <c r="C38" s="68" t="s">
        <v>188</v>
      </c>
      <c r="D38" s="40" t="s">
        <v>189</v>
      </c>
      <c r="E38" s="40" t="s">
        <v>119</v>
      </c>
      <c r="F38" s="40" t="s">
        <v>165</v>
      </c>
      <c r="G38" s="90">
        <v>20379309.579999998</v>
      </c>
      <c r="H38" s="90">
        <v>0</v>
      </c>
      <c r="I38" s="90">
        <v>345113.84</v>
      </c>
      <c r="J38" s="90">
        <v>0</v>
      </c>
      <c r="K38" s="91">
        <v>4743.45</v>
      </c>
      <c r="L38" s="91">
        <v>20729166.870000001</v>
      </c>
      <c r="M38" s="91">
        <v>0</v>
      </c>
      <c r="N38" s="90">
        <v>3742042.25</v>
      </c>
      <c r="O38" s="90">
        <v>1587793.42</v>
      </c>
      <c r="P38" s="92">
        <v>4932808.03</v>
      </c>
      <c r="Q38" s="90">
        <v>11623.34</v>
      </c>
      <c r="R38" s="90">
        <v>717620.41</v>
      </c>
      <c r="S38" s="90">
        <v>5570100.0300000003</v>
      </c>
      <c r="T38" s="90">
        <v>2215268.21</v>
      </c>
      <c r="U38" s="90">
        <v>0</v>
      </c>
      <c r="V38" s="90">
        <v>0</v>
      </c>
      <c r="W38" s="90">
        <v>472578.93</v>
      </c>
      <c r="X38" s="91">
        <v>1528648.06</v>
      </c>
      <c r="Y38" s="91">
        <v>20778482.68</v>
      </c>
      <c r="Z38" s="83">
        <v>4.1220732071532477E-2</v>
      </c>
      <c r="AA38" s="91">
        <v>1523904.61</v>
      </c>
      <c r="AB38" s="91">
        <v>0</v>
      </c>
      <c r="AC38" s="91">
        <v>0</v>
      </c>
      <c r="AD38" s="91">
        <v>0</v>
      </c>
      <c r="AE38" s="91">
        <v>0</v>
      </c>
      <c r="AF38" s="91">
        <f t="shared" si="8"/>
        <v>0</v>
      </c>
      <c r="AG38" s="91">
        <v>668100.26</v>
      </c>
      <c r="AH38" s="90">
        <v>53622.78</v>
      </c>
      <c r="AI38" s="90">
        <v>147739.79</v>
      </c>
      <c r="AJ38" s="91">
        <v>4276.4799999999996</v>
      </c>
      <c r="AK38" s="90">
        <v>130156.42</v>
      </c>
      <c r="AL38" s="90">
        <v>2413.9299999999998</v>
      </c>
      <c r="AM38" s="90">
        <v>60375.44</v>
      </c>
      <c r="AN38" s="90">
        <v>9100</v>
      </c>
      <c r="AO38" s="90">
        <v>5394.8</v>
      </c>
      <c r="AP38" s="90">
        <v>0</v>
      </c>
      <c r="AQ38" s="90">
        <v>37161.79</v>
      </c>
      <c r="AR38" s="90">
        <v>22586.46</v>
      </c>
      <c r="AS38" s="90">
        <v>0</v>
      </c>
      <c r="AT38" s="90">
        <v>64366.12</v>
      </c>
      <c r="AU38" s="90">
        <v>46662.81</v>
      </c>
      <c r="AV38" s="90">
        <v>63486.73</v>
      </c>
      <c r="AW38" s="90">
        <v>1315443.81</v>
      </c>
      <c r="AX38" s="90">
        <v>0</v>
      </c>
      <c r="AY38" s="83">
        <f t="shared" si="9"/>
        <v>0</v>
      </c>
      <c r="AZ38" s="91">
        <v>0</v>
      </c>
      <c r="BA38" s="83">
        <v>7.4777047967098026E-2</v>
      </c>
      <c r="BB38" s="90">
        <v>205252.99</v>
      </c>
      <c r="BC38" s="90">
        <v>634797.06999999995</v>
      </c>
      <c r="BD38" s="91">
        <v>211809.97</v>
      </c>
      <c r="BE38" s="91">
        <v>0</v>
      </c>
      <c r="BF38" s="91">
        <v>280590.03000000003</v>
      </c>
      <c r="BG38" s="91">
        <v>0</v>
      </c>
      <c r="BH38" s="91">
        <v>0</v>
      </c>
      <c r="BI38" s="91">
        <v>0</v>
      </c>
      <c r="BJ38" s="91">
        <f t="shared" si="10"/>
        <v>0</v>
      </c>
      <c r="BK38" s="91">
        <v>0</v>
      </c>
      <c r="BL38" s="82">
        <v>2738</v>
      </c>
      <c r="BM38" s="82">
        <v>753</v>
      </c>
      <c r="BN38" s="81">
        <v>20</v>
      </c>
      <c r="BO38" s="81">
        <v>-20</v>
      </c>
      <c r="BP38" s="81">
        <v>-15</v>
      </c>
      <c r="BQ38" s="81">
        <v>-56</v>
      </c>
      <c r="BR38" s="81">
        <v>-91</v>
      </c>
      <c r="BS38" s="81">
        <v>-166</v>
      </c>
      <c r="BT38" s="81">
        <v>1</v>
      </c>
      <c r="BU38" s="81">
        <v>0</v>
      </c>
      <c r="BV38" s="81">
        <v>11</v>
      </c>
      <c r="BW38" s="81">
        <v>-552</v>
      </c>
      <c r="BX38" s="81">
        <v>-1</v>
      </c>
      <c r="BY38" s="81">
        <v>2622</v>
      </c>
      <c r="BZ38" s="81">
        <v>3</v>
      </c>
      <c r="CA38" s="81">
        <v>194</v>
      </c>
      <c r="CB38" s="81">
        <v>94</v>
      </c>
      <c r="CC38" s="81">
        <v>255</v>
      </c>
      <c r="CD38" s="81">
        <v>1</v>
      </c>
      <c r="CE38" s="81">
        <v>8</v>
      </c>
    </row>
    <row r="39" spans="1:83" s="59" customFormat="1" ht="15.6" customHeight="1" x14ac:dyDescent="0.3">
      <c r="A39" s="52">
        <v>4</v>
      </c>
      <c r="B39" s="51" t="s">
        <v>190</v>
      </c>
      <c r="C39" s="68" t="s">
        <v>191</v>
      </c>
      <c r="D39" s="51" t="s">
        <v>192</v>
      </c>
      <c r="E39" s="51" t="s">
        <v>193</v>
      </c>
      <c r="F39" s="51" t="s">
        <v>194</v>
      </c>
      <c r="G39" s="90">
        <v>14375584.35</v>
      </c>
      <c r="H39" s="90">
        <v>0</v>
      </c>
      <c r="I39" s="90">
        <v>636594.15</v>
      </c>
      <c r="J39" s="90">
        <v>0</v>
      </c>
      <c r="K39" s="91">
        <v>0</v>
      </c>
      <c r="L39" s="91">
        <v>15012178.5</v>
      </c>
      <c r="M39" s="91">
        <v>0</v>
      </c>
      <c r="N39" s="90">
        <v>4328931.6500000004</v>
      </c>
      <c r="O39" s="90">
        <v>571146.64</v>
      </c>
      <c r="P39" s="92">
        <v>2386477.09</v>
      </c>
      <c r="Q39" s="90">
        <v>30287.79</v>
      </c>
      <c r="R39" s="90">
        <v>755606.72</v>
      </c>
      <c r="S39" s="90">
        <v>3488969.24</v>
      </c>
      <c r="T39" s="90">
        <v>949421.24</v>
      </c>
      <c r="U39" s="90">
        <v>0</v>
      </c>
      <c r="V39" s="90">
        <v>1508.87</v>
      </c>
      <c r="W39" s="90">
        <v>1049460</v>
      </c>
      <c r="X39" s="91">
        <v>1194596.58</v>
      </c>
      <c r="Y39" s="91">
        <v>14756405.82</v>
      </c>
      <c r="Z39" s="83">
        <v>0.15923447591888676</v>
      </c>
      <c r="AA39" s="91">
        <v>1192891.58</v>
      </c>
      <c r="AB39" s="91">
        <v>0</v>
      </c>
      <c r="AC39" s="91">
        <v>0</v>
      </c>
      <c r="AD39" s="91">
        <v>0</v>
      </c>
      <c r="AE39" s="91">
        <v>0</v>
      </c>
      <c r="AF39" s="91">
        <f t="shared" si="8"/>
        <v>0</v>
      </c>
      <c r="AG39" s="91">
        <v>431784.47</v>
      </c>
      <c r="AH39" s="90">
        <v>35904.31</v>
      </c>
      <c r="AI39" s="90">
        <v>117905.47</v>
      </c>
      <c r="AJ39" s="91">
        <v>0</v>
      </c>
      <c r="AK39" s="90">
        <v>53512.28</v>
      </c>
      <c r="AL39" s="90">
        <v>19828.68</v>
      </c>
      <c r="AM39" s="90">
        <v>53317.06</v>
      </c>
      <c r="AN39" s="90">
        <v>7900</v>
      </c>
      <c r="AO39" s="90">
        <v>0</v>
      </c>
      <c r="AP39" s="90">
        <v>0</v>
      </c>
      <c r="AQ39" s="90">
        <v>33846.93</v>
      </c>
      <c r="AR39" s="90">
        <v>14713.94</v>
      </c>
      <c r="AS39" s="90">
        <v>0</v>
      </c>
      <c r="AT39" s="90">
        <v>36493.870000000003</v>
      </c>
      <c r="AU39" s="90">
        <v>25778.69</v>
      </c>
      <c r="AV39" s="90">
        <v>110454.17</v>
      </c>
      <c r="AW39" s="90">
        <v>941439.87</v>
      </c>
      <c r="AX39" s="90">
        <v>0</v>
      </c>
      <c r="AY39" s="83">
        <f t="shared" si="9"/>
        <v>0</v>
      </c>
      <c r="AZ39" s="91">
        <v>0</v>
      </c>
      <c r="BA39" s="83">
        <v>8.2980388898069399E-2</v>
      </c>
      <c r="BB39" s="90">
        <v>1033441.79</v>
      </c>
      <c r="BC39" s="90">
        <v>1255646.8500000001</v>
      </c>
      <c r="BD39" s="91">
        <v>211810</v>
      </c>
      <c r="BE39" s="91">
        <v>5.8207660913467401E-11</v>
      </c>
      <c r="BF39" s="91">
        <v>95010.629999999903</v>
      </c>
      <c r="BG39" s="91">
        <v>0</v>
      </c>
      <c r="BH39" s="91">
        <v>0</v>
      </c>
      <c r="BI39" s="91">
        <v>0</v>
      </c>
      <c r="BJ39" s="91">
        <f t="shared" si="10"/>
        <v>0</v>
      </c>
      <c r="BK39" s="91">
        <v>0</v>
      </c>
      <c r="BL39" s="82">
        <v>1358</v>
      </c>
      <c r="BM39" s="82">
        <v>389</v>
      </c>
      <c r="BN39" s="81">
        <v>0</v>
      </c>
      <c r="BO39" s="81">
        <v>-2</v>
      </c>
      <c r="BP39" s="81">
        <v>-42</v>
      </c>
      <c r="BQ39" s="81">
        <v>-53</v>
      </c>
      <c r="BR39" s="81">
        <v>-130</v>
      </c>
      <c r="BS39" s="81">
        <v>-60</v>
      </c>
      <c r="BT39" s="81">
        <v>0</v>
      </c>
      <c r="BU39" s="81">
        <v>0</v>
      </c>
      <c r="BV39" s="81">
        <v>0</v>
      </c>
      <c r="BW39" s="81">
        <v>-312</v>
      </c>
      <c r="BX39" s="81">
        <v>-8</v>
      </c>
      <c r="BY39" s="81">
        <v>1140</v>
      </c>
      <c r="BZ39" s="81">
        <v>67</v>
      </c>
      <c r="CA39" s="81">
        <v>31</v>
      </c>
      <c r="CB39" s="81">
        <v>28</v>
      </c>
      <c r="CC39" s="81">
        <v>248</v>
      </c>
      <c r="CD39" s="81">
        <v>4</v>
      </c>
      <c r="CE39" s="81">
        <v>1</v>
      </c>
    </row>
    <row r="40" spans="1:83" s="59" customFormat="1" ht="15.6" customHeight="1" x14ac:dyDescent="0.3">
      <c r="A40" s="52">
        <v>4</v>
      </c>
      <c r="B40" s="79" t="s">
        <v>576</v>
      </c>
      <c r="C40" s="69" t="s">
        <v>235</v>
      </c>
      <c r="D40" s="51" t="s">
        <v>176</v>
      </c>
      <c r="E40" s="41" t="s">
        <v>87</v>
      </c>
      <c r="F40" s="51" t="s">
        <v>177</v>
      </c>
      <c r="G40" s="90">
        <v>22407096.050000001</v>
      </c>
      <c r="H40" s="90">
        <v>0</v>
      </c>
      <c r="I40" s="90">
        <v>477839.77999999997</v>
      </c>
      <c r="J40" s="90">
        <v>0</v>
      </c>
      <c r="K40" s="91">
        <v>0</v>
      </c>
      <c r="L40" s="91">
        <v>22884935.829999998</v>
      </c>
      <c r="M40" s="91">
        <v>0</v>
      </c>
      <c r="N40" s="90">
        <v>293399.71999999997</v>
      </c>
      <c r="O40" s="90">
        <v>1821960.88</v>
      </c>
      <c r="P40" s="92">
        <v>9952298.7400000002</v>
      </c>
      <c r="Q40" s="90">
        <v>0</v>
      </c>
      <c r="R40" s="90">
        <v>1426602.55</v>
      </c>
      <c r="S40" s="90">
        <v>4649131.0199999996</v>
      </c>
      <c r="T40" s="90">
        <v>2534166.88</v>
      </c>
      <c r="U40" s="90">
        <v>0</v>
      </c>
      <c r="V40" s="90">
        <v>0</v>
      </c>
      <c r="W40" s="90">
        <v>481204.03</v>
      </c>
      <c r="X40" s="91">
        <v>1661251.78</v>
      </c>
      <c r="Y40" s="91">
        <v>22820015.600000001</v>
      </c>
      <c r="Z40" s="83">
        <v>0.12114562654360515</v>
      </c>
      <c r="AA40" s="91">
        <v>1661251.78</v>
      </c>
      <c r="AB40" s="91">
        <v>0</v>
      </c>
      <c r="AC40" s="91">
        <v>0</v>
      </c>
      <c r="AD40" s="91">
        <v>0</v>
      </c>
      <c r="AE40" s="91">
        <v>0</v>
      </c>
      <c r="AF40" s="91">
        <f t="shared" si="8"/>
        <v>0</v>
      </c>
      <c r="AG40" s="91">
        <v>843154.25</v>
      </c>
      <c r="AH40" s="90">
        <v>64062.03</v>
      </c>
      <c r="AI40" s="90">
        <v>159845.01999999999</v>
      </c>
      <c r="AJ40" s="91">
        <v>0</v>
      </c>
      <c r="AK40" s="90">
        <v>123335.88</v>
      </c>
      <c r="AL40" s="90">
        <v>10412.700000000001</v>
      </c>
      <c r="AM40" s="90">
        <v>83421.259999999995</v>
      </c>
      <c r="AN40" s="90">
        <v>9900</v>
      </c>
      <c r="AO40" s="90">
        <v>5286.85</v>
      </c>
      <c r="AP40" s="90">
        <v>0</v>
      </c>
      <c r="AQ40" s="90">
        <v>53165.520000000004</v>
      </c>
      <c r="AR40" s="90">
        <v>17881.18</v>
      </c>
      <c r="AS40" s="90">
        <v>0</v>
      </c>
      <c r="AT40" s="90">
        <v>7771.37</v>
      </c>
      <c r="AU40" s="90">
        <v>33403.99</v>
      </c>
      <c r="AV40" s="90">
        <v>56942.26</v>
      </c>
      <c r="AW40" s="90">
        <v>1468582.31</v>
      </c>
      <c r="AX40" s="90">
        <v>0</v>
      </c>
      <c r="AY40" s="83">
        <f t="shared" si="9"/>
        <v>0</v>
      </c>
      <c r="AZ40" s="91">
        <v>0</v>
      </c>
      <c r="BA40" s="83">
        <v>7.4139539380427652E-2</v>
      </c>
      <c r="BB40" s="90">
        <v>191828.78</v>
      </c>
      <c r="BC40" s="90">
        <v>2522692.91</v>
      </c>
      <c r="BD40" s="91">
        <v>208632.99</v>
      </c>
      <c r="BE40" s="91">
        <v>0</v>
      </c>
      <c r="BF40" s="91">
        <v>304203.61</v>
      </c>
      <c r="BG40" s="91">
        <v>0</v>
      </c>
      <c r="BH40" s="91">
        <v>0</v>
      </c>
      <c r="BI40" s="91">
        <v>0</v>
      </c>
      <c r="BJ40" s="91">
        <f t="shared" si="10"/>
        <v>0</v>
      </c>
      <c r="BK40" s="91">
        <v>0</v>
      </c>
      <c r="BL40" s="82">
        <v>3922</v>
      </c>
      <c r="BM40" s="82">
        <v>936</v>
      </c>
      <c r="BN40" s="81">
        <v>0</v>
      </c>
      <c r="BO40" s="81">
        <v>0</v>
      </c>
      <c r="BP40" s="81">
        <v>-14</v>
      </c>
      <c r="BQ40" s="81">
        <v>-65</v>
      </c>
      <c r="BR40" s="81">
        <v>-178</v>
      </c>
      <c r="BS40" s="81">
        <v>-418</v>
      </c>
      <c r="BT40" s="81">
        <v>6</v>
      </c>
      <c r="BU40" s="81">
        <v>0</v>
      </c>
      <c r="BV40" s="81">
        <v>0</v>
      </c>
      <c r="BW40" s="81">
        <v>-640</v>
      </c>
      <c r="BX40" s="81">
        <v>-5</v>
      </c>
      <c r="BY40" s="81">
        <v>3544</v>
      </c>
      <c r="BZ40" s="81">
        <v>5</v>
      </c>
      <c r="CA40" s="81">
        <v>101</v>
      </c>
      <c r="CB40" s="81">
        <v>58</v>
      </c>
      <c r="CC40" s="81">
        <v>471</v>
      </c>
      <c r="CD40" s="81">
        <v>0</v>
      </c>
      <c r="CE40" s="81">
        <v>10</v>
      </c>
    </row>
    <row r="41" spans="1:83" ht="15.6" customHeight="1" x14ac:dyDescent="0.3">
      <c r="A41" s="36">
        <v>4</v>
      </c>
      <c r="B41" s="40" t="s">
        <v>196</v>
      </c>
      <c r="C41" s="70" t="s">
        <v>197</v>
      </c>
      <c r="D41" s="40" t="s">
        <v>554</v>
      </c>
      <c r="E41" s="40" t="s">
        <v>112</v>
      </c>
      <c r="F41" s="40" t="s">
        <v>165</v>
      </c>
      <c r="G41" s="90">
        <v>20406504.739999998</v>
      </c>
      <c r="H41" s="90">
        <v>0</v>
      </c>
      <c r="I41" s="90">
        <v>686213.33</v>
      </c>
      <c r="J41" s="90">
        <v>0</v>
      </c>
      <c r="K41" s="91">
        <v>0</v>
      </c>
      <c r="L41" s="91">
        <v>21092718.07</v>
      </c>
      <c r="M41" s="91">
        <v>0</v>
      </c>
      <c r="N41" s="90">
        <v>0</v>
      </c>
      <c r="O41" s="90">
        <v>1913818.02</v>
      </c>
      <c r="P41" s="92">
        <v>6326938.2999999998</v>
      </c>
      <c r="Q41" s="90">
        <v>0</v>
      </c>
      <c r="R41" s="90">
        <v>1204292.3600000001</v>
      </c>
      <c r="S41" s="90">
        <v>5764231.8899999997</v>
      </c>
      <c r="T41" s="90">
        <v>3444222.7</v>
      </c>
      <c r="U41" s="90">
        <v>0</v>
      </c>
      <c r="V41" s="90">
        <v>0</v>
      </c>
      <c r="W41" s="90">
        <v>850712.07</v>
      </c>
      <c r="X41" s="91">
        <v>1739786.67</v>
      </c>
      <c r="Y41" s="91">
        <v>21244002.010000002</v>
      </c>
      <c r="Z41" s="83">
        <v>2.7926485072327926E-2</v>
      </c>
      <c r="AA41" s="91">
        <v>1734422.93</v>
      </c>
      <c r="AB41" s="91">
        <v>0</v>
      </c>
      <c r="AC41" s="91">
        <v>0</v>
      </c>
      <c r="AD41" s="91">
        <v>0</v>
      </c>
      <c r="AE41" s="91">
        <v>0</v>
      </c>
      <c r="AF41" s="91">
        <f t="shared" si="8"/>
        <v>0</v>
      </c>
      <c r="AG41" s="91">
        <v>670613.66</v>
      </c>
      <c r="AH41" s="90">
        <v>50446.52</v>
      </c>
      <c r="AI41" s="90">
        <v>177259.88</v>
      </c>
      <c r="AJ41" s="91">
        <v>0</v>
      </c>
      <c r="AK41" s="90">
        <v>120886.36</v>
      </c>
      <c r="AL41" s="90">
        <v>3864.06</v>
      </c>
      <c r="AM41" s="90">
        <v>89197.97</v>
      </c>
      <c r="AN41" s="90">
        <v>9400</v>
      </c>
      <c r="AO41" s="90">
        <v>82500</v>
      </c>
      <c r="AP41" s="90">
        <v>19315.740000000002</v>
      </c>
      <c r="AQ41" s="90">
        <v>58376</v>
      </c>
      <c r="AR41" s="90">
        <v>6147.61</v>
      </c>
      <c r="AS41" s="90">
        <v>0</v>
      </c>
      <c r="AT41" s="90">
        <v>27316.76</v>
      </c>
      <c r="AU41" s="90">
        <v>49555.69</v>
      </c>
      <c r="AV41" s="90">
        <v>73321.14</v>
      </c>
      <c r="AW41" s="90">
        <v>1438201.39</v>
      </c>
      <c r="AX41" s="90">
        <v>0</v>
      </c>
      <c r="AY41" s="83">
        <f t="shared" si="9"/>
        <v>0</v>
      </c>
      <c r="AZ41" s="91">
        <v>0</v>
      </c>
      <c r="BA41" s="83">
        <v>8.4993630810290349E-2</v>
      </c>
      <c r="BB41" s="90">
        <v>263103.2</v>
      </c>
      <c r="BC41" s="90">
        <v>306778.75</v>
      </c>
      <c r="BD41" s="91">
        <v>211810</v>
      </c>
      <c r="BE41" s="91">
        <v>5.8207660913467401E-11</v>
      </c>
      <c r="BF41" s="91">
        <v>305335.47999999899</v>
      </c>
      <c r="BG41" s="91">
        <v>0</v>
      </c>
      <c r="BH41" s="91">
        <v>0</v>
      </c>
      <c r="BI41" s="91">
        <v>0</v>
      </c>
      <c r="BJ41" s="91">
        <f t="shared" si="10"/>
        <v>0</v>
      </c>
      <c r="BK41" s="91">
        <v>0</v>
      </c>
      <c r="BL41" s="82">
        <v>3456</v>
      </c>
      <c r="BM41" s="82">
        <v>1228</v>
      </c>
      <c r="BN41" s="81">
        <v>21</v>
      </c>
      <c r="BO41" s="81">
        <v>-24</v>
      </c>
      <c r="BP41" s="81">
        <v>-24</v>
      </c>
      <c r="BQ41" s="81">
        <v>-153</v>
      </c>
      <c r="BR41" s="81">
        <v>-247</v>
      </c>
      <c r="BS41" s="81">
        <v>-493</v>
      </c>
      <c r="BT41" s="81">
        <v>1</v>
      </c>
      <c r="BU41" s="81">
        <v>-16</v>
      </c>
      <c r="BV41" s="81">
        <v>9</v>
      </c>
      <c r="BW41" s="81">
        <v>-526</v>
      </c>
      <c r="BX41" s="81">
        <v>-7</v>
      </c>
      <c r="BY41" s="81">
        <v>3225</v>
      </c>
      <c r="BZ41" s="81">
        <v>12</v>
      </c>
      <c r="CA41" s="81">
        <v>180</v>
      </c>
      <c r="CB41" s="81">
        <v>74</v>
      </c>
      <c r="CC41" s="81">
        <v>286</v>
      </c>
      <c r="CD41" s="81">
        <v>5</v>
      </c>
      <c r="CE41" s="81">
        <v>3</v>
      </c>
    </row>
    <row r="42" spans="1:83" ht="15.6" customHeight="1" x14ac:dyDescent="0.3">
      <c r="A42" s="36">
        <v>4</v>
      </c>
      <c r="B42" s="40" t="s">
        <v>198</v>
      </c>
      <c r="C42" s="68" t="s">
        <v>152</v>
      </c>
      <c r="D42" s="40" t="s">
        <v>176</v>
      </c>
      <c r="E42" s="41" t="s">
        <v>87</v>
      </c>
      <c r="F42" s="40" t="s">
        <v>177</v>
      </c>
      <c r="G42" s="90">
        <v>23443306.129999999</v>
      </c>
      <c r="H42" s="90">
        <v>0</v>
      </c>
      <c r="I42" s="90">
        <v>605391.26</v>
      </c>
      <c r="J42" s="90">
        <v>0</v>
      </c>
      <c r="K42" s="91">
        <v>0</v>
      </c>
      <c r="L42" s="91">
        <v>24048697.390000001</v>
      </c>
      <c r="M42" s="91">
        <v>0</v>
      </c>
      <c r="N42" s="90">
        <v>357865.73</v>
      </c>
      <c r="O42" s="90">
        <v>1898788.14</v>
      </c>
      <c r="P42" s="92">
        <v>9851459.7599999998</v>
      </c>
      <c r="Q42" s="90">
        <v>0</v>
      </c>
      <c r="R42" s="90">
        <v>1706046.41</v>
      </c>
      <c r="S42" s="90">
        <v>4964082.5</v>
      </c>
      <c r="T42" s="90">
        <v>2703392.11</v>
      </c>
      <c r="U42" s="90">
        <v>0</v>
      </c>
      <c r="V42" s="90">
        <v>0</v>
      </c>
      <c r="W42" s="90">
        <v>607985.14</v>
      </c>
      <c r="X42" s="91">
        <v>1875473.92</v>
      </c>
      <c r="Y42" s="91">
        <v>23965093.710000001</v>
      </c>
      <c r="Z42" s="83">
        <v>0.11508392353190672</v>
      </c>
      <c r="AA42" s="91">
        <v>1875473.92</v>
      </c>
      <c r="AB42" s="91">
        <v>0</v>
      </c>
      <c r="AC42" s="91">
        <v>0</v>
      </c>
      <c r="AD42" s="91">
        <v>0</v>
      </c>
      <c r="AE42" s="91">
        <v>0</v>
      </c>
      <c r="AF42" s="91">
        <f t="shared" si="8"/>
        <v>0</v>
      </c>
      <c r="AG42" s="91">
        <v>958366.36</v>
      </c>
      <c r="AH42" s="90">
        <v>68634.97</v>
      </c>
      <c r="AI42" s="90">
        <v>215906.14</v>
      </c>
      <c r="AJ42" s="91">
        <v>0</v>
      </c>
      <c r="AK42" s="90">
        <v>118431.36</v>
      </c>
      <c r="AL42" s="90">
        <v>0</v>
      </c>
      <c r="AM42" s="90">
        <v>58226.61</v>
      </c>
      <c r="AN42" s="90">
        <v>9900</v>
      </c>
      <c r="AO42" s="90">
        <v>1000</v>
      </c>
      <c r="AP42" s="90">
        <v>2250</v>
      </c>
      <c r="AQ42" s="90">
        <v>57036.06</v>
      </c>
      <c r="AR42" s="90">
        <v>15742.24</v>
      </c>
      <c r="AS42" s="90">
        <v>0</v>
      </c>
      <c r="AT42" s="90">
        <v>13276.12</v>
      </c>
      <c r="AU42" s="90">
        <v>54000</v>
      </c>
      <c r="AV42" s="90">
        <v>84770.19</v>
      </c>
      <c r="AW42" s="90">
        <v>1657540.05</v>
      </c>
      <c r="AX42" s="90">
        <v>0</v>
      </c>
      <c r="AY42" s="83">
        <f t="shared" si="9"/>
        <v>0</v>
      </c>
      <c r="AZ42" s="91">
        <v>0</v>
      </c>
      <c r="BA42" s="83">
        <v>8.0000402229956288E-2</v>
      </c>
      <c r="BB42" s="90">
        <v>250169.06</v>
      </c>
      <c r="BC42" s="90">
        <v>2447778.59</v>
      </c>
      <c r="BD42" s="91">
        <v>211810</v>
      </c>
      <c r="BE42" s="91">
        <v>5.8207660913467401E-11</v>
      </c>
      <c r="BF42" s="91">
        <v>232332.44</v>
      </c>
      <c r="BG42" s="91">
        <v>0</v>
      </c>
      <c r="BH42" s="91">
        <v>0</v>
      </c>
      <c r="BI42" s="91">
        <v>0</v>
      </c>
      <c r="BJ42" s="91">
        <f t="shared" si="10"/>
        <v>0</v>
      </c>
      <c r="BK42" s="91">
        <v>0</v>
      </c>
      <c r="BL42" s="82">
        <v>3935</v>
      </c>
      <c r="BM42" s="82">
        <v>947</v>
      </c>
      <c r="BN42" s="81">
        <v>0</v>
      </c>
      <c r="BO42" s="81">
        <v>0</v>
      </c>
      <c r="BP42" s="81">
        <v>-15</v>
      </c>
      <c r="BQ42" s="81">
        <v>-74</v>
      </c>
      <c r="BR42" s="81">
        <v>-91</v>
      </c>
      <c r="BS42" s="81">
        <v>-367</v>
      </c>
      <c r="BT42" s="81">
        <v>0</v>
      </c>
      <c r="BU42" s="81">
        <v>-1</v>
      </c>
      <c r="BV42" s="81">
        <v>5</v>
      </c>
      <c r="BW42" s="81">
        <v>-585</v>
      </c>
      <c r="BX42" s="81">
        <v>-9</v>
      </c>
      <c r="BY42" s="81">
        <v>3745</v>
      </c>
      <c r="BZ42" s="81">
        <v>9</v>
      </c>
      <c r="CA42" s="81">
        <v>105</v>
      </c>
      <c r="CB42" s="81">
        <v>60</v>
      </c>
      <c r="CC42" s="81">
        <v>413</v>
      </c>
      <c r="CD42" s="81">
        <v>1</v>
      </c>
      <c r="CE42" s="81">
        <v>6</v>
      </c>
    </row>
    <row r="43" spans="1:83" ht="15.6" customHeight="1" x14ac:dyDescent="0.3">
      <c r="A43" s="52">
        <v>4</v>
      </c>
      <c r="B43" s="51" t="s">
        <v>179</v>
      </c>
      <c r="C43" s="79"/>
      <c r="D43" s="51" t="s">
        <v>173</v>
      </c>
      <c r="E43" s="41" t="s">
        <v>87</v>
      </c>
      <c r="F43" s="51" t="s">
        <v>172</v>
      </c>
      <c r="G43" s="90">
        <v>19924960.530000001</v>
      </c>
      <c r="H43" s="90">
        <v>0</v>
      </c>
      <c r="I43" s="90">
        <v>687114.32</v>
      </c>
      <c r="J43" s="90">
        <v>0</v>
      </c>
      <c r="K43" s="91">
        <v>0</v>
      </c>
      <c r="L43" s="91">
        <v>20612074.850000001</v>
      </c>
      <c r="M43" s="91">
        <v>0</v>
      </c>
      <c r="N43" s="90">
        <v>0</v>
      </c>
      <c r="O43" s="90">
        <v>5766483.7999999998</v>
      </c>
      <c r="P43" s="92">
        <v>1073336.04</v>
      </c>
      <c r="Q43" s="90">
        <v>0</v>
      </c>
      <c r="R43" s="90">
        <v>1773261.15</v>
      </c>
      <c r="S43" s="90">
        <v>6738656.6600000001</v>
      </c>
      <c r="T43" s="90">
        <v>2493525.44</v>
      </c>
      <c r="U43" s="90">
        <v>0</v>
      </c>
      <c r="V43" s="90">
        <v>0</v>
      </c>
      <c r="W43" s="90">
        <v>1227663.8</v>
      </c>
      <c r="X43" s="91">
        <v>1695448.93</v>
      </c>
      <c r="Y43" s="91">
        <v>20768375.82</v>
      </c>
      <c r="Z43" s="83">
        <v>6.3227913957629292E-2</v>
      </c>
      <c r="AA43" s="91">
        <v>1617117.42</v>
      </c>
      <c r="AB43" s="91">
        <v>0</v>
      </c>
      <c r="AC43" s="91">
        <v>0</v>
      </c>
      <c r="AD43" s="91">
        <v>0</v>
      </c>
      <c r="AE43" s="91">
        <v>8.61</v>
      </c>
      <c r="AF43" s="91">
        <f t="shared" si="8"/>
        <v>8.61</v>
      </c>
      <c r="AG43" s="91">
        <v>860291.62</v>
      </c>
      <c r="AH43" s="90">
        <v>71746.28</v>
      </c>
      <c r="AI43" s="90">
        <v>122485.7</v>
      </c>
      <c r="AJ43" s="91">
        <v>0</v>
      </c>
      <c r="AK43" s="90">
        <v>145064.34</v>
      </c>
      <c r="AL43" s="90">
        <v>53774.98</v>
      </c>
      <c r="AM43" s="90">
        <v>55273.49</v>
      </c>
      <c r="AN43" s="90">
        <v>6500</v>
      </c>
      <c r="AO43" s="90">
        <v>8491.51</v>
      </c>
      <c r="AP43" s="90">
        <v>0</v>
      </c>
      <c r="AQ43" s="90">
        <v>54586.229999999996</v>
      </c>
      <c r="AR43" s="90">
        <v>3188.34</v>
      </c>
      <c r="AS43" s="90">
        <v>0</v>
      </c>
      <c r="AT43" s="90">
        <v>5143.74</v>
      </c>
      <c r="AU43" s="90">
        <v>22538.54</v>
      </c>
      <c r="AV43" s="90">
        <v>44428.34</v>
      </c>
      <c r="AW43" s="90">
        <v>1453513.11</v>
      </c>
      <c r="AX43" s="90">
        <v>0</v>
      </c>
      <c r="AY43" s="83">
        <f t="shared" si="9"/>
        <v>0</v>
      </c>
      <c r="AZ43" s="91">
        <v>0</v>
      </c>
      <c r="BA43" s="83">
        <v>8.1160382604783005E-2</v>
      </c>
      <c r="BB43" s="90">
        <v>1004912.78</v>
      </c>
      <c r="BC43" s="90">
        <v>254900.91</v>
      </c>
      <c r="BD43" s="91">
        <v>208632.95999999999</v>
      </c>
      <c r="BE43" s="91">
        <v>0</v>
      </c>
      <c r="BF43" s="91">
        <v>276972.48000000103</v>
      </c>
      <c r="BG43" s="91">
        <v>0</v>
      </c>
      <c r="BH43" s="91">
        <v>0</v>
      </c>
      <c r="BI43" s="91">
        <v>0</v>
      </c>
      <c r="BJ43" s="91">
        <f t="shared" si="10"/>
        <v>0</v>
      </c>
      <c r="BK43" s="91">
        <v>0</v>
      </c>
      <c r="BL43" s="82">
        <v>2977</v>
      </c>
      <c r="BM43" s="82">
        <v>1635</v>
      </c>
      <c r="BN43" s="81">
        <v>0</v>
      </c>
      <c r="BO43" s="81">
        <v>0</v>
      </c>
      <c r="BP43" s="81">
        <v>-111</v>
      </c>
      <c r="BQ43" s="81">
        <v>-102</v>
      </c>
      <c r="BR43" s="81">
        <v>-553</v>
      </c>
      <c r="BS43" s="81">
        <v>-207</v>
      </c>
      <c r="BT43" s="81">
        <v>0</v>
      </c>
      <c r="BU43" s="81">
        <v>0</v>
      </c>
      <c r="BV43" s="81">
        <v>-4</v>
      </c>
      <c r="BW43" s="81">
        <v>-440</v>
      </c>
      <c r="BX43" s="81">
        <v>0</v>
      </c>
      <c r="BY43" s="81">
        <v>3195</v>
      </c>
      <c r="BZ43" s="81">
        <v>13</v>
      </c>
      <c r="CA43" s="81">
        <v>197</v>
      </c>
      <c r="CB43" s="81">
        <v>53</v>
      </c>
      <c r="CC43" s="81">
        <v>180</v>
      </c>
      <c r="CD43" s="81">
        <v>0</v>
      </c>
      <c r="CE43" s="81">
        <v>10</v>
      </c>
    </row>
    <row r="44" spans="1:83" s="59" customFormat="1" ht="15.6" customHeight="1" x14ac:dyDescent="0.3">
      <c r="A44" s="52">
        <v>4</v>
      </c>
      <c r="B44" s="51" t="s">
        <v>555</v>
      </c>
      <c r="C44" s="68" t="s">
        <v>566</v>
      </c>
      <c r="D44" s="51" t="s">
        <v>164</v>
      </c>
      <c r="E44" s="51" t="s">
        <v>112</v>
      </c>
      <c r="F44" s="51" t="s">
        <v>165</v>
      </c>
      <c r="G44" s="90">
        <v>30064964.890000001</v>
      </c>
      <c r="H44" s="90">
        <v>0</v>
      </c>
      <c r="I44" s="90">
        <v>471260.95</v>
      </c>
      <c r="J44" s="90">
        <v>0</v>
      </c>
      <c r="K44" s="91">
        <v>0</v>
      </c>
      <c r="L44" s="91">
        <v>30536225.84</v>
      </c>
      <c r="M44" s="91">
        <v>0</v>
      </c>
      <c r="N44" s="90">
        <v>170294.19</v>
      </c>
      <c r="O44" s="90">
        <v>2578387.85</v>
      </c>
      <c r="P44" s="92">
        <v>8938675.0999999996</v>
      </c>
      <c r="Q44" s="90">
        <v>112796.6</v>
      </c>
      <c r="R44" s="90">
        <v>2228004.83</v>
      </c>
      <c r="S44" s="90">
        <v>7829846.6900000004</v>
      </c>
      <c r="T44" s="90">
        <v>6183177.3600000003</v>
      </c>
      <c r="U44" s="90">
        <v>0</v>
      </c>
      <c r="V44" s="90">
        <v>0</v>
      </c>
      <c r="W44" s="90">
        <v>737390.23</v>
      </c>
      <c r="X44" s="91">
        <v>1828415.01</v>
      </c>
      <c r="Y44" s="91">
        <v>30606987.859999999</v>
      </c>
      <c r="Z44" s="83">
        <v>4.5362681945244072E-2</v>
      </c>
      <c r="AA44" s="91">
        <v>1803917.62</v>
      </c>
      <c r="AB44" s="91">
        <v>0</v>
      </c>
      <c r="AC44" s="91">
        <v>0</v>
      </c>
      <c r="AD44" s="91">
        <v>0</v>
      </c>
      <c r="AE44" s="91">
        <v>188.36</v>
      </c>
      <c r="AF44" s="91">
        <f t="shared" si="8"/>
        <v>188.36</v>
      </c>
      <c r="AG44" s="91">
        <v>848648.39</v>
      </c>
      <c r="AH44" s="90">
        <v>65586.649999999994</v>
      </c>
      <c r="AI44" s="90">
        <v>230435.93</v>
      </c>
      <c r="AJ44" s="91">
        <v>0</v>
      </c>
      <c r="AK44" s="90">
        <v>136592.79</v>
      </c>
      <c r="AL44" s="90">
        <v>27847.3</v>
      </c>
      <c r="AM44" s="90">
        <v>99087.74</v>
      </c>
      <c r="AN44" s="90">
        <v>12100</v>
      </c>
      <c r="AO44" s="90">
        <v>20831</v>
      </c>
      <c r="AP44" s="90">
        <v>0</v>
      </c>
      <c r="AQ44" s="90">
        <v>50140.11</v>
      </c>
      <c r="AR44" s="90">
        <v>5137.38</v>
      </c>
      <c r="AS44" s="90">
        <v>0</v>
      </c>
      <c r="AT44" s="90">
        <v>3302.96</v>
      </c>
      <c r="AU44" s="90">
        <v>74039.72</v>
      </c>
      <c r="AV44" s="90">
        <v>64498.1</v>
      </c>
      <c r="AW44" s="90">
        <v>1638248.07</v>
      </c>
      <c r="AX44" s="90">
        <v>0</v>
      </c>
      <c r="AY44" s="83">
        <f t="shared" si="9"/>
        <v>0</v>
      </c>
      <c r="AZ44" s="91">
        <v>0</v>
      </c>
      <c r="BA44" s="83">
        <v>6.0000656132480852E-2</v>
      </c>
      <c r="BB44" s="90">
        <v>390923.64</v>
      </c>
      <c r="BC44" s="90">
        <v>972903.8</v>
      </c>
      <c r="BD44" s="91">
        <v>208632.95999999999</v>
      </c>
      <c r="BE44" s="91">
        <v>0</v>
      </c>
      <c r="BF44" s="91">
        <v>193775.16</v>
      </c>
      <c r="BG44" s="91">
        <v>0</v>
      </c>
      <c r="BH44" s="91">
        <v>0</v>
      </c>
      <c r="BI44" s="91">
        <v>0</v>
      </c>
      <c r="BJ44" s="91">
        <f t="shared" si="10"/>
        <v>0</v>
      </c>
      <c r="BK44" s="91">
        <v>0</v>
      </c>
      <c r="BL44" s="82">
        <v>5515</v>
      </c>
      <c r="BM44" s="82">
        <v>1665</v>
      </c>
      <c r="BN44" s="81">
        <v>0</v>
      </c>
      <c r="BO44" s="81">
        <v>0</v>
      </c>
      <c r="BP44" s="81">
        <v>-13</v>
      </c>
      <c r="BQ44" s="81">
        <v>-162</v>
      </c>
      <c r="BR44" s="81">
        <v>-113</v>
      </c>
      <c r="BS44" s="81">
        <v>-569</v>
      </c>
      <c r="BT44" s="81">
        <v>3</v>
      </c>
      <c r="BU44" s="81">
        <v>0</v>
      </c>
      <c r="BV44" s="81">
        <v>271</v>
      </c>
      <c r="BW44" s="81">
        <v>-1284</v>
      </c>
      <c r="BX44" s="81">
        <v>-4</v>
      </c>
      <c r="BY44" s="81">
        <v>5309</v>
      </c>
      <c r="BZ44" s="81">
        <v>41</v>
      </c>
      <c r="CA44" s="81">
        <v>245</v>
      </c>
      <c r="CB44" s="81">
        <v>149</v>
      </c>
      <c r="CC44" s="81">
        <v>864</v>
      </c>
      <c r="CD44" s="81">
        <v>1</v>
      </c>
      <c r="CE44" s="81">
        <v>18</v>
      </c>
    </row>
    <row r="45" spans="1:83" ht="15.6" customHeight="1" x14ac:dyDescent="0.3">
      <c r="A45" s="36">
        <v>4</v>
      </c>
      <c r="B45" s="40" t="s">
        <v>199</v>
      </c>
      <c r="C45" s="68" t="s">
        <v>200</v>
      </c>
      <c r="D45" s="40" t="s">
        <v>201</v>
      </c>
      <c r="E45" s="41" t="s">
        <v>87</v>
      </c>
      <c r="F45" s="40" t="s">
        <v>177</v>
      </c>
      <c r="G45" s="90">
        <v>21761776.460000001</v>
      </c>
      <c r="H45" s="90">
        <v>0</v>
      </c>
      <c r="I45" s="90">
        <v>378367.02999999997</v>
      </c>
      <c r="J45" s="90">
        <v>0</v>
      </c>
      <c r="K45" s="91">
        <v>0</v>
      </c>
      <c r="L45" s="91">
        <v>22140143.489999998</v>
      </c>
      <c r="M45" s="91">
        <v>0</v>
      </c>
      <c r="N45" s="90">
        <v>503031.19</v>
      </c>
      <c r="O45" s="90">
        <v>2213302.81</v>
      </c>
      <c r="P45" s="92">
        <v>9301112.7799999993</v>
      </c>
      <c r="Q45" s="90">
        <v>0</v>
      </c>
      <c r="R45" s="90">
        <v>1211749.71</v>
      </c>
      <c r="S45" s="90">
        <v>4193887.74</v>
      </c>
      <c r="T45" s="90">
        <v>2348113.2200000002</v>
      </c>
      <c r="U45" s="90">
        <v>0</v>
      </c>
      <c r="V45" s="90">
        <v>0</v>
      </c>
      <c r="W45" s="90">
        <v>351952.48</v>
      </c>
      <c r="X45" s="91">
        <v>1837942.47</v>
      </c>
      <c r="Y45" s="91">
        <v>21961092.399999999</v>
      </c>
      <c r="Z45" s="83">
        <v>0.12090832634166301</v>
      </c>
      <c r="AA45" s="91">
        <v>1806323.33</v>
      </c>
      <c r="AB45" s="91">
        <v>0</v>
      </c>
      <c r="AC45" s="91">
        <v>0</v>
      </c>
      <c r="AD45" s="91">
        <v>0</v>
      </c>
      <c r="AE45" s="91">
        <v>131.63999999999999</v>
      </c>
      <c r="AF45" s="91">
        <f t="shared" si="8"/>
        <v>131.63999999999999</v>
      </c>
      <c r="AG45" s="91">
        <v>705472.18</v>
      </c>
      <c r="AH45" s="90">
        <v>51667.07</v>
      </c>
      <c r="AI45" s="90">
        <v>221881.22</v>
      </c>
      <c r="AJ45" s="91">
        <v>0</v>
      </c>
      <c r="AK45" s="90">
        <v>178790.38</v>
      </c>
      <c r="AL45" s="90">
        <v>8248.4599999999991</v>
      </c>
      <c r="AM45" s="90">
        <v>72829.440000000002</v>
      </c>
      <c r="AN45" s="90">
        <v>9100</v>
      </c>
      <c r="AO45" s="90">
        <v>0</v>
      </c>
      <c r="AP45" s="90">
        <v>0</v>
      </c>
      <c r="AQ45" s="90">
        <v>40452.01</v>
      </c>
      <c r="AR45" s="90">
        <v>20695</v>
      </c>
      <c r="AS45" s="90">
        <v>0</v>
      </c>
      <c r="AT45" s="90">
        <v>28795.07</v>
      </c>
      <c r="AU45" s="90">
        <v>49283.21</v>
      </c>
      <c r="AV45" s="90">
        <v>100548.34</v>
      </c>
      <c r="AW45" s="90">
        <v>1487762.38</v>
      </c>
      <c r="AX45" s="90">
        <v>0</v>
      </c>
      <c r="AY45" s="83">
        <f t="shared" si="9"/>
        <v>0</v>
      </c>
      <c r="AZ45" s="91">
        <v>0</v>
      </c>
      <c r="BA45" s="83">
        <v>8.3004406065845596E-2</v>
      </c>
      <c r="BB45" s="90">
        <v>370890.11</v>
      </c>
      <c r="BC45" s="90">
        <v>2260289.86</v>
      </c>
      <c r="BD45" s="91">
        <v>211810</v>
      </c>
      <c r="BE45" s="91">
        <v>5.8207660913467401E-11</v>
      </c>
      <c r="BF45" s="91">
        <v>252810.52</v>
      </c>
      <c r="BG45" s="91">
        <v>0</v>
      </c>
      <c r="BH45" s="91">
        <v>0</v>
      </c>
      <c r="BI45" s="91">
        <v>0</v>
      </c>
      <c r="BJ45" s="91">
        <f t="shared" si="10"/>
        <v>0</v>
      </c>
      <c r="BK45" s="91">
        <v>0</v>
      </c>
      <c r="BL45" s="82">
        <v>3076</v>
      </c>
      <c r="BM45" s="82">
        <v>1098</v>
      </c>
      <c r="BN45" s="81">
        <v>0</v>
      </c>
      <c r="BO45" s="81">
        <v>0</v>
      </c>
      <c r="BP45" s="81">
        <v>-20</v>
      </c>
      <c r="BQ45" s="81">
        <v>-35</v>
      </c>
      <c r="BR45" s="81">
        <v>-181</v>
      </c>
      <c r="BS45" s="81">
        <v>-381</v>
      </c>
      <c r="BT45" s="81">
        <v>0</v>
      </c>
      <c r="BU45" s="81">
        <v>-1</v>
      </c>
      <c r="BV45" s="81">
        <v>12</v>
      </c>
      <c r="BW45" s="81">
        <v>-541</v>
      </c>
      <c r="BX45" s="81">
        <v>-2</v>
      </c>
      <c r="BY45" s="81">
        <v>3025</v>
      </c>
      <c r="BZ45" s="81">
        <v>3</v>
      </c>
      <c r="CA45" s="81">
        <v>93</v>
      </c>
      <c r="CB45" s="81">
        <v>51</v>
      </c>
      <c r="CC45" s="81">
        <v>387</v>
      </c>
      <c r="CD45" s="81">
        <v>0</v>
      </c>
      <c r="CE45" s="81">
        <v>8</v>
      </c>
    </row>
    <row r="46" spans="1:83" ht="15.6" customHeight="1" x14ac:dyDescent="0.3">
      <c r="A46" s="36">
        <v>5</v>
      </c>
      <c r="B46" s="37" t="s">
        <v>202</v>
      </c>
      <c r="C46" s="71" t="s">
        <v>203</v>
      </c>
      <c r="D46" s="40" t="s">
        <v>204</v>
      </c>
      <c r="E46" s="40" t="s">
        <v>107</v>
      </c>
      <c r="F46" s="40" t="s">
        <v>205</v>
      </c>
      <c r="G46" s="90">
        <v>38257282.390000001</v>
      </c>
      <c r="H46" s="90">
        <v>147034.06</v>
      </c>
      <c r="I46" s="90">
        <v>657757.51</v>
      </c>
      <c r="J46" s="90">
        <v>0</v>
      </c>
      <c r="K46" s="91">
        <v>0</v>
      </c>
      <c r="L46" s="91">
        <v>39062073.960000001</v>
      </c>
      <c r="M46" s="91">
        <v>0</v>
      </c>
      <c r="N46" s="90">
        <v>13010448.91</v>
      </c>
      <c r="O46" s="90">
        <v>2353635.56</v>
      </c>
      <c r="P46" s="92">
        <v>13244947.210000001</v>
      </c>
      <c r="Q46" s="90">
        <v>144815.79</v>
      </c>
      <c r="R46" s="90">
        <v>1412101.33</v>
      </c>
      <c r="S46" s="90">
        <v>2658938.3199999998</v>
      </c>
      <c r="T46" s="90">
        <v>2900364.22</v>
      </c>
      <c r="U46" s="90">
        <v>0</v>
      </c>
      <c r="V46" s="90">
        <v>0</v>
      </c>
      <c r="W46" s="90">
        <v>1267138.3600000001</v>
      </c>
      <c r="X46" s="91">
        <v>2305515.75</v>
      </c>
      <c r="Y46" s="91">
        <v>39297905.450000003</v>
      </c>
      <c r="Z46" s="83">
        <v>3.5408036796342718E-2</v>
      </c>
      <c r="AA46" s="91">
        <v>2295430.94</v>
      </c>
      <c r="AB46" s="91">
        <v>0</v>
      </c>
      <c r="AC46" s="91">
        <v>0</v>
      </c>
      <c r="AD46" s="91">
        <v>0</v>
      </c>
      <c r="AE46" s="91">
        <v>0</v>
      </c>
      <c r="AF46" s="91">
        <f t="shared" si="8"/>
        <v>0</v>
      </c>
      <c r="AG46" s="91">
        <v>1048620.68</v>
      </c>
      <c r="AH46" s="90">
        <v>76957.240000000005</v>
      </c>
      <c r="AI46" s="90">
        <v>243424.29</v>
      </c>
      <c r="AJ46" s="91">
        <v>0</v>
      </c>
      <c r="AK46" s="90">
        <v>147933.96</v>
      </c>
      <c r="AL46" s="90">
        <v>29019.35</v>
      </c>
      <c r="AM46" s="90">
        <v>116186.71</v>
      </c>
      <c r="AN46" s="90">
        <v>11000</v>
      </c>
      <c r="AO46" s="90">
        <v>9090.5</v>
      </c>
      <c r="AP46" s="90">
        <v>61317.120000000003</v>
      </c>
      <c r="AQ46" s="90">
        <v>39785.07</v>
      </c>
      <c r="AR46" s="90">
        <v>21158.89</v>
      </c>
      <c r="AS46" s="90">
        <v>0</v>
      </c>
      <c r="AT46" s="90">
        <v>25173.99</v>
      </c>
      <c r="AU46" s="90">
        <v>76897.94</v>
      </c>
      <c r="AV46" s="90">
        <v>82454.010000000009</v>
      </c>
      <c r="AW46" s="90">
        <v>1989019.75</v>
      </c>
      <c r="AX46" s="90">
        <v>0</v>
      </c>
      <c r="AY46" s="83">
        <f t="shared" si="9"/>
        <v>0</v>
      </c>
      <c r="AZ46" s="91">
        <v>0</v>
      </c>
      <c r="BA46" s="83">
        <v>5.9999843078242229E-2</v>
      </c>
      <c r="BB46" s="90">
        <v>513101.83</v>
      </c>
      <c r="BC46" s="90">
        <v>846719.62</v>
      </c>
      <c r="BD46" s="91">
        <v>211810</v>
      </c>
      <c r="BE46" s="91">
        <v>0</v>
      </c>
      <c r="BF46" s="91">
        <v>431006.97</v>
      </c>
      <c r="BG46" s="91">
        <v>0</v>
      </c>
      <c r="BH46" s="91">
        <v>0</v>
      </c>
      <c r="BI46" s="91">
        <v>0</v>
      </c>
      <c r="BJ46" s="91">
        <f t="shared" si="10"/>
        <v>0</v>
      </c>
      <c r="BK46" s="91">
        <v>0</v>
      </c>
      <c r="BL46" s="82">
        <v>4749</v>
      </c>
      <c r="BM46" s="82">
        <v>1472</v>
      </c>
      <c r="BN46" s="81">
        <v>64</v>
      </c>
      <c r="BO46" s="81">
        <v>0</v>
      </c>
      <c r="BP46" s="81">
        <v>-32</v>
      </c>
      <c r="BQ46" s="81">
        <v>-66</v>
      </c>
      <c r="BR46" s="81">
        <v>-188</v>
      </c>
      <c r="BS46" s="81">
        <v>-419</v>
      </c>
      <c r="BT46" s="81">
        <v>0</v>
      </c>
      <c r="BU46" s="81">
        <v>0</v>
      </c>
      <c r="BV46" s="81">
        <v>0</v>
      </c>
      <c r="BW46" s="81">
        <v>-825</v>
      </c>
      <c r="BX46" s="81">
        <v>-1</v>
      </c>
      <c r="BY46" s="81">
        <v>4754</v>
      </c>
      <c r="BZ46" s="81">
        <v>5</v>
      </c>
      <c r="CA46" s="81">
        <v>177</v>
      </c>
      <c r="CB46" s="81">
        <v>34</v>
      </c>
      <c r="CC46" s="81">
        <v>182</v>
      </c>
      <c r="CD46" s="81">
        <v>421</v>
      </c>
      <c r="CE46" s="81">
        <v>11</v>
      </c>
    </row>
    <row r="47" spans="1:83" ht="15.6" customHeight="1" x14ac:dyDescent="0.3">
      <c r="A47" s="38">
        <v>5</v>
      </c>
      <c r="B47" s="39" t="s">
        <v>206</v>
      </c>
      <c r="C47" s="71" t="s">
        <v>207</v>
      </c>
      <c r="D47" s="40" t="s">
        <v>204</v>
      </c>
      <c r="E47" s="40" t="s">
        <v>125</v>
      </c>
      <c r="F47" s="40" t="s">
        <v>205</v>
      </c>
      <c r="G47" s="90">
        <v>22445482.600000001</v>
      </c>
      <c r="H47" s="90">
        <v>1073986.98</v>
      </c>
      <c r="I47" s="90">
        <v>0</v>
      </c>
      <c r="J47" s="90">
        <v>0</v>
      </c>
      <c r="K47" s="91">
        <v>5521.31</v>
      </c>
      <c r="L47" s="91">
        <v>23524990.890000001</v>
      </c>
      <c r="M47" s="91">
        <v>0</v>
      </c>
      <c r="N47" s="90">
        <v>6741813.9900000002</v>
      </c>
      <c r="O47" s="90">
        <v>1344109.36</v>
      </c>
      <c r="P47" s="92">
        <v>7463843.7999999998</v>
      </c>
      <c r="Q47" s="90">
        <v>29867.58</v>
      </c>
      <c r="R47" s="90">
        <v>871441.87</v>
      </c>
      <c r="S47" s="90">
        <v>2485614.37</v>
      </c>
      <c r="T47" s="90">
        <v>1966150.31</v>
      </c>
      <c r="U47" s="90">
        <v>0</v>
      </c>
      <c r="V47" s="90">
        <v>6268.03</v>
      </c>
      <c r="W47" s="90">
        <v>806339.41</v>
      </c>
      <c r="X47" s="91">
        <v>1790137.58</v>
      </c>
      <c r="Y47" s="91">
        <v>23505586.300000001</v>
      </c>
      <c r="Z47" s="83">
        <v>8.0909502806908118E-2</v>
      </c>
      <c r="AA47" s="91">
        <v>1784642.75</v>
      </c>
      <c r="AB47" s="91">
        <v>0</v>
      </c>
      <c r="AC47" s="91">
        <v>0</v>
      </c>
      <c r="AD47" s="91">
        <v>5494.83</v>
      </c>
      <c r="AE47" s="91">
        <v>0</v>
      </c>
      <c r="AF47" s="91">
        <f t="shared" si="8"/>
        <v>5494.83</v>
      </c>
      <c r="AG47" s="91">
        <v>904805.58</v>
      </c>
      <c r="AH47" s="90">
        <v>69834.25</v>
      </c>
      <c r="AI47" s="90">
        <v>226455.76</v>
      </c>
      <c r="AJ47" s="91">
        <v>0</v>
      </c>
      <c r="AK47" s="90">
        <v>38504.33</v>
      </c>
      <c r="AL47" s="90">
        <v>47637.46</v>
      </c>
      <c r="AM47" s="90">
        <v>66073.09</v>
      </c>
      <c r="AN47" s="90">
        <v>10700</v>
      </c>
      <c r="AO47" s="90">
        <v>0</v>
      </c>
      <c r="AP47" s="90">
        <v>27664.42</v>
      </c>
      <c r="AQ47" s="90">
        <v>45720.990000000005</v>
      </c>
      <c r="AR47" s="90">
        <v>10766.94</v>
      </c>
      <c r="AS47" s="90">
        <v>0</v>
      </c>
      <c r="AT47" s="90">
        <v>40619.72</v>
      </c>
      <c r="AU47" s="90">
        <v>36000</v>
      </c>
      <c r="AV47" s="90">
        <v>83585.86</v>
      </c>
      <c r="AW47" s="90">
        <v>1608368.4</v>
      </c>
      <c r="AX47" s="90">
        <v>0</v>
      </c>
      <c r="AY47" s="83">
        <f t="shared" si="9"/>
        <v>0</v>
      </c>
      <c r="AZ47" s="91">
        <v>0</v>
      </c>
      <c r="BA47" s="83">
        <v>7.9510108194332157E-2</v>
      </c>
      <c r="BB47" s="90">
        <v>310439.55</v>
      </c>
      <c r="BC47" s="90">
        <v>1592509.04</v>
      </c>
      <c r="BD47" s="91">
        <v>211810</v>
      </c>
      <c r="BE47" s="91">
        <v>0</v>
      </c>
      <c r="BF47" s="91">
        <v>357625.890000001</v>
      </c>
      <c r="BG47" s="91">
        <v>0</v>
      </c>
      <c r="BH47" s="91">
        <v>0</v>
      </c>
      <c r="BI47" s="91">
        <v>0</v>
      </c>
      <c r="BJ47" s="91">
        <f t="shared" si="10"/>
        <v>0</v>
      </c>
      <c r="BK47" s="91">
        <v>0</v>
      </c>
      <c r="BL47" s="82">
        <v>2354</v>
      </c>
      <c r="BM47" s="82">
        <v>1007</v>
      </c>
      <c r="BN47" s="81">
        <v>2</v>
      </c>
      <c r="BO47" s="81">
        <v>0</v>
      </c>
      <c r="BP47" s="81">
        <v>-14</v>
      </c>
      <c r="BQ47" s="81">
        <v>-30</v>
      </c>
      <c r="BR47" s="81">
        <v>-118</v>
      </c>
      <c r="BS47" s="81">
        <v>-433</v>
      </c>
      <c r="BT47" s="81">
        <v>0</v>
      </c>
      <c r="BU47" s="81">
        <v>0</v>
      </c>
      <c r="BV47" s="81">
        <v>0</v>
      </c>
      <c r="BW47" s="81">
        <v>-361</v>
      </c>
      <c r="BX47" s="81">
        <v>0</v>
      </c>
      <c r="BY47" s="81">
        <v>2407</v>
      </c>
      <c r="BZ47" s="81">
        <v>1</v>
      </c>
      <c r="CA47" s="81">
        <v>182</v>
      </c>
      <c r="CB47" s="81">
        <v>48</v>
      </c>
      <c r="CC47" s="81">
        <v>83</v>
      </c>
      <c r="CD47" s="81">
        <v>48</v>
      </c>
      <c r="CE47" s="81">
        <v>0</v>
      </c>
    </row>
    <row r="48" spans="1:83" ht="15.6" customHeight="1" x14ac:dyDescent="0.3">
      <c r="A48" s="36">
        <v>5</v>
      </c>
      <c r="B48" s="37" t="s">
        <v>208</v>
      </c>
      <c r="C48" s="71" t="s">
        <v>209</v>
      </c>
      <c r="D48" s="40" t="s">
        <v>210</v>
      </c>
      <c r="E48" s="40" t="s">
        <v>112</v>
      </c>
      <c r="F48" s="40" t="s">
        <v>211</v>
      </c>
      <c r="G48" s="90">
        <v>29980715</v>
      </c>
      <c r="H48" s="90">
        <v>0</v>
      </c>
      <c r="I48" s="90">
        <v>2865340.71</v>
      </c>
      <c r="J48" s="90">
        <v>0</v>
      </c>
      <c r="K48" s="91">
        <v>0</v>
      </c>
      <c r="L48" s="91">
        <v>32846055.710000001</v>
      </c>
      <c r="M48" s="91">
        <v>0</v>
      </c>
      <c r="N48" s="90">
        <v>0</v>
      </c>
      <c r="O48" s="90">
        <v>5305329.9800000004</v>
      </c>
      <c r="P48" s="92">
        <v>9016942.2699999996</v>
      </c>
      <c r="Q48" s="90">
        <v>35409.910000000003</v>
      </c>
      <c r="R48" s="90">
        <v>1806403.93</v>
      </c>
      <c r="S48" s="90">
        <v>7349022.6699999999</v>
      </c>
      <c r="T48" s="90">
        <v>4356263.0999999996</v>
      </c>
      <c r="U48" s="90">
        <v>0</v>
      </c>
      <c r="V48" s="90">
        <v>0</v>
      </c>
      <c r="W48" s="90">
        <v>2865340.71</v>
      </c>
      <c r="X48" s="91">
        <v>2224688.69</v>
      </c>
      <c r="Y48" s="91">
        <v>32959401.260000002</v>
      </c>
      <c r="Z48" s="83">
        <v>0.18222825673103527</v>
      </c>
      <c r="AA48" s="91">
        <v>2224688.69</v>
      </c>
      <c r="AB48" s="91">
        <v>0</v>
      </c>
      <c r="AC48" s="91">
        <v>0</v>
      </c>
      <c r="AD48" s="91">
        <v>0</v>
      </c>
      <c r="AE48" s="91">
        <v>173.14</v>
      </c>
      <c r="AF48" s="91">
        <f t="shared" si="8"/>
        <v>173.14</v>
      </c>
      <c r="AG48" s="91">
        <v>1081549.1299999999</v>
      </c>
      <c r="AH48" s="90">
        <v>95931.6</v>
      </c>
      <c r="AI48" s="90">
        <v>233470.98</v>
      </c>
      <c r="AJ48" s="91">
        <v>0</v>
      </c>
      <c r="AK48" s="90">
        <v>126763.32</v>
      </c>
      <c r="AL48" s="90">
        <v>40146.699999999997</v>
      </c>
      <c r="AM48" s="90">
        <v>80314</v>
      </c>
      <c r="AN48" s="90">
        <v>11000</v>
      </c>
      <c r="AO48" s="90">
        <v>0</v>
      </c>
      <c r="AP48" s="90">
        <v>91182.59</v>
      </c>
      <c r="AQ48" s="90">
        <v>95671.97</v>
      </c>
      <c r="AR48" s="90">
        <v>24957.01</v>
      </c>
      <c r="AS48" s="90">
        <v>0</v>
      </c>
      <c r="AT48" s="90">
        <v>15809.62</v>
      </c>
      <c r="AU48" s="90">
        <v>53521.66</v>
      </c>
      <c r="AV48" s="90">
        <v>44061.5</v>
      </c>
      <c r="AW48" s="90">
        <v>1994380.08</v>
      </c>
      <c r="AX48" s="90">
        <v>0</v>
      </c>
      <c r="AY48" s="83">
        <f t="shared" si="9"/>
        <v>0</v>
      </c>
      <c r="AZ48" s="91">
        <v>0</v>
      </c>
      <c r="BA48" s="83">
        <v>7.4203990465204053E-2</v>
      </c>
      <c r="BB48" s="90">
        <v>392919.36</v>
      </c>
      <c r="BC48" s="90">
        <v>5070414.07</v>
      </c>
      <c r="BD48" s="91">
        <v>211809.96</v>
      </c>
      <c r="BE48" s="91">
        <v>0</v>
      </c>
      <c r="BF48" s="91">
        <v>451368.54000000103</v>
      </c>
      <c r="BG48" s="91">
        <v>0</v>
      </c>
      <c r="BH48" s="91">
        <v>0</v>
      </c>
      <c r="BI48" s="91">
        <v>0</v>
      </c>
      <c r="BJ48" s="91">
        <f t="shared" si="10"/>
        <v>0</v>
      </c>
      <c r="BK48" s="91">
        <v>0</v>
      </c>
      <c r="BL48" s="82">
        <v>5136</v>
      </c>
      <c r="BM48" s="82">
        <v>1794</v>
      </c>
      <c r="BN48" s="81">
        <v>0</v>
      </c>
      <c r="BO48" s="81">
        <v>0</v>
      </c>
      <c r="BP48" s="81">
        <v>-30</v>
      </c>
      <c r="BQ48" s="81">
        <v>-94</v>
      </c>
      <c r="BR48" s="81">
        <v>-298</v>
      </c>
      <c r="BS48" s="81">
        <v>-613</v>
      </c>
      <c r="BT48" s="81">
        <v>0</v>
      </c>
      <c r="BU48" s="81">
        <v>-2</v>
      </c>
      <c r="BV48" s="81">
        <v>0</v>
      </c>
      <c r="BW48" s="81">
        <v>-860</v>
      </c>
      <c r="BX48" s="81">
        <v>-2</v>
      </c>
      <c r="BY48" s="81">
        <v>5031</v>
      </c>
      <c r="BZ48" s="81">
        <v>14</v>
      </c>
      <c r="CA48" s="81">
        <v>298</v>
      </c>
      <c r="CB48" s="81">
        <v>106</v>
      </c>
      <c r="CC48" s="81">
        <v>463</v>
      </c>
      <c r="CD48" s="81">
        <v>45</v>
      </c>
      <c r="CE48" s="81">
        <v>39</v>
      </c>
    </row>
    <row r="49" spans="1:83" ht="15.6" customHeight="1" x14ac:dyDescent="0.3">
      <c r="A49" s="36">
        <v>5</v>
      </c>
      <c r="B49" s="37" t="s">
        <v>212</v>
      </c>
      <c r="C49" s="71" t="s">
        <v>213</v>
      </c>
      <c r="D49" s="40" t="s">
        <v>214</v>
      </c>
      <c r="E49" s="40" t="s">
        <v>125</v>
      </c>
      <c r="F49" s="40" t="s">
        <v>205</v>
      </c>
      <c r="G49" s="90">
        <v>20470875.77</v>
      </c>
      <c r="H49" s="90">
        <v>0</v>
      </c>
      <c r="I49" s="90">
        <v>590332.68000000005</v>
      </c>
      <c r="J49" s="90">
        <v>0</v>
      </c>
      <c r="K49" s="91">
        <v>1540.92</v>
      </c>
      <c r="L49" s="91">
        <v>21062749.370000001</v>
      </c>
      <c r="M49" s="91">
        <v>0</v>
      </c>
      <c r="N49" s="90">
        <v>5150972.42</v>
      </c>
      <c r="O49" s="90">
        <v>754133.96</v>
      </c>
      <c r="P49" s="92">
        <v>8200839.6900000004</v>
      </c>
      <c r="Q49" s="90">
        <v>50085.32</v>
      </c>
      <c r="R49" s="90">
        <v>819787.73</v>
      </c>
      <c r="S49" s="90">
        <v>2375339.23</v>
      </c>
      <c r="T49" s="90">
        <v>1803632.57</v>
      </c>
      <c r="U49" s="90">
        <v>0</v>
      </c>
      <c r="V49" s="90">
        <v>0</v>
      </c>
      <c r="W49" s="90">
        <v>590332.68000000005</v>
      </c>
      <c r="X49" s="91">
        <v>1085295.6399999999</v>
      </c>
      <c r="Y49" s="91">
        <v>20830419.239999998</v>
      </c>
      <c r="Z49" s="83">
        <v>9.0596102523268357E-2</v>
      </c>
      <c r="AA49" s="91">
        <v>1072043.97</v>
      </c>
      <c r="AB49" s="91">
        <v>0</v>
      </c>
      <c r="AC49" s="91">
        <v>0</v>
      </c>
      <c r="AD49" s="91">
        <v>1539.63</v>
      </c>
      <c r="AE49" s="91">
        <v>163.43</v>
      </c>
      <c r="AF49" s="91">
        <f t="shared" si="8"/>
        <v>1703.0600000000002</v>
      </c>
      <c r="AG49" s="91">
        <v>479120.67</v>
      </c>
      <c r="AH49" s="90">
        <v>37378.83</v>
      </c>
      <c r="AI49" s="90">
        <v>113965.33</v>
      </c>
      <c r="AJ49" s="91">
        <v>0</v>
      </c>
      <c r="AK49" s="90">
        <v>37428</v>
      </c>
      <c r="AL49" s="90">
        <v>5400</v>
      </c>
      <c r="AM49" s="90">
        <v>49919.88</v>
      </c>
      <c r="AN49" s="90">
        <v>10300</v>
      </c>
      <c r="AO49" s="90">
        <v>0</v>
      </c>
      <c r="AP49" s="90">
        <v>0</v>
      </c>
      <c r="AQ49" s="90">
        <v>35677.980000000003</v>
      </c>
      <c r="AR49" s="90">
        <v>19114</v>
      </c>
      <c r="AS49" s="90">
        <v>0</v>
      </c>
      <c r="AT49" s="90">
        <v>2584.04</v>
      </c>
      <c r="AU49" s="90">
        <v>0</v>
      </c>
      <c r="AV49" s="90">
        <v>58961.600000000006</v>
      </c>
      <c r="AW49" s="90">
        <v>849850.33</v>
      </c>
      <c r="AX49" s="90">
        <v>0</v>
      </c>
      <c r="AY49" s="83">
        <f t="shared" si="9"/>
        <v>0</v>
      </c>
      <c r="AZ49" s="91">
        <v>0</v>
      </c>
      <c r="BA49" s="83">
        <v>5.2369228461201296E-2</v>
      </c>
      <c r="BB49" s="90">
        <v>531581.29</v>
      </c>
      <c r="BC49" s="90">
        <v>1323000.27</v>
      </c>
      <c r="BD49" s="91">
        <v>211810</v>
      </c>
      <c r="BE49" s="91">
        <v>0</v>
      </c>
      <c r="BF49" s="91">
        <v>160726.19</v>
      </c>
      <c r="BG49" s="91">
        <v>0</v>
      </c>
      <c r="BH49" s="91">
        <v>0</v>
      </c>
      <c r="BI49" s="91">
        <v>0</v>
      </c>
      <c r="BJ49" s="91">
        <f t="shared" si="10"/>
        <v>0</v>
      </c>
      <c r="BK49" s="91">
        <v>0</v>
      </c>
      <c r="BL49" s="82">
        <v>2665</v>
      </c>
      <c r="BM49" s="82">
        <v>1058</v>
      </c>
      <c r="BN49" s="81">
        <v>0</v>
      </c>
      <c r="BO49" s="81">
        <v>2</v>
      </c>
      <c r="BP49" s="81">
        <v>-12</v>
      </c>
      <c r="BQ49" s="81">
        <v>-30</v>
      </c>
      <c r="BR49" s="81">
        <v>-60</v>
      </c>
      <c r="BS49" s="81">
        <v>-291</v>
      </c>
      <c r="BT49" s="81">
        <v>0</v>
      </c>
      <c r="BU49" s="81">
        <v>-1</v>
      </c>
      <c r="BV49" s="81">
        <v>-34</v>
      </c>
      <c r="BW49" s="81">
        <v>-367</v>
      </c>
      <c r="BX49" s="81">
        <v>0</v>
      </c>
      <c r="BY49" s="81">
        <v>2930</v>
      </c>
      <c r="BZ49" s="81">
        <v>8</v>
      </c>
      <c r="CA49" s="81">
        <v>96</v>
      </c>
      <c r="CB49" s="81">
        <v>38</v>
      </c>
      <c r="CC49" s="81">
        <v>209</v>
      </c>
      <c r="CD49" s="81">
        <v>15</v>
      </c>
      <c r="CE49" s="81">
        <v>8</v>
      </c>
    </row>
    <row r="50" spans="1:83" ht="15.6" customHeight="1" x14ac:dyDescent="0.3">
      <c r="A50" s="36">
        <v>5</v>
      </c>
      <c r="B50" s="37" t="s">
        <v>215</v>
      </c>
      <c r="C50" s="71" t="s">
        <v>216</v>
      </c>
      <c r="D50" s="40" t="s">
        <v>217</v>
      </c>
      <c r="E50" s="40" t="s">
        <v>143</v>
      </c>
      <c r="F50" s="40" t="s">
        <v>211</v>
      </c>
      <c r="G50" s="90">
        <v>15694381.32</v>
      </c>
      <c r="H50" s="90">
        <v>0</v>
      </c>
      <c r="I50" s="90">
        <v>726144.76</v>
      </c>
      <c r="J50" s="90">
        <v>0</v>
      </c>
      <c r="K50" s="91">
        <v>0</v>
      </c>
      <c r="L50" s="91">
        <v>16420526.08</v>
      </c>
      <c r="M50" s="91">
        <v>0</v>
      </c>
      <c r="N50" s="90">
        <v>293349.43</v>
      </c>
      <c r="O50" s="90">
        <v>2113455.4300000002</v>
      </c>
      <c r="P50" s="92">
        <v>4620728.3099999996</v>
      </c>
      <c r="Q50" s="90">
        <v>1696.24</v>
      </c>
      <c r="R50" s="90">
        <v>1137990.03</v>
      </c>
      <c r="S50" s="90">
        <v>4576936.8899999997</v>
      </c>
      <c r="T50" s="90">
        <v>1090780.33</v>
      </c>
      <c r="U50" s="90">
        <v>0</v>
      </c>
      <c r="V50" s="90">
        <v>0</v>
      </c>
      <c r="W50" s="90">
        <v>938709.31</v>
      </c>
      <c r="X50" s="91">
        <v>1423598.27</v>
      </c>
      <c r="Y50" s="91">
        <v>16197244.24</v>
      </c>
      <c r="Z50" s="83">
        <v>5.2601307637910565E-2</v>
      </c>
      <c r="AA50" s="91">
        <v>1415677.23</v>
      </c>
      <c r="AB50" s="91">
        <v>0</v>
      </c>
      <c r="AC50" s="91">
        <v>0</v>
      </c>
      <c r="AD50" s="91">
        <v>0</v>
      </c>
      <c r="AE50" s="91">
        <v>0</v>
      </c>
      <c r="AF50" s="91">
        <f t="shared" si="8"/>
        <v>0</v>
      </c>
      <c r="AG50" s="91">
        <v>641411.22</v>
      </c>
      <c r="AH50" s="90">
        <v>50382.03</v>
      </c>
      <c r="AI50" s="90">
        <v>119296.6</v>
      </c>
      <c r="AJ50" s="91">
        <v>0</v>
      </c>
      <c r="AK50" s="90">
        <v>66948.679999999993</v>
      </c>
      <c r="AL50" s="90">
        <v>22777.97</v>
      </c>
      <c r="AM50" s="90">
        <v>58593.83</v>
      </c>
      <c r="AN50" s="90">
        <v>11000</v>
      </c>
      <c r="AO50" s="90">
        <v>0</v>
      </c>
      <c r="AP50" s="90">
        <v>13728.08</v>
      </c>
      <c r="AQ50" s="90">
        <v>53913.369999999995</v>
      </c>
      <c r="AR50" s="90">
        <v>22107.63</v>
      </c>
      <c r="AS50" s="90">
        <v>0</v>
      </c>
      <c r="AT50" s="90">
        <v>39818.9</v>
      </c>
      <c r="AU50" s="90">
        <v>15573.38</v>
      </c>
      <c r="AV50" s="90">
        <v>86921.540000000008</v>
      </c>
      <c r="AW50" s="90">
        <v>1202473.23</v>
      </c>
      <c r="AX50" s="90">
        <v>0</v>
      </c>
      <c r="AY50" s="83">
        <f t="shared" si="9"/>
        <v>0</v>
      </c>
      <c r="AZ50" s="91">
        <v>0</v>
      </c>
      <c r="BA50" s="83">
        <v>9.0202805777118714E-2</v>
      </c>
      <c r="BB50" s="90">
        <v>441619.87</v>
      </c>
      <c r="BC50" s="90">
        <v>383925.11</v>
      </c>
      <c r="BD50" s="91">
        <v>211810</v>
      </c>
      <c r="BE50" s="91">
        <v>2.91038304567337E-11</v>
      </c>
      <c r="BF50" s="91">
        <v>278096.31</v>
      </c>
      <c r="BG50" s="91">
        <v>0</v>
      </c>
      <c r="BH50" s="91">
        <v>0</v>
      </c>
      <c r="BI50" s="91">
        <v>0</v>
      </c>
      <c r="BJ50" s="91">
        <f t="shared" si="10"/>
        <v>0</v>
      </c>
      <c r="BK50" s="91">
        <v>0</v>
      </c>
      <c r="BL50" s="82">
        <v>1818</v>
      </c>
      <c r="BM50" s="82">
        <v>580</v>
      </c>
      <c r="BN50" s="81">
        <v>1</v>
      </c>
      <c r="BO50" s="81">
        <v>-1</v>
      </c>
      <c r="BP50" s="81">
        <v>-23</v>
      </c>
      <c r="BQ50" s="81">
        <v>-114</v>
      </c>
      <c r="BR50" s="81">
        <v>-159</v>
      </c>
      <c r="BS50" s="81">
        <v>-170</v>
      </c>
      <c r="BT50" s="81">
        <v>1</v>
      </c>
      <c r="BU50" s="81">
        <v>0</v>
      </c>
      <c r="BV50" s="81">
        <v>16</v>
      </c>
      <c r="BW50" s="81">
        <v>-295</v>
      </c>
      <c r="BX50" s="81">
        <v>-3</v>
      </c>
      <c r="BY50" s="81">
        <v>1651</v>
      </c>
      <c r="BZ50" s="81">
        <v>0</v>
      </c>
      <c r="CA50" s="81">
        <v>162</v>
      </c>
      <c r="CB50" s="81">
        <v>30</v>
      </c>
      <c r="CC50" s="81">
        <v>69</v>
      </c>
      <c r="CD50" s="81">
        <v>22</v>
      </c>
      <c r="CE50" s="81">
        <v>12</v>
      </c>
    </row>
    <row r="51" spans="1:83" ht="15.6" customHeight="1" x14ac:dyDescent="0.3">
      <c r="A51" s="36">
        <v>5</v>
      </c>
      <c r="B51" s="37" t="s">
        <v>218</v>
      </c>
      <c r="C51" s="71" t="s">
        <v>219</v>
      </c>
      <c r="D51" s="40" t="s">
        <v>220</v>
      </c>
      <c r="E51" s="40" t="s">
        <v>125</v>
      </c>
      <c r="F51" s="40" t="s">
        <v>205</v>
      </c>
      <c r="G51" s="90">
        <v>11091668.66</v>
      </c>
      <c r="H51" s="90">
        <v>396457.23</v>
      </c>
      <c r="I51" s="90">
        <v>0</v>
      </c>
      <c r="J51" s="90">
        <v>1850</v>
      </c>
      <c r="K51" s="91">
        <v>1616.33</v>
      </c>
      <c r="L51" s="91">
        <v>11491592.220000001</v>
      </c>
      <c r="M51" s="91">
        <v>25700</v>
      </c>
      <c r="N51" s="90">
        <v>3404197.36</v>
      </c>
      <c r="O51" s="90">
        <v>569715.98</v>
      </c>
      <c r="P51" s="92">
        <v>3176319.16</v>
      </c>
      <c r="Q51" s="90">
        <v>0</v>
      </c>
      <c r="R51" s="90">
        <v>544307.29</v>
      </c>
      <c r="S51" s="90">
        <v>1796149.78</v>
      </c>
      <c r="T51" s="90">
        <v>573674.22</v>
      </c>
      <c r="U51" s="90">
        <v>0</v>
      </c>
      <c r="V51" s="90">
        <v>0</v>
      </c>
      <c r="W51" s="90">
        <v>480327.67999999999</v>
      </c>
      <c r="X51" s="91">
        <v>741208.98</v>
      </c>
      <c r="Y51" s="91">
        <v>11285900.449999999</v>
      </c>
      <c r="Z51" s="83">
        <v>3.6776228259106931E-2</v>
      </c>
      <c r="AA51" s="91">
        <v>739592.65</v>
      </c>
      <c r="AB51" s="91">
        <v>0</v>
      </c>
      <c r="AC51" s="91">
        <v>0</v>
      </c>
      <c r="AD51" s="91">
        <v>1616.33</v>
      </c>
      <c r="AE51" s="91">
        <v>259.93</v>
      </c>
      <c r="AF51" s="91">
        <f t="shared" si="8"/>
        <v>1876.26</v>
      </c>
      <c r="AG51" s="91">
        <v>276225.82</v>
      </c>
      <c r="AH51" s="90">
        <v>22081.96</v>
      </c>
      <c r="AI51" s="90">
        <v>41814.69</v>
      </c>
      <c r="AJ51" s="91">
        <v>0</v>
      </c>
      <c r="AK51" s="90">
        <v>42482.35</v>
      </c>
      <c r="AL51" s="90">
        <v>13645</v>
      </c>
      <c r="AM51" s="90">
        <v>70197.95</v>
      </c>
      <c r="AN51" s="90">
        <v>10000</v>
      </c>
      <c r="AO51" s="90">
        <v>2500</v>
      </c>
      <c r="AP51" s="90">
        <v>7160.67</v>
      </c>
      <c r="AQ51" s="90">
        <v>13626.36</v>
      </c>
      <c r="AR51" s="90">
        <v>6561.3</v>
      </c>
      <c r="AS51" s="90">
        <v>0</v>
      </c>
      <c r="AT51" s="90">
        <v>928.22</v>
      </c>
      <c r="AU51" s="90">
        <v>0</v>
      </c>
      <c r="AV51" s="90">
        <v>36135.9</v>
      </c>
      <c r="AW51" s="90">
        <v>543360.22</v>
      </c>
      <c r="AX51" s="90">
        <v>0</v>
      </c>
      <c r="AY51" s="83">
        <f t="shared" si="9"/>
        <v>0</v>
      </c>
      <c r="AZ51" s="91">
        <v>0</v>
      </c>
      <c r="BA51" s="83">
        <v>6.6525872499041516E-2</v>
      </c>
      <c r="BB51" s="90">
        <v>260473.71</v>
      </c>
      <c r="BC51" s="90">
        <v>162016.23000000001</v>
      </c>
      <c r="BD51" s="91">
        <v>211810</v>
      </c>
      <c r="BE51" s="91">
        <v>5.8207660913467401E-11</v>
      </c>
      <c r="BF51" s="91">
        <v>119145.84</v>
      </c>
      <c r="BG51" s="91">
        <v>0</v>
      </c>
      <c r="BH51" s="91">
        <v>0</v>
      </c>
      <c r="BI51" s="91">
        <v>0</v>
      </c>
      <c r="BJ51" s="91">
        <f t="shared" si="10"/>
        <v>0</v>
      </c>
      <c r="BK51" s="91">
        <v>0</v>
      </c>
      <c r="BL51" s="82">
        <v>915</v>
      </c>
      <c r="BM51" s="82">
        <v>440</v>
      </c>
      <c r="BN51" s="81">
        <v>0</v>
      </c>
      <c r="BO51" s="81">
        <v>0</v>
      </c>
      <c r="BP51" s="81">
        <v>-10</v>
      </c>
      <c r="BQ51" s="81">
        <v>-18</v>
      </c>
      <c r="BR51" s="81">
        <v>-77</v>
      </c>
      <c r="BS51" s="81">
        <v>-92</v>
      </c>
      <c r="BT51" s="81">
        <v>0</v>
      </c>
      <c r="BU51" s="81">
        <v>0</v>
      </c>
      <c r="BV51" s="81">
        <v>0</v>
      </c>
      <c r="BW51" s="81">
        <v>-129</v>
      </c>
      <c r="BX51" s="81">
        <v>-1</v>
      </c>
      <c r="BY51" s="81">
        <v>1028</v>
      </c>
      <c r="BZ51" s="81">
        <v>0</v>
      </c>
      <c r="CA51" s="81">
        <v>49</v>
      </c>
      <c r="CB51" s="81">
        <v>21</v>
      </c>
      <c r="CC51" s="81">
        <v>51</v>
      </c>
      <c r="CD51" s="81">
        <v>8</v>
      </c>
      <c r="CE51" s="81">
        <v>1</v>
      </c>
    </row>
    <row r="52" spans="1:83" ht="15.6" customHeight="1" x14ac:dyDescent="0.3">
      <c r="A52" s="36">
        <v>5</v>
      </c>
      <c r="B52" s="37" t="s">
        <v>221</v>
      </c>
      <c r="C52" s="71" t="s">
        <v>222</v>
      </c>
      <c r="D52" s="40" t="s">
        <v>223</v>
      </c>
      <c r="E52" s="40" t="s">
        <v>119</v>
      </c>
      <c r="F52" s="40" t="s">
        <v>211</v>
      </c>
      <c r="G52" s="90">
        <v>30828298.739999998</v>
      </c>
      <c r="H52" s="90">
        <v>0</v>
      </c>
      <c r="I52" s="90">
        <v>606239.66</v>
      </c>
      <c r="J52" s="90">
        <v>0</v>
      </c>
      <c r="K52" s="91">
        <v>0</v>
      </c>
      <c r="L52" s="91">
        <v>31434538.399999999</v>
      </c>
      <c r="M52" s="91">
        <v>0</v>
      </c>
      <c r="N52" s="90">
        <v>5582321.2000000002</v>
      </c>
      <c r="O52" s="90">
        <v>1001664.73</v>
      </c>
      <c r="P52" s="92">
        <v>13257573.560000001</v>
      </c>
      <c r="Q52" s="90">
        <v>78113.009999999995</v>
      </c>
      <c r="R52" s="90">
        <v>1207090.67</v>
      </c>
      <c r="S52" s="90">
        <v>3458119.15</v>
      </c>
      <c r="T52" s="90">
        <v>4239337.72</v>
      </c>
      <c r="U52" s="90">
        <v>0</v>
      </c>
      <c r="V52" s="90">
        <v>0</v>
      </c>
      <c r="W52" s="90">
        <v>684570.47</v>
      </c>
      <c r="X52" s="91">
        <v>2437557.29</v>
      </c>
      <c r="Y52" s="91">
        <v>31946347.800000001</v>
      </c>
      <c r="Z52" s="83">
        <v>0.10950757706326807</v>
      </c>
      <c r="AA52" s="91">
        <v>2436992.29</v>
      </c>
      <c r="AB52" s="91">
        <v>0</v>
      </c>
      <c r="AC52" s="91">
        <v>0</v>
      </c>
      <c r="AD52" s="91">
        <v>0</v>
      </c>
      <c r="AE52" s="91">
        <v>0</v>
      </c>
      <c r="AF52" s="91">
        <f t="shared" si="8"/>
        <v>0</v>
      </c>
      <c r="AG52" s="91">
        <v>1188791.71</v>
      </c>
      <c r="AH52" s="90">
        <v>92933.02</v>
      </c>
      <c r="AI52" s="90">
        <v>291204.99</v>
      </c>
      <c r="AJ52" s="91">
        <v>0</v>
      </c>
      <c r="AK52" s="90">
        <v>121336.13</v>
      </c>
      <c r="AL52" s="90">
        <v>35900</v>
      </c>
      <c r="AM52" s="90">
        <v>63361.63</v>
      </c>
      <c r="AN52" s="90">
        <v>11900</v>
      </c>
      <c r="AO52" s="90">
        <v>0</v>
      </c>
      <c r="AP52" s="90">
        <v>0</v>
      </c>
      <c r="AQ52" s="90">
        <v>105028.7</v>
      </c>
      <c r="AR52" s="90">
        <v>28307.439999999999</v>
      </c>
      <c r="AS52" s="90">
        <v>0</v>
      </c>
      <c r="AT52" s="90">
        <v>46671.05</v>
      </c>
      <c r="AU52" s="90">
        <v>72687.95</v>
      </c>
      <c r="AV52" s="90">
        <v>103248.41</v>
      </c>
      <c r="AW52" s="90">
        <v>2161371.0299999998</v>
      </c>
      <c r="AX52" s="90">
        <v>0</v>
      </c>
      <c r="AY52" s="83">
        <f t="shared" si="9"/>
        <v>0</v>
      </c>
      <c r="AZ52" s="91">
        <v>370</v>
      </c>
      <c r="BA52" s="83">
        <v>7.9050495473432666E-2</v>
      </c>
      <c r="BB52" s="90">
        <v>381113.69</v>
      </c>
      <c r="BC52" s="90">
        <v>2994818.61</v>
      </c>
      <c r="BD52" s="91">
        <v>211810</v>
      </c>
      <c r="BE52" s="91">
        <v>5.8207660913467401E-11</v>
      </c>
      <c r="BF52" s="91">
        <v>570849.02</v>
      </c>
      <c r="BG52" s="91">
        <v>30506.262500000099</v>
      </c>
      <c r="BH52" s="91">
        <v>30506.262500000099</v>
      </c>
      <c r="BI52" s="91">
        <v>5.8207660913467401E-11</v>
      </c>
      <c r="BJ52" s="91">
        <f t="shared" si="10"/>
        <v>30506.262500000157</v>
      </c>
      <c r="BK52" s="91">
        <v>0</v>
      </c>
      <c r="BL52" s="82">
        <v>4892</v>
      </c>
      <c r="BM52" s="82">
        <v>1923</v>
      </c>
      <c r="BN52" s="81">
        <v>252</v>
      </c>
      <c r="BO52" s="81">
        <v>0</v>
      </c>
      <c r="BP52" s="81">
        <v>-10</v>
      </c>
      <c r="BQ52" s="81">
        <v>-72</v>
      </c>
      <c r="BR52" s="81">
        <v>-271</v>
      </c>
      <c r="BS52" s="81">
        <v>-948</v>
      </c>
      <c r="BT52" s="81">
        <v>10</v>
      </c>
      <c r="BU52" s="81">
        <v>0</v>
      </c>
      <c r="BV52" s="81">
        <v>0</v>
      </c>
      <c r="BW52" s="81">
        <v>-831</v>
      </c>
      <c r="BX52" s="81">
        <v>-1</v>
      </c>
      <c r="BY52" s="81">
        <v>4944</v>
      </c>
      <c r="BZ52" s="81">
        <v>8</v>
      </c>
      <c r="CA52" s="81">
        <v>172</v>
      </c>
      <c r="CB52" s="81">
        <v>95</v>
      </c>
      <c r="CC52" s="81">
        <v>555</v>
      </c>
      <c r="CD52" s="81">
        <v>3</v>
      </c>
      <c r="CE52" s="81">
        <v>8</v>
      </c>
    </row>
    <row r="53" spans="1:83" ht="15.6" customHeight="1" x14ac:dyDescent="0.3">
      <c r="A53" s="36">
        <v>5</v>
      </c>
      <c r="B53" s="37" t="s">
        <v>224</v>
      </c>
      <c r="C53" s="71" t="s">
        <v>200</v>
      </c>
      <c r="D53" s="40" t="s">
        <v>204</v>
      </c>
      <c r="E53" s="40" t="s">
        <v>125</v>
      </c>
      <c r="F53" s="40" t="s">
        <v>205</v>
      </c>
      <c r="G53" s="90">
        <v>22542411.93</v>
      </c>
      <c r="H53" s="90">
        <v>873603.3</v>
      </c>
      <c r="I53" s="90">
        <v>1977.73</v>
      </c>
      <c r="J53" s="90">
        <v>0</v>
      </c>
      <c r="K53" s="91">
        <v>0</v>
      </c>
      <c r="L53" s="91">
        <v>23417992.960000001</v>
      </c>
      <c r="M53" s="91">
        <v>0</v>
      </c>
      <c r="N53" s="90">
        <v>7577321.5499999998</v>
      </c>
      <c r="O53" s="90">
        <v>1495495.07</v>
      </c>
      <c r="P53" s="92">
        <v>7215624.9900000002</v>
      </c>
      <c r="Q53" s="90">
        <v>62050.14</v>
      </c>
      <c r="R53" s="90">
        <v>721862.75</v>
      </c>
      <c r="S53" s="90">
        <v>1849353.54</v>
      </c>
      <c r="T53" s="90">
        <v>2009832.09</v>
      </c>
      <c r="U53" s="90">
        <v>0</v>
      </c>
      <c r="V53" s="90">
        <v>0</v>
      </c>
      <c r="W53" s="90">
        <v>728077.76</v>
      </c>
      <c r="X53" s="91">
        <v>1792118.77</v>
      </c>
      <c r="Y53" s="91">
        <v>23451736.66</v>
      </c>
      <c r="Z53" s="83">
        <v>5.701228184587237E-2</v>
      </c>
      <c r="AA53" s="91">
        <v>1494324.28</v>
      </c>
      <c r="AB53" s="91">
        <v>0</v>
      </c>
      <c r="AC53" s="91">
        <v>0</v>
      </c>
      <c r="AD53" s="91">
        <v>0</v>
      </c>
      <c r="AE53" s="91">
        <v>0</v>
      </c>
      <c r="AF53" s="91">
        <f t="shared" si="8"/>
        <v>0</v>
      </c>
      <c r="AG53" s="91">
        <v>632067.56999999995</v>
      </c>
      <c r="AH53" s="90">
        <v>57858.23</v>
      </c>
      <c r="AI53" s="90">
        <v>144192.59</v>
      </c>
      <c r="AJ53" s="91">
        <v>8297.85</v>
      </c>
      <c r="AK53" s="90">
        <v>70775.710000000006</v>
      </c>
      <c r="AL53" s="90">
        <v>21575</v>
      </c>
      <c r="AM53" s="90">
        <v>128904.36</v>
      </c>
      <c r="AN53" s="90">
        <v>11000</v>
      </c>
      <c r="AO53" s="90">
        <v>30400</v>
      </c>
      <c r="AP53" s="90">
        <v>24884.42</v>
      </c>
      <c r="AQ53" s="90">
        <v>73829.959999999992</v>
      </c>
      <c r="AR53" s="90">
        <v>22317.9</v>
      </c>
      <c r="AS53" s="90">
        <v>0</v>
      </c>
      <c r="AT53" s="90">
        <v>9430.8700000000008</v>
      </c>
      <c r="AU53" s="90">
        <v>44652.99</v>
      </c>
      <c r="AV53" s="90">
        <v>46966.49</v>
      </c>
      <c r="AW53" s="90">
        <v>1327153.94</v>
      </c>
      <c r="AX53" s="90">
        <v>0</v>
      </c>
      <c r="AY53" s="83">
        <f t="shared" si="9"/>
        <v>0</v>
      </c>
      <c r="AZ53" s="91">
        <v>0</v>
      </c>
      <c r="BA53" s="83">
        <v>6.628945849451523E-2</v>
      </c>
      <c r="BB53" s="90">
        <v>284897.8</v>
      </c>
      <c r="BC53" s="90">
        <v>1050102.6599999999</v>
      </c>
      <c r="BD53" s="91">
        <v>211809.98</v>
      </c>
      <c r="BE53" s="91">
        <v>0</v>
      </c>
      <c r="BF53" s="91">
        <v>253495.76</v>
      </c>
      <c r="BG53" s="91">
        <v>0</v>
      </c>
      <c r="BH53" s="91">
        <v>0</v>
      </c>
      <c r="BI53" s="91">
        <v>0</v>
      </c>
      <c r="BJ53" s="91">
        <f t="shared" si="10"/>
        <v>0</v>
      </c>
      <c r="BK53" s="91">
        <v>0</v>
      </c>
      <c r="BL53" s="82">
        <v>2363</v>
      </c>
      <c r="BM53" s="82">
        <v>1012</v>
      </c>
      <c r="BN53" s="81">
        <v>15</v>
      </c>
      <c r="BO53" s="81">
        <v>0</v>
      </c>
      <c r="BP53" s="81">
        <v>-18</v>
      </c>
      <c r="BQ53" s="81">
        <v>-42</v>
      </c>
      <c r="BR53" s="81">
        <v>-113</v>
      </c>
      <c r="BS53" s="81">
        <v>-394</v>
      </c>
      <c r="BT53" s="81">
        <v>0</v>
      </c>
      <c r="BU53" s="81">
        <v>0</v>
      </c>
      <c r="BV53" s="81">
        <v>-1</v>
      </c>
      <c r="BW53" s="81">
        <v>-319</v>
      </c>
      <c r="BX53" s="81">
        <v>-2</v>
      </c>
      <c r="BY53" s="81">
        <v>2501</v>
      </c>
      <c r="BZ53" s="81">
        <v>4</v>
      </c>
      <c r="CA53" s="81">
        <v>61</v>
      </c>
      <c r="CB53" s="81">
        <v>14</v>
      </c>
      <c r="CC53" s="81">
        <v>57</v>
      </c>
      <c r="CD53" s="81">
        <v>87</v>
      </c>
      <c r="CE53" s="81">
        <v>4</v>
      </c>
    </row>
    <row r="54" spans="1:83" s="59" customFormat="1" ht="15.6" customHeight="1" x14ac:dyDescent="0.3">
      <c r="A54" s="52">
        <v>5</v>
      </c>
      <c r="B54" s="53" t="s">
        <v>577</v>
      </c>
      <c r="C54" s="80" t="s">
        <v>579</v>
      </c>
      <c r="D54" s="42" t="s">
        <v>228</v>
      </c>
      <c r="E54" s="51" t="s">
        <v>119</v>
      </c>
      <c r="F54" s="51" t="s">
        <v>211</v>
      </c>
      <c r="G54" s="90">
        <v>46210671.899999999</v>
      </c>
      <c r="H54" s="90">
        <v>0</v>
      </c>
      <c r="I54" s="90">
        <v>2874494.14</v>
      </c>
      <c r="J54" s="90">
        <v>0</v>
      </c>
      <c r="K54" s="91">
        <v>32752.38</v>
      </c>
      <c r="L54" s="91">
        <v>49117918.420000002</v>
      </c>
      <c r="M54" s="91">
        <v>0</v>
      </c>
      <c r="N54" s="90">
        <v>10357452.41</v>
      </c>
      <c r="O54" s="90">
        <v>1606475.38</v>
      </c>
      <c r="P54" s="92">
        <v>18834733.84</v>
      </c>
      <c r="Q54" s="90">
        <v>42769.38</v>
      </c>
      <c r="R54" s="90">
        <v>2387639.19</v>
      </c>
      <c r="S54" s="90">
        <v>6478092.4900000002</v>
      </c>
      <c r="T54" s="90">
        <v>4407063.8099999996</v>
      </c>
      <c r="U54" s="90">
        <v>0</v>
      </c>
      <c r="V54" s="90">
        <v>0</v>
      </c>
      <c r="W54" s="90">
        <v>2605202.59</v>
      </c>
      <c r="X54" s="91">
        <v>2800548.84</v>
      </c>
      <c r="Y54" s="91">
        <v>49519977.93</v>
      </c>
      <c r="Z54" s="83">
        <v>0.1311745852368788</v>
      </c>
      <c r="AA54" s="91">
        <v>2725476.46</v>
      </c>
      <c r="AB54" s="91">
        <v>0</v>
      </c>
      <c r="AC54" s="91">
        <v>0</v>
      </c>
      <c r="AD54" s="91">
        <v>0</v>
      </c>
      <c r="AE54" s="91">
        <v>0</v>
      </c>
      <c r="AF54" s="91">
        <f t="shared" si="8"/>
        <v>0</v>
      </c>
      <c r="AG54" s="91">
        <v>1224488.05</v>
      </c>
      <c r="AH54" s="90">
        <v>103339.52</v>
      </c>
      <c r="AI54" s="90">
        <v>263909.59000000003</v>
      </c>
      <c r="AJ54" s="91">
        <v>149615.93</v>
      </c>
      <c r="AK54" s="90">
        <v>168682.46</v>
      </c>
      <c r="AL54" s="90">
        <v>42573.65</v>
      </c>
      <c r="AM54" s="90">
        <v>66426.28</v>
      </c>
      <c r="AN54" s="90">
        <v>12100</v>
      </c>
      <c r="AO54" s="90">
        <v>1141.47</v>
      </c>
      <c r="AP54" s="90">
        <v>54608.29</v>
      </c>
      <c r="AQ54" s="90">
        <v>96396.23</v>
      </c>
      <c r="AR54" s="90">
        <v>34675.58</v>
      </c>
      <c r="AS54" s="90">
        <v>33992.67</v>
      </c>
      <c r="AT54" s="90">
        <v>19310.900000000001</v>
      </c>
      <c r="AU54" s="90">
        <v>81680.25</v>
      </c>
      <c r="AV54" s="90">
        <v>172488.66</v>
      </c>
      <c r="AW54" s="90">
        <v>2525429.5299999998</v>
      </c>
      <c r="AX54" s="90">
        <v>0</v>
      </c>
      <c r="AY54" s="83">
        <f t="shared" si="9"/>
        <v>0</v>
      </c>
      <c r="AZ54" s="91">
        <v>211.6</v>
      </c>
      <c r="BA54" s="83">
        <v>5.897937311748977E-2</v>
      </c>
      <c r="BB54" s="90">
        <v>607706.65</v>
      </c>
      <c r="BC54" s="90">
        <v>5453959.0700000003</v>
      </c>
      <c r="BD54" s="91">
        <v>208633</v>
      </c>
      <c r="BE54" s="91">
        <v>0</v>
      </c>
      <c r="BF54" s="91">
        <v>545263.46999999904</v>
      </c>
      <c r="BG54" s="91">
        <v>0</v>
      </c>
      <c r="BH54" s="91">
        <v>0</v>
      </c>
      <c r="BI54" s="91">
        <v>0</v>
      </c>
      <c r="BJ54" s="91">
        <f t="shared" si="10"/>
        <v>0</v>
      </c>
      <c r="BK54" s="91">
        <v>0</v>
      </c>
      <c r="BL54" s="82">
        <v>6267</v>
      </c>
      <c r="BM54" s="82">
        <v>1783</v>
      </c>
      <c r="BN54" s="81">
        <v>103</v>
      </c>
      <c r="BO54" s="81">
        <v>0</v>
      </c>
      <c r="BP54" s="81">
        <v>-30</v>
      </c>
      <c r="BQ54" s="81">
        <v>-105</v>
      </c>
      <c r="BR54" s="81">
        <v>-521</v>
      </c>
      <c r="BS54" s="81">
        <v>-725</v>
      </c>
      <c r="BT54" s="81">
        <v>2</v>
      </c>
      <c r="BU54" s="81">
        <v>0</v>
      </c>
      <c r="BV54" s="81">
        <v>0</v>
      </c>
      <c r="BW54" s="81">
        <v>-1162</v>
      </c>
      <c r="BX54" s="81">
        <v>-1</v>
      </c>
      <c r="BY54" s="81">
        <v>5611</v>
      </c>
      <c r="BZ54" s="81">
        <v>14</v>
      </c>
      <c r="CA54" s="81">
        <v>282</v>
      </c>
      <c r="CB54" s="81">
        <v>111</v>
      </c>
      <c r="CC54" s="81">
        <v>676</v>
      </c>
      <c r="CD54" s="81">
        <v>134</v>
      </c>
      <c r="CE54" s="81">
        <v>5</v>
      </c>
    </row>
    <row r="55" spans="1:83" ht="15.6" customHeight="1" x14ac:dyDescent="0.3">
      <c r="A55" s="36">
        <v>5</v>
      </c>
      <c r="B55" s="37" t="s">
        <v>225</v>
      </c>
      <c r="C55" s="71" t="s">
        <v>226</v>
      </c>
      <c r="D55" s="40" t="s">
        <v>227</v>
      </c>
      <c r="E55" s="40" t="s">
        <v>119</v>
      </c>
      <c r="F55" s="40" t="s">
        <v>211</v>
      </c>
      <c r="G55" s="90">
        <v>36416635.450000003</v>
      </c>
      <c r="H55" s="90">
        <v>0</v>
      </c>
      <c r="I55" s="90">
        <v>978454.49</v>
      </c>
      <c r="J55" s="90">
        <v>0</v>
      </c>
      <c r="K55" s="91">
        <v>0</v>
      </c>
      <c r="L55" s="91">
        <v>37395089.939999998</v>
      </c>
      <c r="M55" s="91">
        <v>0</v>
      </c>
      <c r="N55" s="90">
        <v>7675316.1699999999</v>
      </c>
      <c r="O55" s="90">
        <v>1949525.27</v>
      </c>
      <c r="P55" s="92">
        <v>11877692.619999999</v>
      </c>
      <c r="Q55" s="90">
        <v>0</v>
      </c>
      <c r="R55" s="90">
        <v>1297853.1100000001</v>
      </c>
      <c r="S55" s="90">
        <v>5609801.5899999999</v>
      </c>
      <c r="T55" s="90">
        <v>4901628.47</v>
      </c>
      <c r="U55" s="90">
        <v>0</v>
      </c>
      <c r="V55" s="90">
        <v>0</v>
      </c>
      <c r="W55" s="90">
        <v>1358959.44</v>
      </c>
      <c r="X55" s="91">
        <v>2254729.5299999998</v>
      </c>
      <c r="Y55" s="91">
        <v>36925506.200000003</v>
      </c>
      <c r="Z55" s="83">
        <v>0.14122926888897969</v>
      </c>
      <c r="AA55" s="91">
        <v>2254729.5299999998</v>
      </c>
      <c r="AB55" s="91">
        <v>0</v>
      </c>
      <c r="AC55" s="91">
        <v>0</v>
      </c>
      <c r="AD55" s="91">
        <v>0</v>
      </c>
      <c r="AE55" s="91">
        <v>0</v>
      </c>
      <c r="AF55" s="91">
        <f t="shared" ref="AF55:AF86" si="11">SUM(AD55:AE55)</f>
        <v>0</v>
      </c>
      <c r="AG55" s="91">
        <v>1115613.0900000001</v>
      </c>
      <c r="AH55" s="90">
        <v>86391.05</v>
      </c>
      <c r="AI55" s="90">
        <v>262926.2</v>
      </c>
      <c r="AJ55" s="91">
        <v>0</v>
      </c>
      <c r="AK55" s="90">
        <v>118000</v>
      </c>
      <c r="AL55" s="90">
        <v>39314.730000000003</v>
      </c>
      <c r="AM55" s="90">
        <v>62048.9</v>
      </c>
      <c r="AN55" s="90">
        <v>11400</v>
      </c>
      <c r="AO55" s="90">
        <v>0</v>
      </c>
      <c r="AP55" s="90">
        <v>0</v>
      </c>
      <c r="AQ55" s="90">
        <v>73298.45</v>
      </c>
      <c r="AR55" s="90">
        <v>31133.27</v>
      </c>
      <c r="AS55" s="90">
        <v>22828.22</v>
      </c>
      <c r="AT55" s="90">
        <v>17015.07</v>
      </c>
      <c r="AU55" s="90">
        <v>71218.759999999995</v>
      </c>
      <c r="AV55" s="90">
        <v>80170.98</v>
      </c>
      <c r="AW55" s="90">
        <v>1991358.72</v>
      </c>
      <c r="AX55" s="90">
        <v>0</v>
      </c>
      <c r="AY55" s="83">
        <f t="shared" ref="AY55:AY86" si="12">AX55/AW55</f>
        <v>0</v>
      </c>
      <c r="AZ55" s="91">
        <v>0</v>
      </c>
      <c r="BA55" s="83">
        <v>6.1914822776413289E-2</v>
      </c>
      <c r="BB55" s="90">
        <v>1632784.18</v>
      </c>
      <c r="BC55" s="90">
        <v>3510310.62</v>
      </c>
      <c r="BD55" s="91">
        <v>211810</v>
      </c>
      <c r="BE55" s="91">
        <v>5.8207660913467401E-11</v>
      </c>
      <c r="BF55" s="91">
        <v>411354.96</v>
      </c>
      <c r="BG55" s="91">
        <v>0</v>
      </c>
      <c r="BH55" s="91">
        <v>0</v>
      </c>
      <c r="BI55" s="91">
        <v>0</v>
      </c>
      <c r="BJ55" s="91">
        <f t="shared" ref="BJ55:BJ86" si="13">SUM(BH55:BI55)</f>
        <v>0</v>
      </c>
      <c r="BK55" s="91">
        <v>0</v>
      </c>
      <c r="BL55" s="82">
        <v>4909</v>
      </c>
      <c r="BM55" s="82">
        <v>1984</v>
      </c>
      <c r="BN55" s="81">
        <v>6</v>
      </c>
      <c r="BO55" s="81">
        <v>0</v>
      </c>
      <c r="BP55" s="81">
        <v>-44</v>
      </c>
      <c r="BQ55" s="81">
        <v>-107</v>
      </c>
      <c r="BR55" s="81">
        <v>-430</v>
      </c>
      <c r="BS55" s="81">
        <v>-691</v>
      </c>
      <c r="BT55" s="81">
        <v>0</v>
      </c>
      <c r="BU55" s="81">
        <v>0</v>
      </c>
      <c r="BV55" s="81">
        <v>0</v>
      </c>
      <c r="BW55" s="81">
        <v>-550</v>
      </c>
      <c r="BX55" s="81">
        <v>-2</v>
      </c>
      <c r="BY55" s="81">
        <v>5075</v>
      </c>
      <c r="BZ55" s="81">
        <v>3</v>
      </c>
      <c r="CA55" s="81">
        <v>192</v>
      </c>
      <c r="CB55" s="81">
        <v>58</v>
      </c>
      <c r="CC55" s="81">
        <v>235</v>
      </c>
      <c r="CD55" s="81">
        <v>1</v>
      </c>
      <c r="CE55" s="81">
        <v>9</v>
      </c>
    </row>
    <row r="56" spans="1:83" ht="15.6" customHeight="1" x14ac:dyDescent="0.3">
      <c r="A56" s="36">
        <v>5</v>
      </c>
      <c r="B56" s="37" t="s">
        <v>229</v>
      </c>
      <c r="C56" s="73" t="s">
        <v>230</v>
      </c>
      <c r="D56" s="40" t="s">
        <v>180</v>
      </c>
      <c r="E56" s="40" t="s">
        <v>119</v>
      </c>
      <c r="F56" s="40" t="s">
        <v>211</v>
      </c>
      <c r="G56" s="90">
        <v>20484488.449999999</v>
      </c>
      <c r="H56" s="90">
        <v>0</v>
      </c>
      <c r="I56" s="90">
        <v>499606.96</v>
      </c>
      <c r="J56" s="90">
        <v>0</v>
      </c>
      <c r="K56" s="91">
        <v>0</v>
      </c>
      <c r="L56" s="91">
        <v>20984095.41</v>
      </c>
      <c r="M56" s="91">
        <v>0</v>
      </c>
      <c r="N56" s="90">
        <v>1073530.02</v>
      </c>
      <c r="O56" s="90">
        <v>945848.47</v>
      </c>
      <c r="P56" s="92">
        <v>8805859.7100000009</v>
      </c>
      <c r="Q56" s="90">
        <v>19326.18</v>
      </c>
      <c r="R56" s="90">
        <v>654563.56000000006</v>
      </c>
      <c r="S56" s="90">
        <v>2550068.75</v>
      </c>
      <c r="T56" s="90">
        <v>3011465.16</v>
      </c>
      <c r="U56" s="90">
        <v>0</v>
      </c>
      <c r="V56" s="90">
        <v>0</v>
      </c>
      <c r="W56" s="90">
        <v>498688.96</v>
      </c>
      <c r="X56" s="91">
        <v>1616298.1</v>
      </c>
      <c r="Y56" s="91">
        <v>19175648.91</v>
      </c>
      <c r="Z56" s="83">
        <v>0.12280009364842109</v>
      </c>
      <c r="AA56" s="91">
        <v>1616298.1</v>
      </c>
      <c r="AB56" s="91">
        <v>0</v>
      </c>
      <c r="AC56" s="91">
        <v>0</v>
      </c>
      <c r="AD56" s="91">
        <v>0</v>
      </c>
      <c r="AE56" s="91">
        <v>0</v>
      </c>
      <c r="AF56" s="91">
        <f t="shared" si="11"/>
        <v>0</v>
      </c>
      <c r="AG56" s="91">
        <v>682632.17</v>
      </c>
      <c r="AH56" s="90">
        <v>54869.69</v>
      </c>
      <c r="AI56" s="90">
        <v>188541.5</v>
      </c>
      <c r="AJ56" s="91">
        <v>0</v>
      </c>
      <c r="AK56" s="90">
        <v>133620</v>
      </c>
      <c r="AL56" s="90">
        <v>32115.95</v>
      </c>
      <c r="AM56" s="90">
        <v>64026.92</v>
      </c>
      <c r="AN56" s="90">
        <v>11400</v>
      </c>
      <c r="AO56" s="90">
        <v>7973.79</v>
      </c>
      <c r="AP56" s="90">
        <v>8085.2</v>
      </c>
      <c r="AQ56" s="90">
        <v>68742.66</v>
      </c>
      <c r="AR56" s="90">
        <v>19176.28</v>
      </c>
      <c r="AS56" s="90">
        <v>13012.5</v>
      </c>
      <c r="AT56" s="90">
        <v>7896.2</v>
      </c>
      <c r="AU56" s="90">
        <v>54618.84</v>
      </c>
      <c r="AV56" s="90">
        <v>50227.74</v>
      </c>
      <c r="AW56" s="90">
        <v>1396939.44</v>
      </c>
      <c r="AX56" s="90">
        <v>0</v>
      </c>
      <c r="AY56" s="83">
        <f t="shared" si="12"/>
        <v>0</v>
      </c>
      <c r="AZ56" s="91">
        <v>0</v>
      </c>
      <c r="BA56" s="83">
        <v>7.8903512965196848E-2</v>
      </c>
      <c r="BB56" s="90">
        <v>475382.93</v>
      </c>
      <c r="BC56" s="90">
        <v>2040114.17</v>
      </c>
      <c r="BD56" s="91">
        <v>211809.96</v>
      </c>
      <c r="BE56" s="91">
        <v>0</v>
      </c>
      <c r="BF56" s="91">
        <v>319200.49</v>
      </c>
      <c r="BG56" s="91">
        <v>0</v>
      </c>
      <c r="BH56" s="91">
        <v>0</v>
      </c>
      <c r="BI56" s="91">
        <v>0</v>
      </c>
      <c r="BJ56" s="91">
        <f t="shared" si="13"/>
        <v>0</v>
      </c>
      <c r="BK56" s="91">
        <v>0</v>
      </c>
      <c r="BL56" s="82">
        <v>3892</v>
      </c>
      <c r="BM56" s="82">
        <v>1112</v>
      </c>
      <c r="BN56" s="81">
        <v>19</v>
      </c>
      <c r="BO56" s="81">
        <v>-20</v>
      </c>
      <c r="BP56" s="81">
        <v>-12</v>
      </c>
      <c r="BQ56" s="81">
        <v>-81</v>
      </c>
      <c r="BR56" s="81">
        <v>-101</v>
      </c>
      <c r="BS56" s="81">
        <v>-394</v>
      </c>
      <c r="BT56" s="81">
        <v>0</v>
      </c>
      <c r="BU56" s="81">
        <v>-2</v>
      </c>
      <c r="BV56" s="81">
        <v>4</v>
      </c>
      <c r="BW56" s="81">
        <v>-531</v>
      </c>
      <c r="BX56" s="81">
        <v>0</v>
      </c>
      <c r="BY56" s="81">
        <v>3886</v>
      </c>
      <c r="BZ56" s="81">
        <v>1</v>
      </c>
      <c r="CA56" s="81">
        <v>91</v>
      </c>
      <c r="CB56" s="81">
        <v>48</v>
      </c>
      <c r="CC56" s="81">
        <v>395</v>
      </c>
      <c r="CD56" s="81">
        <v>5</v>
      </c>
      <c r="CE56" s="81">
        <v>2</v>
      </c>
    </row>
    <row r="57" spans="1:83" ht="15.6" customHeight="1" x14ac:dyDescent="0.3">
      <c r="A57" s="36">
        <v>5</v>
      </c>
      <c r="B57" s="37" t="s">
        <v>231</v>
      </c>
      <c r="C57" s="72" t="s">
        <v>232</v>
      </c>
      <c r="D57" s="40" t="s">
        <v>233</v>
      </c>
      <c r="E57" s="40" t="s">
        <v>107</v>
      </c>
      <c r="F57" s="40" t="s">
        <v>205</v>
      </c>
      <c r="G57" s="90">
        <v>24429832.050000001</v>
      </c>
      <c r="H57" s="90">
        <v>60582.43</v>
      </c>
      <c r="I57" s="90">
        <v>1264070.77</v>
      </c>
      <c r="J57" s="90">
        <v>0</v>
      </c>
      <c r="K57" s="91">
        <v>0</v>
      </c>
      <c r="L57" s="91">
        <v>25754485.25</v>
      </c>
      <c r="M57" s="91">
        <v>0</v>
      </c>
      <c r="N57" s="90">
        <v>3852351.17</v>
      </c>
      <c r="O57" s="90">
        <v>1224689.6100000001</v>
      </c>
      <c r="P57" s="92">
        <v>11914823.039999999</v>
      </c>
      <c r="Q57" s="90">
        <v>59162.91</v>
      </c>
      <c r="R57" s="90">
        <v>855076.46</v>
      </c>
      <c r="S57" s="90">
        <v>1586022.47</v>
      </c>
      <c r="T57" s="90">
        <v>3195844.28</v>
      </c>
      <c r="U57" s="90">
        <v>0</v>
      </c>
      <c r="V57" s="90">
        <v>0</v>
      </c>
      <c r="W57" s="90">
        <v>950986.75</v>
      </c>
      <c r="X57" s="91">
        <v>2178669.96</v>
      </c>
      <c r="Y57" s="91">
        <v>25817626.649999999</v>
      </c>
      <c r="Z57" s="83">
        <v>0.10525463634374553</v>
      </c>
      <c r="AA57" s="91">
        <v>2013692.46</v>
      </c>
      <c r="AB57" s="91">
        <v>0</v>
      </c>
      <c r="AC57" s="91">
        <v>0</v>
      </c>
      <c r="AD57" s="91">
        <v>0</v>
      </c>
      <c r="AE57" s="91">
        <v>0</v>
      </c>
      <c r="AF57" s="91">
        <f t="shared" si="11"/>
        <v>0</v>
      </c>
      <c r="AG57" s="91">
        <v>851779.07</v>
      </c>
      <c r="AH57" s="90">
        <v>64632.81</v>
      </c>
      <c r="AI57" s="90">
        <v>171046.75</v>
      </c>
      <c r="AJ57" s="91">
        <v>2494.3000000000002</v>
      </c>
      <c r="AK57" s="90">
        <v>49874.91</v>
      </c>
      <c r="AL57" s="90">
        <v>0</v>
      </c>
      <c r="AM57" s="90">
        <v>92213.08</v>
      </c>
      <c r="AN57" s="90">
        <v>11000</v>
      </c>
      <c r="AO57" s="90">
        <v>0</v>
      </c>
      <c r="AP57" s="90">
        <v>146237.51999999999</v>
      </c>
      <c r="AQ57" s="90">
        <v>43655.22</v>
      </c>
      <c r="AR57" s="90">
        <v>10469.65</v>
      </c>
      <c r="AS57" s="90">
        <v>0</v>
      </c>
      <c r="AT57" s="90">
        <v>1580</v>
      </c>
      <c r="AU57" s="90">
        <v>83593.399999999994</v>
      </c>
      <c r="AV57" s="90">
        <v>51247.17</v>
      </c>
      <c r="AW57" s="90">
        <v>1579823.88</v>
      </c>
      <c r="AX57" s="90">
        <v>0</v>
      </c>
      <c r="AY57" s="83">
        <f t="shared" si="12"/>
        <v>0</v>
      </c>
      <c r="AZ57" s="91">
        <v>0</v>
      </c>
      <c r="BA57" s="83">
        <v>8.2427601461959293E-2</v>
      </c>
      <c r="BB57" s="90">
        <v>254532.58</v>
      </c>
      <c r="BC57" s="90">
        <v>2323197.09</v>
      </c>
      <c r="BD57" s="91">
        <v>211810</v>
      </c>
      <c r="BE57" s="91">
        <v>0</v>
      </c>
      <c r="BF57" s="91">
        <v>390479.71</v>
      </c>
      <c r="BG57" s="91">
        <v>0</v>
      </c>
      <c r="BH57" s="91">
        <v>0</v>
      </c>
      <c r="BI57" s="91">
        <v>0</v>
      </c>
      <c r="BJ57" s="91">
        <f t="shared" si="13"/>
        <v>0</v>
      </c>
      <c r="BK57" s="91">
        <v>0</v>
      </c>
      <c r="BL57" s="82">
        <v>4303</v>
      </c>
      <c r="BM57" s="82">
        <v>1456</v>
      </c>
      <c r="BN57" s="81">
        <v>38</v>
      </c>
      <c r="BO57" s="81">
        <v>0</v>
      </c>
      <c r="BP57" s="81">
        <v>-14</v>
      </c>
      <c r="BQ57" s="81">
        <v>-24</v>
      </c>
      <c r="BR57" s="81">
        <v>-85</v>
      </c>
      <c r="BS57" s="81">
        <v>-441</v>
      </c>
      <c r="BT57" s="81">
        <v>0</v>
      </c>
      <c r="BU57" s="81">
        <v>0</v>
      </c>
      <c r="BV57" s="81">
        <v>0</v>
      </c>
      <c r="BW57" s="81">
        <v>-793</v>
      </c>
      <c r="BX57" s="81">
        <v>-3</v>
      </c>
      <c r="BY57" s="81">
        <v>4437</v>
      </c>
      <c r="BZ57" s="81">
        <v>4</v>
      </c>
      <c r="CA57" s="81">
        <v>149</v>
      </c>
      <c r="CB57" s="81">
        <v>69</v>
      </c>
      <c r="CC57" s="81">
        <v>122</v>
      </c>
      <c r="CD57" s="81">
        <v>447</v>
      </c>
      <c r="CE57" s="81">
        <v>6</v>
      </c>
    </row>
    <row r="58" spans="1:83" s="59" customFormat="1" ht="15.6" customHeight="1" x14ac:dyDescent="0.3">
      <c r="A58" s="43">
        <v>6</v>
      </c>
      <c r="B58" s="60" t="s">
        <v>234</v>
      </c>
      <c r="C58" s="80" t="s">
        <v>235</v>
      </c>
      <c r="D58" s="51" t="s">
        <v>236</v>
      </c>
      <c r="E58" s="51" t="s">
        <v>107</v>
      </c>
      <c r="F58" s="51" t="s">
        <v>237</v>
      </c>
      <c r="G58" s="91">
        <v>31042123.210000001</v>
      </c>
      <c r="H58" s="91">
        <v>91932.38</v>
      </c>
      <c r="I58" s="91">
        <v>1356642.54</v>
      </c>
      <c r="J58" s="91">
        <v>0</v>
      </c>
      <c r="K58" s="91">
        <v>0</v>
      </c>
      <c r="L58" s="91">
        <v>32490698.129999999</v>
      </c>
      <c r="M58" s="91">
        <v>0</v>
      </c>
      <c r="N58" s="91">
        <v>2891529.45</v>
      </c>
      <c r="O58" s="91">
        <v>5105477.1900000004</v>
      </c>
      <c r="P58" s="91">
        <v>8642341.9900000002</v>
      </c>
      <c r="Q58" s="91">
        <v>161174.28</v>
      </c>
      <c r="R58" s="91">
        <v>2282419.2400000002</v>
      </c>
      <c r="S58" s="91">
        <v>5906446.8200000003</v>
      </c>
      <c r="T58" s="91">
        <v>3422803.73</v>
      </c>
      <c r="U58" s="91">
        <v>0</v>
      </c>
      <c r="V58" s="91">
        <v>78738.17</v>
      </c>
      <c r="W58" s="91">
        <v>1559337.41</v>
      </c>
      <c r="X58" s="91">
        <v>2584767.39</v>
      </c>
      <c r="Y58" s="91">
        <v>32635035.670000002</v>
      </c>
      <c r="Z58" s="83">
        <v>7.8289481206646416E-2</v>
      </c>
      <c r="AA58" s="91">
        <v>2541408.65</v>
      </c>
      <c r="AB58" s="91">
        <v>0</v>
      </c>
      <c r="AC58" s="91">
        <v>0</v>
      </c>
      <c r="AD58" s="91">
        <v>0</v>
      </c>
      <c r="AE58" s="91">
        <v>0</v>
      </c>
      <c r="AF58" s="91">
        <f t="shared" si="11"/>
        <v>0</v>
      </c>
      <c r="AG58" s="91">
        <v>1285956.3600000001</v>
      </c>
      <c r="AH58" s="91">
        <v>96503.24</v>
      </c>
      <c r="AI58" s="91">
        <v>297713.08</v>
      </c>
      <c r="AJ58" s="91">
        <v>0</v>
      </c>
      <c r="AK58" s="91">
        <v>228806.64</v>
      </c>
      <c r="AL58" s="91">
        <v>18800.62</v>
      </c>
      <c r="AM58" s="91">
        <v>165409.26999999999</v>
      </c>
      <c r="AN58" s="91">
        <v>11750</v>
      </c>
      <c r="AO58" s="91">
        <v>3710</v>
      </c>
      <c r="AP58" s="91">
        <v>46802.11</v>
      </c>
      <c r="AQ58" s="91">
        <v>46134.340000000004</v>
      </c>
      <c r="AR58" s="91">
        <v>31428.78</v>
      </c>
      <c r="AS58" s="91">
        <v>25336.49</v>
      </c>
      <c r="AT58" s="91">
        <v>28281.96</v>
      </c>
      <c r="AU58" s="91">
        <v>56893.08</v>
      </c>
      <c r="AV58" s="91">
        <v>95420.05</v>
      </c>
      <c r="AW58" s="91">
        <v>2438946.02</v>
      </c>
      <c r="AX58" s="91">
        <v>0</v>
      </c>
      <c r="AY58" s="83">
        <f t="shared" si="12"/>
        <v>0</v>
      </c>
      <c r="AZ58" s="91">
        <v>0</v>
      </c>
      <c r="BA58" s="83">
        <v>8.2000000000000003E-2</v>
      </c>
      <c r="BB58" s="91">
        <v>313734.61</v>
      </c>
      <c r="BC58" s="91">
        <v>2123734.4500000002</v>
      </c>
      <c r="BD58" s="91">
        <v>208633</v>
      </c>
      <c r="BE58" s="91">
        <v>0</v>
      </c>
      <c r="BF58" s="91">
        <v>557848.50999999803</v>
      </c>
      <c r="BG58" s="91">
        <v>0</v>
      </c>
      <c r="BH58" s="91">
        <v>0</v>
      </c>
      <c r="BI58" s="91">
        <v>0</v>
      </c>
      <c r="BJ58" s="91">
        <f t="shared" si="13"/>
        <v>0</v>
      </c>
      <c r="BK58" s="91">
        <v>0</v>
      </c>
      <c r="BL58" s="82">
        <v>4261</v>
      </c>
      <c r="BM58" s="82">
        <v>1439</v>
      </c>
      <c r="BN58" s="82">
        <v>11</v>
      </c>
      <c r="BO58" s="82">
        <v>0</v>
      </c>
      <c r="BP58" s="82">
        <v>-55</v>
      </c>
      <c r="BQ58" s="82">
        <v>-109</v>
      </c>
      <c r="BR58" s="82">
        <v>-543</v>
      </c>
      <c r="BS58" s="82">
        <v>-637</v>
      </c>
      <c r="BT58" s="82">
        <v>0</v>
      </c>
      <c r="BU58" s="82">
        <v>-1</v>
      </c>
      <c r="BV58" s="82">
        <v>-6</v>
      </c>
      <c r="BW58" s="82">
        <v>-687</v>
      </c>
      <c r="BX58" s="82">
        <v>-5</v>
      </c>
      <c r="BY58" s="82">
        <v>3668</v>
      </c>
      <c r="BZ58" s="82">
        <v>2</v>
      </c>
      <c r="CA58" s="82">
        <v>146</v>
      </c>
      <c r="CB58" s="82">
        <v>59</v>
      </c>
      <c r="CC58" s="82">
        <v>376</v>
      </c>
      <c r="CD58" s="82">
        <v>91</v>
      </c>
      <c r="CE58" s="82">
        <v>8</v>
      </c>
    </row>
    <row r="59" spans="1:83" s="59" customFormat="1" ht="15.6" customHeight="1" x14ac:dyDescent="0.3">
      <c r="A59" s="52">
        <v>6</v>
      </c>
      <c r="B59" s="56" t="s">
        <v>580</v>
      </c>
      <c r="C59" s="74" t="s">
        <v>567</v>
      </c>
      <c r="D59" s="51" t="s">
        <v>549</v>
      </c>
      <c r="E59" s="51" t="s">
        <v>112</v>
      </c>
      <c r="F59" s="51" t="s">
        <v>237</v>
      </c>
      <c r="G59" s="90">
        <v>23503096.210000001</v>
      </c>
      <c r="H59" s="90">
        <v>0</v>
      </c>
      <c r="I59" s="90">
        <v>672834.9</v>
      </c>
      <c r="J59" s="90">
        <v>0</v>
      </c>
      <c r="K59" s="91">
        <v>0</v>
      </c>
      <c r="L59" s="91">
        <v>24175931.109999999</v>
      </c>
      <c r="M59" s="91">
        <v>0</v>
      </c>
      <c r="N59" s="90">
        <v>108339.38</v>
      </c>
      <c r="O59" s="90">
        <v>3354226</v>
      </c>
      <c r="P59" s="92">
        <v>6067959.8099999996</v>
      </c>
      <c r="Q59" s="90">
        <v>0</v>
      </c>
      <c r="R59" s="90">
        <v>2133414.44</v>
      </c>
      <c r="S59" s="90">
        <v>6583255.8799999999</v>
      </c>
      <c r="T59" s="90">
        <v>2840007.59</v>
      </c>
      <c r="U59" s="90">
        <v>0</v>
      </c>
      <c r="V59" s="90">
        <v>0</v>
      </c>
      <c r="W59" s="90">
        <v>992450.31</v>
      </c>
      <c r="X59" s="91">
        <v>2327499.09</v>
      </c>
      <c r="Y59" s="91">
        <v>24407152.5</v>
      </c>
      <c r="Z59" s="83">
        <v>0.11008569708782211</v>
      </c>
      <c r="AA59" s="91">
        <v>2327499.09</v>
      </c>
      <c r="AB59" s="91">
        <v>0</v>
      </c>
      <c r="AC59" s="91">
        <v>0</v>
      </c>
      <c r="AD59" s="91">
        <v>0</v>
      </c>
      <c r="AE59" s="91">
        <v>0</v>
      </c>
      <c r="AF59" s="91">
        <f t="shared" si="11"/>
        <v>0</v>
      </c>
      <c r="AG59" s="91">
        <v>995637.66</v>
      </c>
      <c r="AH59" s="90">
        <v>81262.38</v>
      </c>
      <c r="AI59" s="90">
        <v>297135.44</v>
      </c>
      <c r="AJ59" s="91">
        <v>3000</v>
      </c>
      <c r="AK59" s="90">
        <v>202459.91</v>
      </c>
      <c r="AL59" s="90">
        <v>50868.81</v>
      </c>
      <c r="AM59" s="90">
        <v>68251.350000000006</v>
      </c>
      <c r="AN59" s="90">
        <v>8750</v>
      </c>
      <c r="AO59" s="90">
        <v>14100</v>
      </c>
      <c r="AP59" s="90">
        <v>106755.85</v>
      </c>
      <c r="AQ59" s="90">
        <v>41711.230000000003</v>
      </c>
      <c r="AR59" s="90">
        <v>16628.43</v>
      </c>
      <c r="AS59" s="90">
        <v>0</v>
      </c>
      <c r="AT59" s="90">
        <v>1745.53</v>
      </c>
      <c r="AU59" s="90">
        <v>19527.5</v>
      </c>
      <c r="AV59" s="90">
        <v>92908.800000000003</v>
      </c>
      <c r="AW59" s="90">
        <v>2000742.89</v>
      </c>
      <c r="AX59" s="90">
        <v>0</v>
      </c>
      <c r="AY59" s="83">
        <f t="shared" si="12"/>
        <v>0</v>
      </c>
      <c r="AZ59" s="91">
        <v>1102.33</v>
      </c>
      <c r="BA59" s="83">
        <v>9.9029466977619107E-2</v>
      </c>
      <c r="BB59" s="90">
        <v>753382.11</v>
      </c>
      <c r="BC59" s="90">
        <v>1833972.62</v>
      </c>
      <c r="BD59" s="91">
        <v>208633</v>
      </c>
      <c r="BE59" s="91">
        <v>2.91038304567337E-11</v>
      </c>
      <c r="BF59" s="91">
        <v>471152.28000000102</v>
      </c>
      <c r="BG59" s="91">
        <v>0</v>
      </c>
      <c r="BH59" s="91">
        <v>0</v>
      </c>
      <c r="BI59" s="91">
        <v>0</v>
      </c>
      <c r="BJ59" s="91">
        <f t="shared" si="13"/>
        <v>0</v>
      </c>
      <c r="BK59" s="91">
        <v>0</v>
      </c>
      <c r="BL59" s="82">
        <v>3552</v>
      </c>
      <c r="BM59" s="82">
        <v>1468</v>
      </c>
      <c r="BN59" s="81">
        <v>19</v>
      </c>
      <c r="BO59" s="81">
        <v>7</v>
      </c>
      <c r="BP59" s="81">
        <v>-84</v>
      </c>
      <c r="BQ59" s="81">
        <v>-82</v>
      </c>
      <c r="BR59" s="81">
        <v>-419</v>
      </c>
      <c r="BS59" s="81">
        <v>-297</v>
      </c>
      <c r="BT59" s="81">
        <v>9</v>
      </c>
      <c r="BU59" s="81">
        <v>-1</v>
      </c>
      <c r="BV59" s="81">
        <v>36</v>
      </c>
      <c r="BW59" s="81">
        <v>-588</v>
      </c>
      <c r="BX59" s="81">
        <v>-4</v>
      </c>
      <c r="BY59" s="81">
        <v>3616</v>
      </c>
      <c r="BZ59" s="81">
        <v>24</v>
      </c>
      <c r="CA59" s="81">
        <v>185</v>
      </c>
      <c r="CB59" s="81">
        <v>55</v>
      </c>
      <c r="CC59" s="81">
        <v>346</v>
      </c>
      <c r="CD59" s="81">
        <v>2</v>
      </c>
      <c r="CE59" s="81">
        <v>0</v>
      </c>
    </row>
    <row r="60" spans="1:83" s="85" customFormat="1" ht="15.6" customHeight="1" x14ac:dyDescent="0.3">
      <c r="A60" s="32">
        <v>6</v>
      </c>
      <c r="B60" s="33" t="s">
        <v>238</v>
      </c>
      <c r="C60" s="77" t="s">
        <v>179</v>
      </c>
      <c r="D60" s="34" t="s">
        <v>239</v>
      </c>
      <c r="E60" s="34" t="s">
        <v>107</v>
      </c>
      <c r="F60" s="34" t="s">
        <v>237</v>
      </c>
      <c r="G60" s="90">
        <v>49952806.310000002</v>
      </c>
      <c r="H60" s="90">
        <v>0</v>
      </c>
      <c r="I60" s="90">
        <v>1848542.6199999999</v>
      </c>
      <c r="J60" s="90">
        <v>0</v>
      </c>
      <c r="K60" s="91">
        <v>0</v>
      </c>
      <c r="L60" s="91">
        <v>51801348.93</v>
      </c>
      <c r="M60" s="91">
        <v>0</v>
      </c>
      <c r="N60" s="90">
        <v>4708961.49</v>
      </c>
      <c r="O60" s="90">
        <v>9309033.0099999998</v>
      </c>
      <c r="P60" s="92">
        <v>13296218.49</v>
      </c>
      <c r="Q60" s="90">
        <v>0</v>
      </c>
      <c r="R60" s="90">
        <v>3098315.88</v>
      </c>
      <c r="S60" s="90">
        <v>9342308.7699999996</v>
      </c>
      <c r="T60" s="90">
        <v>5812592.54</v>
      </c>
      <c r="U60" s="90">
        <v>0</v>
      </c>
      <c r="V60" s="90">
        <v>0</v>
      </c>
      <c r="W60" s="90">
        <v>2011168.58</v>
      </c>
      <c r="X60" s="91">
        <v>4870430.29</v>
      </c>
      <c r="Y60" s="91">
        <v>52449029.049999997</v>
      </c>
      <c r="Z60" s="83">
        <v>4.1438821217650218E-2</v>
      </c>
      <c r="AA60" s="91">
        <v>4870430.29</v>
      </c>
      <c r="AB60" s="91">
        <v>0</v>
      </c>
      <c r="AC60" s="91">
        <v>0</v>
      </c>
      <c r="AD60" s="91">
        <v>0</v>
      </c>
      <c r="AE60" s="91">
        <v>99.93</v>
      </c>
      <c r="AF60" s="91">
        <f t="shared" si="11"/>
        <v>99.93</v>
      </c>
      <c r="AG60" s="91">
        <v>2204448.4700000002</v>
      </c>
      <c r="AH60" s="90">
        <v>171782.05</v>
      </c>
      <c r="AI60" s="90">
        <v>526723.07999999996</v>
      </c>
      <c r="AJ60" s="91">
        <v>0</v>
      </c>
      <c r="AK60" s="90">
        <v>548889.74</v>
      </c>
      <c r="AL60" s="90">
        <v>55721.39</v>
      </c>
      <c r="AM60" s="90">
        <v>212560.15</v>
      </c>
      <c r="AN60" s="90">
        <v>15050</v>
      </c>
      <c r="AO60" s="90">
        <v>10287.5</v>
      </c>
      <c r="AP60" s="90">
        <v>93694.03</v>
      </c>
      <c r="AQ60" s="90">
        <v>126049.82</v>
      </c>
      <c r="AR60" s="90">
        <v>38924.74</v>
      </c>
      <c r="AS60" s="90">
        <v>18461.82</v>
      </c>
      <c r="AT60" s="90">
        <v>170586.48</v>
      </c>
      <c r="AU60" s="90">
        <v>104789.14</v>
      </c>
      <c r="AV60" s="90">
        <v>136420.38</v>
      </c>
      <c r="AW60" s="90">
        <v>4434388.79</v>
      </c>
      <c r="AX60" s="90">
        <v>0</v>
      </c>
      <c r="AY60" s="83">
        <f t="shared" si="12"/>
        <v>0</v>
      </c>
      <c r="AZ60" s="91">
        <v>0</v>
      </c>
      <c r="BA60" s="83">
        <v>9.7500634094004709E-2</v>
      </c>
      <c r="BB60" s="90">
        <v>422049.19</v>
      </c>
      <c r="BC60" s="90">
        <v>1647936.22</v>
      </c>
      <c r="BD60" s="91">
        <v>211810</v>
      </c>
      <c r="BE60" s="91">
        <v>5.8207660913467401E-11</v>
      </c>
      <c r="BF60" s="91">
        <v>973626.91</v>
      </c>
      <c r="BG60" s="91">
        <v>0</v>
      </c>
      <c r="BH60" s="91">
        <v>0</v>
      </c>
      <c r="BI60" s="91">
        <v>0</v>
      </c>
      <c r="BJ60" s="91">
        <f t="shared" si="13"/>
        <v>0</v>
      </c>
      <c r="BK60" s="91">
        <v>0</v>
      </c>
      <c r="BL60" s="82">
        <v>7115</v>
      </c>
      <c r="BM60" s="82">
        <v>2537</v>
      </c>
      <c r="BN60" s="81">
        <v>35</v>
      </c>
      <c r="BO60" s="81">
        <v>-33</v>
      </c>
      <c r="BP60" s="81">
        <v>-138</v>
      </c>
      <c r="BQ60" s="81">
        <v>-270</v>
      </c>
      <c r="BR60" s="81">
        <v>-1057</v>
      </c>
      <c r="BS60" s="81">
        <v>-1126</v>
      </c>
      <c r="BT60" s="81">
        <v>7</v>
      </c>
      <c r="BU60" s="81">
        <v>-4</v>
      </c>
      <c r="BV60" s="81">
        <v>1</v>
      </c>
      <c r="BW60" s="81">
        <v>-1205</v>
      </c>
      <c r="BX60" s="81">
        <v>0</v>
      </c>
      <c r="BY60" s="81">
        <v>5862</v>
      </c>
      <c r="BZ60" s="81">
        <v>3</v>
      </c>
      <c r="CA60" s="81">
        <v>266</v>
      </c>
      <c r="CB60" s="81">
        <v>110</v>
      </c>
      <c r="CC60" s="81">
        <v>807</v>
      </c>
      <c r="CD60" s="81">
        <v>5</v>
      </c>
      <c r="CE60" s="81">
        <v>12</v>
      </c>
    </row>
    <row r="61" spans="1:83" s="59" customFormat="1" ht="15.6" customHeight="1" x14ac:dyDescent="0.3">
      <c r="A61" s="52">
        <v>6</v>
      </c>
      <c r="B61" s="53" t="s">
        <v>240</v>
      </c>
      <c r="C61" s="80" t="s">
        <v>90</v>
      </c>
      <c r="D61" s="51" t="s">
        <v>241</v>
      </c>
      <c r="E61" s="51" t="s">
        <v>112</v>
      </c>
      <c r="F61" s="51" t="s">
        <v>237</v>
      </c>
      <c r="G61" s="90">
        <v>23456522.149999999</v>
      </c>
      <c r="H61" s="90">
        <v>31126.28</v>
      </c>
      <c r="I61" s="90">
        <v>343120.57</v>
      </c>
      <c r="J61" s="90">
        <v>0</v>
      </c>
      <c r="K61" s="91">
        <v>-76.540000000000006</v>
      </c>
      <c r="L61" s="91">
        <v>23830692.460000001</v>
      </c>
      <c r="M61" s="91">
        <v>0</v>
      </c>
      <c r="N61" s="90">
        <v>0</v>
      </c>
      <c r="O61" s="90">
        <v>1939622.02</v>
      </c>
      <c r="P61" s="92">
        <v>10678815.5</v>
      </c>
      <c r="Q61" s="90">
        <v>98254.95</v>
      </c>
      <c r="R61" s="90">
        <v>1218543.58</v>
      </c>
      <c r="S61" s="90">
        <v>3625744.17</v>
      </c>
      <c r="T61" s="90">
        <v>3644981.86</v>
      </c>
      <c r="U61" s="90">
        <v>0</v>
      </c>
      <c r="V61" s="90">
        <v>0</v>
      </c>
      <c r="W61" s="90">
        <v>441227.73</v>
      </c>
      <c r="X61" s="91">
        <v>2025045.39</v>
      </c>
      <c r="Y61" s="91">
        <v>23672235.199999999</v>
      </c>
      <c r="Z61" s="83">
        <v>7.5317582569929931E-2</v>
      </c>
      <c r="AA61" s="91">
        <v>2025045.39</v>
      </c>
      <c r="AB61" s="91">
        <v>0</v>
      </c>
      <c r="AC61" s="91">
        <v>0</v>
      </c>
      <c r="AD61" s="91">
        <v>0</v>
      </c>
      <c r="AE61" s="91">
        <v>963.26</v>
      </c>
      <c r="AF61" s="91">
        <f t="shared" si="11"/>
        <v>963.26</v>
      </c>
      <c r="AG61" s="91">
        <v>799130.75</v>
      </c>
      <c r="AH61" s="90">
        <v>69788.38</v>
      </c>
      <c r="AI61" s="90">
        <v>205177.68</v>
      </c>
      <c r="AJ61" s="91">
        <v>0</v>
      </c>
      <c r="AK61" s="90">
        <v>207539.04</v>
      </c>
      <c r="AL61" s="90">
        <v>17088.37</v>
      </c>
      <c r="AM61" s="90">
        <v>65481.57</v>
      </c>
      <c r="AN61" s="90">
        <v>8750</v>
      </c>
      <c r="AO61" s="90">
        <v>0</v>
      </c>
      <c r="AP61" s="90">
        <v>84866.5</v>
      </c>
      <c r="AQ61" s="90">
        <v>91122.66</v>
      </c>
      <c r="AR61" s="90">
        <v>17509.23</v>
      </c>
      <c r="AS61" s="90">
        <v>4455.74</v>
      </c>
      <c r="AT61" s="90">
        <v>63720.63</v>
      </c>
      <c r="AU61" s="90">
        <v>24116.76</v>
      </c>
      <c r="AV61" s="90">
        <v>150604.66999999998</v>
      </c>
      <c r="AW61" s="90">
        <v>1809351.98</v>
      </c>
      <c r="AX61" s="90">
        <v>0</v>
      </c>
      <c r="AY61" s="83">
        <f t="shared" si="12"/>
        <v>0</v>
      </c>
      <c r="AZ61" s="91">
        <v>315</v>
      </c>
      <c r="BA61" s="83">
        <v>8.6331868682416754E-2</v>
      </c>
      <c r="BB61" s="90">
        <v>386196.57</v>
      </c>
      <c r="BC61" s="90">
        <v>1382836.33</v>
      </c>
      <c r="BD61" s="91">
        <v>211810</v>
      </c>
      <c r="BE61" s="91">
        <v>0</v>
      </c>
      <c r="BF61" s="91">
        <v>382948.25999999902</v>
      </c>
      <c r="BG61" s="91">
        <v>0</v>
      </c>
      <c r="BH61" s="91">
        <v>0</v>
      </c>
      <c r="BI61" s="91">
        <v>0</v>
      </c>
      <c r="BJ61" s="91">
        <f t="shared" si="13"/>
        <v>0</v>
      </c>
      <c r="BK61" s="91">
        <v>0</v>
      </c>
      <c r="BL61" s="82">
        <v>3566</v>
      </c>
      <c r="BM61" s="82">
        <v>1290</v>
      </c>
      <c r="BN61" s="81">
        <v>0</v>
      </c>
      <c r="BO61" s="81">
        <v>0</v>
      </c>
      <c r="BP61" s="81">
        <v>-15</v>
      </c>
      <c r="BQ61" s="81">
        <v>-47</v>
      </c>
      <c r="BR61" s="81">
        <v>-211</v>
      </c>
      <c r="BS61" s="81">
        <v>-624</v>
      </c>
      <c r="BT61" s="81">
        <v>0</v>
      </c>
      <c r="BU61" s="81">
        <v>0</v>
      </c>
      <c r="BV61" s="81">
        <v>119</v>
      </c>
      <c r="BW61" s="81">
        <v>-531</v>
      </c>
      <c r="BX61" s="81">
        <v>-1</v>
      </c>
      <c r="BY61" s="81">
        <v>3546</v>
      </c>
      <c r="BZ61" s="81">
        <v>0</v>
      </c>
      <c r="CA61" s="81">
        <v>98</v>
      </c>
      <c r="CB61" s="81">
        <v>45</v>
      </c>
      <c r="CC61" s="81">
        <v>356</v>
      </c>
      <c r="CD61" s="81">
        <v>2</v>
      </c>
      <c r="CE61" s="81">
        <v>3</v>
      </c>
    </row>
    <row r="62" spans="1:83" s="59" customFormat="1" ht="15.6" customHeight="1" x14ac:dyDescent="0.3">
      <c r="A62" s="52">
        <v>6</v>
      </c>
      <c r="B62" s="53" t="s">
        <v>242</v>
      </c>
      <c r="C62" s="80" t="s">
        <v>243</v>
      </c>
      <c r="D62" s="51" t="s">
        <v>244</v>
      </c>
      <c r="E62" s="51" t="s">
        <v>107</v>
      </c>
      <c r="F62" s="51" t="s">
        <v>237</v>
      </c>
      <c r="G62" s="90">
        <v>30189683.550000001</v>
      </c>
      <c r="H62" s="90">
        <v>91342.67</v>
      </c>
      <c r="I62" s="90">
        <v>571207.55000000005</v>
      </c>
      <c r="J62" s="90">
        <v>0</v>
      </c>
      <c r="K62" s="91">
        <v>8972.85</v>
      </c>
      <c r="L62" s="91">
        <v>30861206.620000001</v>
      </c>
      <c r="M62" s="91">
        <v>0</v>
      </c>
      <c r="N62" s="90">
        <v>3096763.52</v>
      </c>
      <c r="O62" s="90">
        <v>4420054.76</v>
      </c>
      <c r="P62" s="92">
        <v>8105431.9699999997</v>
      </c>
      <c r="Q62" s="90">
        <v>0</v>
      </c>
      <c r="R62" s="90">
        <v>2276976.5699999998</v>
      </c>
      <c r="S62" s="90">
        <v>5730808.5700000003</v>
      </c>
      <c r="T62" s="90">
        <v>3774170.31</v>
      </c>
      <c r="U62" s="90">
        <v>0</v>
      </c>
      <c r="V62" s="90">
        <v>90880.99</v>
      </c>
      <c r="W62" s="90">
        <v>657895.56999999995</v>
      </c>
      <c r="X62" s="91">
        <v>2720350.23</v>
      </c>
      <c r="Y62" s="91">
        <v>30873332.489999998</v>
      </c>
      <c r="Z62" s="83">
        <v>2.8259851359819999E-2</v>
      </c>
      <c r="AA62" s="91">
        <v>2712232.61</v>
      </c>
      <c r="AB62" s="91">
        <v>0</v>
      </c>
      <c r="AC62" s="91">
        <v>0</v>
      </c>
      <c r="AD62" s="91">
        <v>7655.94</v>
      </c>
      <c r="AE62" s="91">
        <v>154.30000000000001</v>
      </c>
      <c r="AF62" s="91">
        <f t="shared" si="11"/>
        <v>7810.24</v>
      </c>
      <c r="AG62" s="91">
        <v>1373312.1</v>
      </c>
      <c r="AH62" s="90">
        <v>103962.74</v>
      </c>
      <c r="AI62" s="90">
        <v>316341.46999999997</v>
      </c>
      <c r="AJ62" s="91">
        <v>0</v>
      </c>
      <c r="AK62" s="90">
        <v>197808.88</v>
      </c>
      <c r="AL62" s="90">
        <v>26790.9</v>
      </c>
      <c r="AM62" s="90">
        <v>93795.51</v>
      </c>
      <c r="AN62" s="90">
        <v>11750</v>
      </c>
      <c r="AO62" s="90">
        <v>5000</v>
      </c>
      <c r="AP62" s="90">
        <v>71950.3</v>
      </c>
      <c r="AQ62" s="90">
        <v>74764.2</v>
      </c>
      <c r="AR62" s="90">
        <v>24244.27</v>
      </c>
      <c r="AS62" s="90">
        <v>28605.95</v>
      </c>
      <c r="AT62" s="90">
        <v>8226.92</v>
      </c>
      <c r="AU62" s="90">
        <v>71783.88</v>
      </c>
      <c r="AV62" s="90">
        <v>134779.003</v>
      </c>
      <c r="AW62" s="90">
        <v>2543116.1230000001</v>
      </c>
      <c r="AX62" s="90">
        <v>11197.7</v>
      </c>
      <c r="AY62" s="83">
        <f t="shared" si="12"/>
        <v>4.4031414447526585E-3</v>
      </c>
      <c r="AZ62" s="91">
        <v>864.31</v>
      </c>
      <c r="BA62" s="83">
        <v>8.9839716455060351E-2</v>
      </c>
      <c r="BB62" s="90">
        <v>163168.65</v>
      </c>
      <c r="BC62" s="90">
        <v>692568.65</v>
      </c>
      <c r="BD62" s="91">
        <v>211810</v>
      </c>
      <c r="BE62" s="91">
        <v>2.91038304567337E-11</v>
      </c>
      <c r="BF62" s="91">
        <v>473999.12699999998</v>
      </c>
      <c r="BG62" s="91">
        <v>0</v>
      </c>
      <c r="BH62" s="91">
        <v>0</v>
      </c>
      <c r="BI62" s="91">
        <v>0</v>
      </c>
      <c r="BJ62" s="91">
        <f t="shared" si="13"/>
        <v>0</v>
      </c>
      <c r="BK62" s="91">
        <v>0</v>
      </c>
      <c r="BL62" s="82">
        <v>4108</v>
      </c>
      <c r="BM62" s="82">
        <v>1457</v>
      </c>
      <c r="BN62" s="81">
        <v>2</v>
      </c>
      <c r="BO62" s="81">
        <v>0</v>
      </c>
      <c r="BP62" s="81">
        <v>-44</v>
      </c>
      <c r="BQ62" s="81">
        <v>-110</v>
      </c>
      <c r="BR62" s="81">
        <v>-436</v>
      </c>
      <c r="BS62" s="81">
        <v>-610</v>
      </c>
      <c r="BT62" s="81">
        <v>2</v>
      </c>
      <c r="BU62" s="81">
        <v>-4</v>
      </c>
      <c r="BV62" s="81">
        <v>10</v>
      </c>
      <c r="BW62" s="81">
        <v>-798</v>
      </c>
      <c r="BX62" s="81">
        <v>-5</v>
      </c>
      <c r="BY62" s="81">
        <v>3572</v>
      </c>
      <c r="BZ62" s="81">
        <v>2</v>
      </c>
      <c r="CA62" s="81">
        <v>128</v>
      </c>
      <c r="CB62" s="81">
        <v>70</v>
      </c>
      <c r="CC62" s="81">
        <v>564</v>
      </c>
      <c r="CD62" s="81">
        <v>31</v>
      </c>
      <c r="CE62" s="81">
        <v>10</v>
      </c>
    </row>
    <row r="63" spans="1:83" s="59" customFormat="1" ht="15.6" customHeight="1" x14ac:dyDescent="0.3">
      <c r="A63" s="52">
        <v>6</v>
      </c>
      <c r="B63" s="53" t="s">
        <v>245</v>
      </c>
      <c r="C63" s="79" t="s">
        <v>246</v>
      </c>
      <c r="D63" s="51" t="s">
        <v>247</v>
      </c>
      <c r="E63" s="51" t="s">
        <v>107</v>
      </c>
      <c r="F63" s="51" t="s">
        <v>237</v>
      </c>
      <c r="G63" s="90">
        <v>19999700.120000001</v>
      </c>
      <c r="H63" s="90">
        <v>0</v>
      </c>
      <c r="I63" s="90">
        <v>604907.94999999995</v>
      </c>
      <c r="J63" s="90">
        <v>0</v>
      </c>
      <c r="K63" s="91">
        <v>114253.77</v>
      </c>
      <c r="L63" s="91">
        <v>20718861.84</v>
      </c>
      <c r="M63" s="91">
        <v>0</v>
      </c>
      <c r="N63" s="90">
        <v>2716303.93</v>
      </c>
      <c r="O63" s="90">
        <v>1310126.27</v>
      </c>
      <c r="P63" s="92">
        <v>7033144.3300000001</v>
      </c>
      <c r="Q63" s="90">
        <v>0</v>
      </c>
      <c r="R63" s="90">
        <v>1295999.0900000001</v>
      </c>
      <c r="S63" s="90">
        <v>3766134.4</v>
      </c>
      <c r="T63" s="90">
        <v>1877533.39</v>
      </c>
      <c r="U63" s="90">
        <v>0</v>
      </c>
      <c r="V63" s="90">
        <v>105258.74</v>
      </c>
      <c r="W63" s="90">
        <v>604907.94999999995</v>
      </c>
      <c r="X63" s="91">
        <v>1947457.7</v>
      </c>
      <c r="Y63" s="91">
        <v>20656865.800000001</v>
      </c>
      <c r="Z63" s="83">
        <v>2.9865284300072792E-2</v>
      </c>
      <c r="AA63" s="91">
        <v>1937641.15</v>
      </c>
      <c r="AB63" s="91">
        <v>0</v>
      </c>
      <c r="AC63" s="91">
        <v>0</v>
      </c>
      <c r="AD63" s="91">
        <v>9052.99</v>
      </c>
      <c r="AE63" s="91">
        <v>189.09</v>
      </c>
      <c r="AF63" s="91">
        <f t="shared" si="11"/>
        <v>9242.08</v>
      </c>
      <c r="AG63" s="91">
        <v>979517.3</v>
      </c>
      <c r="AH63" s="90">
        <v>74217.179999999993</v>
      </c>
      <c r="AI63" s="90">
        <v>179408.6</v>
      </c>
      <c r="AJ63" s="91">
        <v>0</v>
      </c>
      <c r="AK63" s="90">
        <v>162393.79</v>
      </c>
      <c r="AL63" s="90">
        <v>33500</v>
      </c>
      <c r="AM63" s="90">
        <v>94813.99</v>
      </c>
      <c r="AN63" s="90">
        <v>8750</v>
      </c>
      <c r="AO63" s="90">
        <v>0</v>
      </c>
      <c r="AP63" s="90">
        <v>73635.53</v>
      </c>
      <c r="AQ63" s="90">
        <v>86064.4</v>
      </c>
      <c r="AR63" s="90">
        <v>7296.24</v>
      </c>
      <c r="AS63" s="90">
        <v>2220</v>
      </c>
      <c r="AT63" s="90">
        <v>6447.02</v>
      </c>
      <c r="AU63" s="90">
        <v>42958.97</v>
      </c>
      <c r="AV63" s="90">
        <v>126981.31</v>
      </c>
      <c r="AW63" s="90">
        <v>1878204.33</v>
      </c>
      <c r="AX63" s="90">
        <v>0</v>
      </c>
      <c r="AY63" s="83">
        <f t="shared" si="12"/>
        <v>0</v>
      </c>
      <c r="AZ63" s="91">
        <v>190</v>
      </c>
      <c r="BA63" s="83">
        <v>9.6883510171351495E-2</v>
      </c>
      <c r="BB63" s="90">
        <v>0</v>
      </c>
      <c r="BC63" s="90">
        <v>597296.73</v>
      </c>
      <c r="BD63" s="91">
        <v>211810</v>
      </c>
      <c r="BE63" s="91">
        <v>0</v>
      </c>
      <c r="BF63" s="91">
        <v>222030.97999999899</v>
      </c>
      <c r="BG63" s="91">
        <v>0</v>
      </c>
      <c r="BH63" s="91">
        <v>0</v>
      </c>
      <c r="BI63" s="91">
        <v>0</v>
      </c>
      <c r="BJ63" s="91">
        <f t="shared" si="13"/>
        <v>0</v>
      </c>
      <c r="BK63" s="91">
        <v>0</v>
      </c>
      <c r="BL63" s="82">
        <v>2709</v>
      </c>
      <c r="BM63" s="82">
        <v>781</v>
      </c>
      <c r="BN63" s="81">
        <v>29</v>
      </c>
      <c r="BO63" s="81">
        <v>0</v>
      </c>
      <c r="BP63" s="81">
        <v>-15</v>
      </c>
      <c r="BQ63" s="81">
        <v>-61</v>
      </c>
      <c r="BR63" s="81">
        <v>-154</v>
      </c>
      <c r="BS63" s="81">
        <v>-315</v>
      </c>
      <c r="BT63" s="81">
        <v>0</v>
      </c>
      <c r="BU63" s="81">
        <v>-2</v>
      </c>
      <c r="BV63" s="81">
        <v>-2</v>
      </c>
      <c r="BW63" s="81">
        <v>-562</v>
      </c>
      <c r="BX63" s="81">
        <v>-5</v>
      </c>
      <c r="BY63" s="81">
        <v>2403</v>
      </c>
      <c r="BZ63" s="81">
        <v>0</v>
      </c>
      <c r="CA63" s="81">
        <v>149</v>
      </c>
      <c r="CB63" s="81">
        <v>60</v>
      </c>
      <c r="CC63" s="81">
        <v>339</v>
      </c>
      <c r="CD63" s="81">
        <v>19</v>
      </c>
      <c r="CE63" s="81">
        <v>0</v>
      </c>
    </row>
    <row r="64" spans="1:83" s="59" customFormat="1" ht="15.6" customHeight="1" x14ac:dyDescent="0.3">
      <c r="A64" s="51">
        <v>7</v>
      </c>
      <c r="B64" s="51" t="s">
        <v>248</v>
      </c>
      <c r="C64" s="79" t="s">
        <v>249</v>
      </c>
      <c r="D64" s="51" t="s">
        <v>250</v>
      </c>
      <c r="E64" s="51" t="s">
        <v>125</v>
      </c>
      <c r="F64" s="51" t="s">
        <v>237</v>
      </c>
      <c r="G64" s="90">
        <v>32344593.140000001</v>
      </c>
      <c r="H64" s="90">
        <v>60471.11</v>
      </c>
      <c r="I64" s="90">
        <v>1320535.28</v>
      </c>
      <c r="J64" s="90">
        <v>0</v>
      </c>
      <c r="K64" s="91">
        <v>0</v>
      </c>
      <c r="L64" s="91">
        <v>33725599.530000001</v>
      </c>
      <c r="M64" s="91">
        <v>0</v>
      </c>
      <c r="N64" s="90">
        <v>13183929.02</v>
      </c>
      <c r="O64" s="90">
        <v>2112047.15</v>
      </c>
      <c r="P64" s="92">
        <v>7461794.6900000004</v>
      </c>
      <c r="Q64" s="90">
        <v>0</v>
      </c>
      <c r="R64" s="90">
        <v>889975.59</v>
      </c>
      <c r="S64" s="90">
        <v>4161279.77</v>
      </c>
      <c r="T64" s="90">
        <v>2418466.75</v>
      </c>
      <c r="U64" s="90">
        <v>0</v>
      </c>
      <c r="V64" s="90">
        <v>0</v>
      </c>
      <c r="W64" s="90">
        <v>1384290.18</v>
      </c>
      <c r="X64" s="91">
        <v>2992381.93</v>
      </c>
      <c r="Y64" s="91">
        <v>34604165.079999998</v>
      </c>
      <c r="Z64" s="83">
        <v>8.3208664830837359E-2</v>
      </c>
      <c r="AA64" s="91">
        <v>2992370.45</v>
      </c>
      <c r="AB64" s="91">
        <v>0</v>
      </c>
      <c r="AC64" s="91">
        <v>0</v>
      </c>
      <c r="AD64" s="91">
        <v>0</v>
      </c>
      <c r="AE64" s="91">
        <v>0</v>
      </c>
      <c r="AF64" s="91">
        <f t="shared" si="11"/>
        <v>0</v>
      </c>
      <c r="AG64" s="91">
        <v>1456172.97</v>
      </c>
      <c r="AH64" s="90">
        <v>111552.41</v>
      </c>
      <c r="AI64" s="90">
        <v>392929.64</v>
      </c>
      <c r="AJ64" s="91">
        <v>0</v>
      </c>
      <c r="AK64" s="90">
        <v>152727.91</v>
      </c>
      <c r="AL64" s="90">
        <v>24750</v>
      </c>
      <c r="AM64" s="90">
        <v>104732.38</v>
      </c>
      <c r="AN64" s="90">
        <v>10750</v>
      </c>
      <c r="AO64" s="90">
        <v>59866.09</v>
      </c>
      <c r="AP64" s="90">
        <v>25800</v>
      </c>
      <c r="AQ64" s="90">
        <v>68582.36</v>
      </c>
      <c r="AR64" s="90">
        <v>30361.02</v>
      </c>
      <c r="AS64" s="90">
        <v>0</v>
      </c>
      <c r="AT64" s="90">
        <v>14165.03</v>
      </c>
      <c r="AU64" s="90">
        <v>41239.06</v>
      </c>
      <c r="AV64" s="90">
        <v>127282.22</v>
      </c>
      <c r="AW64" s="90">
        <v>2620911.09</v>
      </c>
      <c r="AX64" s="90">
        <v>111960.09</v>
      </c>
      <c r="AY64" s="83">
        <f t="shared" si="12"/>
        <v>4.2718003837360234E-2</v>
      </c>
      <c r="AZ64" s="91">
        <v>1519.07</v>
      </c>
      <c r="BA64" s="83">
        <v>9.2515322021453628E-2</v>
      </c>
      <c r="BB64" s="90">
        <v>277470.44</v>
      </c>
      <c r="BC64" s="90">
        <v>2418911.69</v>
      </c>
      <c r="BD64" s="91">
        <v>211810</v>
      </c>
      <c r="BE64" s="91">
        <v>5.8207660913467401E-11</v>
      </c>
      <c r="BF64" s="91">
        <v>579146.43999999994</v>
      </c>
      <c r="BG64" s="91">
        <v>0</v>
      </c>
      <c r="BH64" s="91">
        <v>0</v>
      </c>
      <c r="BI64" s="91">
        <v>0</v>
      </c>
      <c r="BJ64" s="91">
        <f t="shared" si="13"/>
        <v>0</v>
      </c>
      <c r="BK64" s="91">
        <v>0</v>
      </c>
      <c r="BL64" s="82">
        <v>3364</v>
      </c>
      <c r="BM64" s="82">
        <v>954</v>
      </c>
      <c r="BN64" s="81">
        <v>24</v>
      </c>
      <c r="BO64" s="81">
        <v>-28</v>
      </c>
      <c r="BP64" s="81">
        <v>-16</v>
      </c>
      <c r="BQ64" s="81">
        <v>-13</v>
      </c>
      <c r="BR64" s="81">
        <v>-313</v>
      </c>
      <c r="BS64" s="81">
        <v>-341</v>
      </c>
      <c r="BT64" s="81">
        <v>0</v>
      </c>
      <c r="BU64" s="81">
        <v>-1</v>
      </c>
      <c r="BV64" s="81">
        <v>-19</v>
      </c>
      <c r="BW64" s="81">
        <v>-682</v>
      </c>
      <c r="BX64" s="81">
        <v>-14</v>
      </c>
      <c r="BY64" s="81">
        <v>2915</v>
      </c>
      <c r="BZ64" s="81">
        <v>86</v>
      </c>
      <c r="CA64" s="81">
        <v>231</v>
      </c>
      <c r="CB64" s="81">
        <v>104</v>
      </c>
      <c r="CC64" s="81">
        <v>337</v>
      </c>
      <c r="CD64" s="81">
        <v>0</v>
      </c>
      <c r="CE64" s="81">
        <v>10</v>
      </c>
    </row>
    <row r="65" spans="1:83" s="59" customFormat="1" ht="15.6" customHeight="1" x14ac:dyDescent="0.3">
      <c r="A65" s="51">
        <v>7</v>
      </c>
      <c r="B65" s="51" t="s">
        <v>251</v>
      </c>
      <c r="C65" s="76" t="s">
        <v>252</v>
      </c>
      <c r="D65" s="51" t="s">
        <v>253</v>
      </c>
      <c r="E65" s="51" t="s">
        <v>119</v>
      </c>
      <c r="F65" s="51" t="s">
        <v>237</v>
      </c>
      <c r="G65" s="90">
        <v>27816338.123</v>
      </c>
      <c r="H65" s="90">
        <v>927579.36</v>
      </c>
      <c r="I65" s="90">
        <v>0</v>
      </c>
      <c r="J65" s="90">
        <v>0</v>
      </c>
      <c r="K65" s="91">
        <v>0</v>
      </c>
      <c r="L65" s="91">
        <v>28743917.482999999</v>
      </c>
      <c r="M65" s="91">
        <v>0</v>
      </c>
      <c r="N65" s="90">
        <v>0</v>
      </c>
      <c r="O65" s="90">
        <v>2648759.04</v>
      </c>
      <c r="P65" s="92">
        <v>11596295.35</v>
      </c>
      <c r="Q65" s="90">
        <v>243.62</v>
      </c>
      <c r="R65" s="90">
        <v>1604051.86</v>
      </c>
      <c r="S65" s="90">
        <v>5569695.9900000002</v>
      </c>
      <c r="T65" s="90">
        <v>4103161.45</v>
      </c>
      <c r="U65" s="90">
        <v>0</v>
      </c>
      <c r="V65" s="90">
        <v>0</v>
      </c>
      <c r="W65" s="90">
        <v>1037632.17</v>
      </c>
      <c r="X65" s="91">
        <v>2109229.7799999998</v>
      </c>
      <c r="Y65" s="91">
        <v>28669069.260000002</v>
      </c>
      <c r="Z65" s="83">
        <v>5.0086123572107177E-2</v>
      </c>
      <c r="AA65" s="91">
        <v>2029470.41</v>
      </c>
      <c r="AB65" s="91">
        <v>0</v>
      </c>
      <c r="AC65" s="91">
        <v>0</v>
      </c>
      <c r="AD65" s="91">
        <v>0</v>
      </c>
      <c r="AE65" s="91">
        <v>0</v>
      </c>
      <c r="AF65" s="91">
        <f t="shared" si="11"/>
        <v>0</v>
      </c>
      <c r="AG65" s="91">
        <v>1009723.89</v>
      </c>
      <c r="AH65" s="90">
        <v>75146.48</v>
      </c>
      <c r="AI65" s="90">
        <v>260595.74</v>
      </c>
      <c r="AJ65" s="91">
        <v>0</v>
      </c>
      <c r="AK65" s="90">
        <v>129345.06</v>
      </c>
      <c r="AL65" s="90">
        <v>22751.33</v>
      </c>
      <c r="AM65" s="90">
        <v>68177.22</v>
      </c>
      <c r="AN65" s="90">
        <v>10750</v>
      </c>
      <c r="AO65" s="90">
        <v>6547.92</v>
      </c>
      <c r="AP65" s="90">
        <v>45000</v>
      </c>
      <c r="AQ65" s="90">
        <v>47740.5</v>
      </c>
      <c r="AR65" s="90">
        <v>29336.89</v>
      </c>
      <c r="AS65" s="90">
        <v>24203.41</v>
      </c>
      <c r="AT65" s="90">
        <v>24563.23</v>
      </c>
      <c r="AU65" s="90">
        <v>54785.79</v>
      </c>
      <c r="AV65" s="90">
        <v>100746.82</v>
      </c>
      <c r="AW65" s="90">
        <v>1909414.28</v>
      </c>
      <c r="AX65" s="90">
        <v>0</v>
      </c>
      <c r="AY65" s="83">
        <f t="shared" si="12"/>
        <v>0</v>
      </c>
      <c r="AZ65" s="91">
        <v>109.67</v>
      </c>
      <c r="BA65" s="83">
        <v>7.2959654179711314E-2</v>
      </c>
      <c r="BB65" s="90">
        <v>299085.94</v>
      </c>
      <c r="BC65" s="90">
        <v>1140585.46</v>
      </c>
      <c r="BD65" s="91">
        <v>211810</v>
      </c>
      <c r="BE65" s="91">
        <v>5.8207660913467401E-11</v>
      </c>
      <c r="BF65" s="91">
        <v>355159.26999999897</v>
      </c>
      <c r="BG65" s="91">
        <v>0</v>
      </c>
      <c r="BH65" s="91">
        <v>0</v>
      </c>
      <c r="BI65" s="91">
        <v>0</v>
      </c>
      <c r="BJ65" s="91">
        <f t="shared" si="13"/>
        <v>0</v>
      </c>
      <c r="BK65" s="91">
        <v>0</v>
      </c>
      <c r="BL65" s="82">
        <v>4814</v>
      </c>
      <c r="BM65" s="82">
        <v>1543</v>
      </c>
      <c r="BN65" s="81">
        <v>9</v>
      </c>
      <c r="BO65" s="81">
        <v>-3</v>
      </c>
      <c r="BP65" s="81">
        <v>-4</v>
      </c>
      <c r="BQ65" s="81">
        <v>-76</v>
      </c>
      <c r="BR65" s="81">
        <v>-211</v>
      </c>
      <c r="BS65" s="81">
        <v>-506</v>
      </c>
      <c r="BT65" s="81">
        <v>0</v>
      </c>
      <c r="BU65" s="81">
        <v>-1</v>
      </c>
      <c r="BV65" s="81">
        <v>2</v>
      </c>
      <c r="BW65" s="81">
        <v>-791</v>
      </c>
      <c r="BX65" s="81">
        <v>-10</v>
      </c>
      <c r="BY65" s="81">
        <v>4766</v>
      </c>
      <c r="BZ65" s="81">
        <v>26</v>
      </c>
      <c r="CA65" s="81">
        <v>170</v>
      </c>
      <c r="CB65" s="81">
        <v>93</v>
      </c>
      <c r="CC65" s="81">
        <v>516</v>
      </c>
      <c r="CD65" s="81">
        <v>3</v>
      </c>
      <c r="CE65" s="81">
        <v>9</v>
      </c>
    </row>
    <row r="66" spans="1:83" s="59" customFormat="1" ht="15.6" customHeight="1" x14ac:dyDescent="0.3">
      <c r="A66" s="51">
        <v>7</v>
      </c>
      <c r="B66" s="51" t="s">
        <v>254</v>
      </c>
      <c r="C66" s="79" t="s">
        <v>152</v>
      </c>
      <c r="D66" s="51" t="s">
        <v>255</v>
      </c>
      <c r="E66" s="51" t="s">
        <v>125</v>
      </c>
      <c r="F66" s="51" t="s">
        <v>237</v>
      </c>
      <c r="G66" s="90">
        <v>90690861.810000002</v>
      </c>
      <c r="H66" s="90">
        <v>44657.01</v>
      </c>
      <c r="I66" s="90">
        <v>3734698.27</v>
      </c>
      <c r="J66" s="90">
        <v>0</v>
      </c>
      <c r="K66" s="91">
        <v>0</v>
      </c>
      <c r="L66" s="91">
        <v>94470217.090000004</v>
      </c>
      <c r="M66" s="91">
        <v>0</v>
      </c>
      <c r="N66" s="90">
        <v>42272699.730999999</v>
      </c>
      <c r="O66" s="90">
        <v>8750965.6500000004</v>
      </c>
      <c r="P66" s="92">
        <v>17816856.879999999</v>
      </c>
      <c r="Q66" s="90">
        <v>0</v>
      </c>
      <c r="R66" s="90">
        <v>3195439.01</v>
      </c>
      <c r="S66" s="90">
        <v>8099554.8899999997</v>
      </c>
      <c r="T66" s="90">
        <v>5770152.7000000002</v>
      </c>
      <c r="U66" s="90">
        <v>0</v>
      </c>
      <c r="V66" s="90">
        <v>0</v>
      </c>
      <c r="W66" s="90">
        <v>3802419.24</v>
      </c>
      <c r="X66" s="91">
        <v>4404163.4800000004</v>
      </c>
      <c r="Y66" s="91">
        <v>94112251.581</v>
      </c>
      <c r="Z66" s="83">
        <v>8.9369055849963561E-2</v>
      </c>
      <c r="AA66" s="91">
        <v>4403930.9800000004</v>
      </c>
      <c r="AB66" s="91">
        <v>0</v>
      </c>
      <c r="AC66" s="91">
        <v>0</v>
      </c>
      <c r="AD66" s="91">
        <v>0</v>
      </c>
      <c r="AE66" s="91">
        <v>0</v>
      </c>
      <c r="AF66" s="91">
        <f t="shared" si="11"/>
        <v>0</v>
      </c>
      <c r="AG66" s="91">
        <v>2460206.21</v>
      </c>
      <c r="AH66" s="90">
        <v>189632.89</v>
      </c>
      <c r="AI66" s="90">
        <v>539569.6</v>
      </c>
      <c r="AJ66" s="91">
        <v>0</v>
      </c>
      <c r="AK66" s="90">
        <v>286837.36</v>
      </c>
      <c r="AL66" s="90">
        <v>6461.83</v>
      </c>
      <c r="AM66" s="90">
        <v>108335.92</v>
      </c>
      <c r="AN66" s="90">
        <v>17750</v>
      </c>
      <c r="AO66" s="90">
        <v>30444.799999999999</v>
      </c>
      <c r="AP66" s="90">
        <v>135508.47</v>
      </c>
      <c r="AQ66" s="90">
        <f>8268.01+16123.35+62703.32</f>
        <v>87094.68</v>
      </c>
      <c r="AR66" s="90">
        <v>48701.46</v>
      </c>
      <c r="AS66" s="90">
        <v>0</v>
      </c>
      <c r="AT66" s="90">
        <v>26141.22</v>
      </c>
      <c r="AU66" s="90">
        <v>16720.66</v>
      </c>
      <c r="AV66" s="90">
        <v>106995.86</v>
      </c>
      <c r="AW66" s="90">
        <v>4061406.6</v>
      </c>
      <c r="AX66" s="90">
        <v>151436.54</v>
      </c>
      <c r="AY66" s="83">
        <f t="shared" si="12"/>
        <v>3.7286722289760398E-2</v>
      </c>
      <c r="AZ66" s="91">
        <v>5855.48</v>
      </c>
      <c r="BA66" s="83">
        <v>4.8559809578459671E-2</v>
      </c>
      <c r="BB66" s="90">
        <v>2491301.2599999998</v>
      </c>
      <c r="BC66" s="90">
        <v>5617646.3899999997</v>
      </c>
      <c r="BD66" s="91">
        <v>211810</v>
      </c>
      <c r="BE66" s="91">
        <v>0</v>
      </c>
      <c r="BF66" s="91">
        <v>511812.59</v>
      </c>
      <c r="BG66" s="91">
        <v>0</v>
      </c>
      <c r="BH66" s="91">
        <v>0</v>
      </c>
      <c r="BI66" s="91">
        <v>0</v>
      </c>
      <c r="BJ66" s="91">
        <f t="shared" si="13"/>
        <v>0</v>
      </c>
      <c r="BK66" s="91">
        <v>0</v>
      </c>
      <c r="BL66" s="82">
        <v>7377</v>
      </c>
      <c r="BM66" s="82">
        <v>2479</v>
      </c>
      <c r="BN66" s="81">
        <v>10</v>
      </c>
      <c r="BO66" s="81">
        <v>-12</v>
      </c>
      <c r="BP66" s="81">
        <v>-33</v>
      </c>
      <c r="BQ66" s="81">
        <v>-127</v>
      </c>
      <c r="BR66" s="81">
        <v>-903</v>
      </c>
      <c r="BS66" s="81">
        <v>-699</v>
      </c>
      <c r="BT66" s="81">
        <v>231</v>
      </c>
      <c r="BU66" s="81">
        <v>-86</v>
      </c>
      <c r="BV66" s="81">
        <v>-61</v>
      </c>
      <c r="BW66" s="81">
        <v>-1175</v>
      </c>
      <c r="BX66" s="81">
        <v>-10</v>
      </c>
      <c r="BY66" s="81">
        <v>6991</v>
      </c>
      <c r="BZ66" s="81">
        <v>4</v>
      </c>
      <c r="CA66" s="81">
        <v>206</v>
      </c>
      <c r="CB66" s="81">
        <v>134</v>
      </c>
      <c r="CC66" s="81">
        <v>802</v>
      </c>
      <c r="CD66" s="81">
        <v>11</v>
      </c>
      <c r="CE66" s="81">
        <v>22</v>
      </c>
    </row>
    <row r="67" spans="1:83" s="59" customFormat="1" ht="15.6" customHeight="1" x14ac:dyDescent="0.3">
      <c r="A67" s="51">
        <v>7</v>
      </c>
      <c r="B67" s="51" t="s">
        <v>256</v>
      </c>
      <c r="C67" s="79" t="s">
        <v>257</v>
      </c>
      <c r="D67" s="51" t="s">
        <v>258</v>
      </c>
      <c r="E67" s="51" t="s">
        <v>119</v>
      </c>
      <c r="F67" s="51" t="s">
        <v>237</v>
      </c>
      <c r="G67" s="90">
        <v>8411903.3000000007</v>
      </c>
      <c r="H67" s="90">
        <v>0</v>
      </c>
      <c r="I67" s="90">
        <v>416529.95</v>
      </c>
      <c r="J67" s="90">
        <v>0</v>
      </c>
      <c r="K67" s="91">
        <v>2042.01</v>
      </c>
      <c r="L67" s="91">
        <v>8830475.2599999998</v>
      </c>
      <c r="M67" s="91">
        <v>0</v>
      </c>
      <c r="N67" s="90">
        <v>1116970.25</v>
      </c>
      <c r="O67" s="90">
        <v>1302958.6200000001</v>
      </c>
      <c r="P67" s="92">
        <v>2611073.19</v>
      </c>
      <c r="Q67" s="90">
        <v>0</v>
      </c>
      <c r="R67" s="90">
        <v>429673.15</v>
      </c>
      <c r="S67" s="90">
        <v>1653033.56</v>
      </c>
      <c r="T67" s="90">
        <v>513909.72</v>
      </c>
      <c r="U67" s="90">
        <v>0</v>
      </c>
      <c r="V67" s="90">
        <v>0</v>
      </c>
      <c r="W67" s="90">
        <v>500948.86</v>
      </c>
      <c r="X67" s="91">
        <v>687267.49</v>
      </c>
      <c r="Y67" s="91">
        <v>8815834.8399999999</v>
      </c>
      <c r="Z67" s="83">
        <v>1.4724274112851248E-2</v>
      </c>
      <c r="AA67" s="91">
        <v>685225.48</v>
      </c>
      <c r="AB67" s="91">
        <v>0</v>
      </c>
      <c r="AC67" s="91">
        <v>0</v>
      </c>
      <c r="AD67" s="91">
        <v>2042.01</v>
      </c>
      <c r="AE67" s="91">
        <v>454.11</v>
      </c>
      <c r="AF67" s="91">
        <f t="shared" si="11"/>
        <v>2496.12</v>
      </c>
      <c r="AG67" s="91">
        <v>218089.54</v>
      </c>
      <c r="AH67" s="90">
        <v>16969.099999999999</v>
      </c>
      <c r="AI67" s="90">
        <v>56157.26</v>
      </c>
      <c r="AJ67" s="91">
        <v>0</v>
      </c>
      <c r="AK67" s="90">
        <v>63030.69</v>
      </c>
      <c r="AL67" s="90">
        <v>39294.15</v>
      </c>
      <c r="AM67" s="90">
        <v>17137.21</v>
      </c>
      <c r="AN67" s="90">
        <v>4000</v>
      </c>
      <c r="AO67" s="90">
        <v>2579.9899999999998</v>
      </c>
      <c r="AP67" s="90">
        <v>0</v>
      </c>
      <c r="AQ67" s="90">
        <v>23102.93</v>
      </c>
      <c r="AR67" s="90">
        <v>8954.19</v>
      </c>
      <c r="AS67" s="90">
        <v>0</v>
      </c>
      <c r="AT67" s="90">
        <v>0</v>
      </c>
      <c r="AU67" s="90">
        <v>18807.72</v>
      </c>
      <c r="AV67" s="90">
        <v>32318.44</v>
      </c>
      <c r="AW67" s="90">
        <v>500441.22</v>
      </c>
      <c r="AX67" s="90">
        <v>0</v>
      </c>
      <c r="AY67" s="83">
        <f t="shared" si="12"/>
        <v>0</v>
      </c>
      <c r="AZ67" s="91">
        <v>0</v>
      </c>
      <c r="BA67" s="83">
        <v>8.1459029611051267E-2</v>
      </c>
      <c r="BB67" s="90">
        <v>50501.18</v>
      </c>
      <c r="BC67" s="90">
        <v>73357.990000000005</v>
      </c>
      <c r="BD67" s="91">
        <v>211810</v>
      </c>
      <c r="BE67" s="91">
        <v>5.8207660913467401E-11</v>
      </c>
      <c r="BF67" s="91">
        <v>94260.859999999593</v>
      </c>
      <c r="BG67" s="91">
        <v>0</v>
      </c>
      <c r="BH67" s="91">
        <v>0</v>
      </c>
      <c r="BI67" s="91">
        <v>0</v>
      </c>
      <c r="BJ67" s="91">
        <f t="shared" si="13"/>
        <v>0</v>
      </c>
      <c r="BK67" s="91">
        <v>0</v>
      </c>
      <c r="BL67" s="82">
        <v>849</v>
      </c>
      <c r="BM67" s="82">
        <v>290</v>
      </c>
      <c r="BN67" s="81">
        <v>1</v>
      </c>
      <c r="BO67" s="81">
        <v>-1</v>
      </c>
      <c r="BP67" s="81">
        <v>-16</v>
      </c>
      <c r="BQ67" s="81">
        <v>-50</v>
      </c>
      <c r="BR67" s="81">
        <v>-78</v>
      </c>
      <c r="BS67" s="81">
        <v>-107</v>
      </c>
      <c r="BT67" s="81">
        <v>0</v>
      </c>
      <c r="BU67" s="81">
        <v>-1</v>
      </c>
      <c r="BV67" s="81">
        <v>0</v>
      </c>
      <c r="BW67" s="81">
        <v>-151</v>
      </c>
      <c r="BX67" s="81">
        <v>0</v>
      </c>
      <c r="BY67" s="81">
        <v>736</v>
      </c>
      <c r="BZ67" s="81">
        <v>0</v>
      </c>
      <c r="CA67" s="81">
        <v>74</v>
      </c>
      <c r="CB67" s="81">
        <v>14</v>
      </c>
      <c r="CC67" s="81">
        <v>59</v>
      </c>
      <c r="CD67" s="81">
        <v>4</v>
      </c>
      <c r="CE67" s="81">
        <v>0</v>
      </c>
    </row>
    <row r="68" spans="1:83" s="59" customFormat="1" ht="15.6" customHeight="1" x14ac:dyDescent="0.3">
      <c r="A68" s="51">
        <v>7</v>
      </c>
      <c r="B68" s="51" t="s">
        <v>259</v>
      </c>
      <c r="C68" s="79" t="s">
        <v>260</v>
      </c>
      <c r="D68" s="51" t="s">
        <v>258</v>
      </c>
      <c r="E68" s="51" t="s">
        <v>119</v>
      </c>
      <c r="F68" s="51" t="s">
        <v>237</v>
      </c>
      <c r="G68" s="90">
        <v>19573136.66</v>
      </c>
      <c r="H68" s="90">
        <v>0</v>
      </c>
      <c r="I68" s="90">
        <v>330791.89</v>
      </c>
      <c r="J68" s="90">
        <v>0</v>
      </c>
      <c r="K68" s="91">
        <v>0</v>
      </c>
      <c r="L68" s="91">
        <v>19903928.550000001</v>
      </c>
      <c r="M68" s="91">
        <v>0</v>
      </c>
      <c r="N68" s="90">
        <v>7542886.5099999998</v>
      </c>
      <c r="O68" s="90">
        <v>2199089.64</v>
      </c>
      <c r="P68" s="92">
        <v>3994939.13</v>
      </c>
      <c r="Q68" s="90">
        <v>26908.87</v>
      </c>
      <c r="R68" s="90">
        <v>767457.75</v>
      </c>
      <c r="S68" s="90">
        <v>3364134.67</v>
      </c>
      <c r="T68" s="90">
        <v>727712.38</v>
      </c>
      <c r="U68" s="90">
        <v>0</v>
      </c>
      <c r="V68" s="90">
        <v>0</v>
      </c>
      <c r="W68" s="90">
        <v>492608.96</v>
      </c>
      <c r="X68" s="91">
        <v>1034628.11</v>
      </c>
      <c r="Y68" s="91">
        <v>20150366.02</v>
      </c>
      <c r="Z68" s="83">
        <v>1.27606098265501E-2</v>
      </c>
      <c r="AA68" s="91">
        <v>1034628.11</v>
      </c>
      <c r="AB68" s="91">
        <v>0</v>
      </c>
      <c r="AC68" s="91">
        <v>0</v>
      </c>
      <c r="AD68" s="91">
        <v>0</v>
      </c>
      <c r="AE68" s="91">
        <v>0</v>
      </c>
      <c r="AF68" s="91">
        <f t="shared" si="11"/>
        <v>0</v>
      </c>
      <c r="AG68" s="91">
        <v>522510.7</v>
      </c>
      <c r="AH68" s="90">
        <v>39268.67</v>
      </c>
      <c r="AI68" s="90">
        <v>68589.429999999993</v>
      </c>
      <c r="AJ68" s="91">
        <v>17135</v>
      </c>
      <c r="AK68" s="90">
        <v>39894.870000000003</v>
      </c>
      <c r="AL68" s="90">
        <v>22673.23</v>
      </c>
      <c r="AM68" s="90">
        <v>32865.47</v>
      </c>
      <c r="AN68" s="90">
        <v>5250</v>
      </c>
      <c r="AO68" s="90">
        <v>17147.23</v>
      </c>
      <c r="AP68" s="90">
        <v>0</v>
      </c>
      <c r="AQ68" s="90">
        <v>13474.630000000001</v>
      </c>
      <c r="AR68" s="90">
        <v>9318.07</v>
      </c>
      <c r="AS68" s="90">
        <v>0</v>
      </c>
      <c r="AT68" s="90">
        <v>1403.77</v>
      </c>
      <c r="AU68" s="90">
        <v>29176.71</v>
      </c>
      <c r="AV68" s="90">
        <v>66189.8</v>
      </c>
      <c r="AW68" s="90">
        <v>884897.58</v>
      </c>
      <c r="AX68" s="90">
        <v>0</v>
      </c>
      <c r="AY68" s="83">
        <f t="shared" si="12"/>
        <v>0</v>
      </c>
      <c r="AZ68" s="91">
        <v>0</v>
      </c>
      <c r="BA68" s="83">
        <v>5.285959669991902E-2</v>
      </c>
      <c r="BB68" s="90">
        <v>69817.17</v>
      </c>
      <c r="BC68" s="90">
        <v>179947.99</v>
      </c>
      <c r="BD68" s="91">
        <v>211809.96</v>
      </c>
      <c r="BE68" s="91">
        <v>0</v>
      </c>
      <c r="BF68" s="91">
        <v>179468.81</v>
      </c>
      <c r="BG68" s="91">
        <v>0</v>
      </c>
      <c r="BH68" s="91">
        <v>0</v>
      </c>
      <c r="BI68" s="91">
        <v>0</v>
      </c>
      <c r="BJ68" s="91">
        <f t="shared" si="13"/>
        <v>0</v>
      </c>
      <c r="BK68" s="91">
        <v>0</v>
      </c>
      <c r="BL68" s="82">
        <v>1122</v>
      </c>
      <c r="BM68" s="82">
        <v>431</v>
      </c>
      <c r="BN68" s="81">
        <v>0</v>
      </c>
      <c r="BO68" s="81">
        <v>0</v>
      </c>
      <c r="BP68" s="81">
        <v>-21</v>
      </c>
      <c r="BQ68" s="81">
        <v>-34</v>
      </c>
      <c r="BR68" s="81">
        <v>-176</v>
      </c>
      <c r="BS68" s="81">
        <v>-152</v>
      </c>
      <c r="BT68" s="81">
        <v>0</v>
      </c>
      <c r="BU68" s="81">
        <v>-1</v>
      </c>
      <c r="BV68" s="81">
        <v>18</v>
      </c>
      <c r="BW68" s="81">
        <v>-240</v>
      </c>
      <c r="BX68" s="81">
        <v>-3</v>
      </c>
      <c r="BY68" s="81">
        <v>944</v>
      </c>
      <c r="BZ68" s="81">
        <v>0</v>
      </c>
      <c r="CA68" s="81">
        <v>116</v>
      </c>
      <c r="CB68" s="81">
        <v>33</v>
      </c>
      <c r="CC68" s="81">
        <v>89</v>
      </c>
      <c r="CD68" s="81">
        <v>0</v>
      </c>
      <c r="CE68" s="81">
        <v>4</v>
      </c>
    </row>
    <row r="69" spans="1:83" s="59" customFormat="1" ht="15.6" customHeight="1" x14ac:dyDescent="0.3">
      <c r="A69" s="51">
        <v>7</v>
      </c>
      <c r="B69" s="51" t="s">
        <v>261</v>
      </c>
      <c r="C69" s="79" t="s">
        <v>262</v>
      </c>
      <c r="D69" s="51" t="s">
        <v>263</v>
      </c>
      <c r="E69" s="51" t="s">
        <v>119</v>
      </c>
      <c r="F69" s="51" t="s">
        <v>237</v>
      </c>
      <c r="G69" s="90">
        <v>1420912.97</v>
      </c>
      <c r="H69" s="90">
        <v>0</v>
      </c>
      <c r="I69" s="90">
        <v>80812.06</v>
      </c>
      <c r="J69" s="90">
        <v>0</v>
      </c>
      <c r="K69" s="91">
        <v>15.76</v>
      </c>
      <c r="L69" s="91">
        <v>1501740.79</v>
      </c>
      <c r="M69" s="91">
        <v>0</v>
      </c>
      <c r="N69" s="90">
        <v>80969.429999999993</v>
      </c>
      <c r="O69" s="90">
        <v>158520.51999999999</v>
      </c>
      <c r="P69" s="92">
        <v>584859.71</v>
      </c>
      <c r="Q69" s="90">
        <v>0</v>
      </c>
      <c r="R69" s="90">
        <v>128602.49</v>
      </c>
      <c r="S69" s="90">
        <v>210143.51</v>
      </c>
      <c r="T69" s="90">
        <v>123026.99</v>
      </c>
      <c r="U69" s="90">
        <v>0</v>
      </c>
      <c r="V69" s="90">
        <v>0</v>
      </c>
      <c r="W69" s="90">
        <v>106209.9</v>
      </c>
      <c r="X69" s="91">
        <v>142107.23000000001</v>
      </c>
      <c r="Y69" s="91">
        <v>1534439.78</v>
      </c>
      <c r="Z69" s="83">
        <v>4.5101157743672578E-2</v>
      </c>
      <c r="AA69" s="91">
        <v>142091.76</v>
      </c>
      <c r="AB69" s="91">
        <v>0</v>
      </c>
      <c r="AC69" s="91">
        <v>0</v>
      </c>
      <c r="AD69" s="91">
        <v>15.47</v>
      </c>
      <c r="AE69" s="91">
        <v>0.68</v>
      </c>
      <c r="AF69" s="91">
        <f t="shared" si="11"/>
        <v>16.150000000000002</v>
      </c>
      <c r="AG69" s="91">
        <v>41512.93</v>
      </c>
      <c r="AH69" s="90">
        <v>3371</v>
      </c>
      <c r="AI69" s="90">
        <v>0</v>
      </c>
      <c r="AJ69" s="91">
        <v>0</v>
      </c>
      <c r="AK69" s="90">
        <v>18849.53</v>
      </c>
      <c r="AL69" s="90">
        <v>0</v>
      </c>
      <c r="AM69" s="90">
        <v>8255.74</v>
      </c>
      <c r="AN69" s="90">
        <v>3750</v>
      </c>
      <c r="AO69" s="90">
        <v>0</v>
      </c>
      <c r="AP69" s="90">
        <v>0</v>
      </c>
      <c r="AQ69" s="90">
        <v>6069.66</v>
      </c>
      <c r="AR69" s="90">
        <v>0</v>
      </c>
      <c r="AS69" s="90">
        <v>0</v>
      </c>
      <c r="AT69" s="90">
        <v>1178.45</v>
      </c>
      <c r="AU69" s="90">
        <v>7202.22</v>
      </c>
      <c r="AV69" s="90">
        <v>16391.439999999999</v>
      </c>
      <c r="AW69" s="90">
        <v>106580.97</v>
      </c>
      <c r="AX69" s="90">
        <v>25910.560000000001</v>
      </c>
      <c r="AY69" s="83">
        <f t="shared" si="12"/>
        <v>0.24310681353341035</v>
      </c>
      <c r="AZ69" s="91">
        <v>0</v>
      </c>
      <c r="BA69" s="83">
        <v>0.10000032584683917</v>
      </c>
      <c r="BB69" s="90">
        <v>16877.689999999999</v>
      </c>
      <c r="BC69" s="90">
        <v>47207.13</v>
      </c>
      <c r="BD69" s="91">
        <v>32740.51</v>
      </c>
      <c r="BE69" s="91">
        <v>0</v>
      </c>
      <c r="BF69" s="91">
        <v>3206.1600000000299</v>
      </c>
      <c r="BG69" s="91">
        <v>0</v>
      </c>
      <c r="BH69" s="91">
        <v>0</v>
      </c>
      <c r="BI69" s="91">
        <v>0</v>
      </c>
      <c r="BJ69" s="91">
        <f t="shared" si="13"/>
        <v>0</v>
      </c>
      <c r="BK69" s="91">
        <v>0</v>
      </c>
      <c r="BL69" s="82">
        <v>137</v>
      </c>
      <c r="BM69" s="82">
        <v>89</v>
      </c>
      <c r="BN69" s="81">
        <v>1</v>
      </c>
      <c r="BO69" s="81">
        <v>-1</v>
      </c>
      <c r="BP69" s="81">
        <v>-8</v>
      </c>
      <c r="BQ69" s="81">
        <v>-5</v>
      </c>
      <c r="BR69" s="81">
        <v>-32</v>
      </c>
      <c r="BS69" s="81">
        <v>-26</v>
      </c>
      <c r="BT69" s="81">
        <v>0</v>
      </c>
      <c r="BU69" s="81">
        <v>0</v>
      </c>
      <c r="BV69" s="81">
        <v>3</v>
      </c>
      <c r="BW69" s="81">
        <v>-23</v>
      </c>
      <c r="BX69" s="81">
        <v>0</v>
      </c>
      <c r="BY69" s="81">
        <v>135</v>
      </c>
      <c r="BZ69" s="81">
        <v>1</v>
      </c>
      <c r="CA69" s="81">
        <v>14</v>
      </c>
      <c r="CB69" s="81">
        <v>0</v>
      </c>
      <c r="CC69" s="81">
        <v>7</v>
      </c>
      <c r="CD69" s="81">
        <v>0</v>
      </c>
      <c r="CE69" s="81">
        <v>2</v>
      </c>
    </row>
    <row r="70" spans="1:83" s="59" customFormat="1" ht="15.6" customHeight="1" x14ac:dyDescent="0.3">
      <c r="A70" s="51">
        <v>7</v>
      </c>
      <c r="B70" s="51" t="s">
        <v>264</v>
      </c>
      <c r="C70" s="79" t="s">
        <v>265</v>
      </c>
      <c r="D70" s="51" t="s">
        <v>255</v>
      </c>
      <c r="E70" s="51" t="s">
        <v>125</v>
      </c>
      <c r="F70" s="51" t="s">
        <v>237</v>
      </c>
      <c r="G70" s="90">
        <v>78414279.75</v>
      </c>
      <c r="H70" s="90">
        <v>0</v>
      </c>
      <c r="I70" s="90">
        <v>2703431.79</v>
      </c>
      <c r="J70" s="90">
        <v>0</v>
      </c>
      <c r="K70" s="91">
        <v>0</v>
      </c>
      <c r="L70" s="91">
        <v>81117711.540000007</v>
      </c>
      <c r="M70" s="91">
        <v>0</v>
      </c>
      <c r="N70" s="90">
        <v>37889387.850000001</v>
      </c>
      <c r="O70" s="90">
        <v>6559395</v>
      </c>
      <c r="P70" s="92">
        <v>15574267.960000001</v>
      </c>
      <c r="Q70" s="90">
        <v>0</v>
      </c>
      <c r="R70" s="90">
        <v>2875000.71</v>
      </c>
      <c r="S70" s="90">
        <v>7059044.7300000004</v>
      </c>
      <c r="T70" s="90">
        <v>5674895.4299999997</v>
      </c>
      <c r="U70" s="90">
        <v>0</v>
      </c>
      <c r="V70" s="90">
        <v>0</v>
      </c>
      <c r="W70" s="90">
        <v>2703431.79</v>
      </c>
      <c r="X70" s="91">
        <v>3923492.52</v>
      </c>
      <c r="Y70" s="91">
        <v>82258915.989999995</v>
      </c>
      <c r="Z70" s="83">
        <v>0.17446225692074918</v>
      </c>
      <c r="AA70" s="91">
        <v>3923492.52</v>
      </c>
      <c r="AB70" s="91">
        <v>0</v>
      </c>
      <c r="AC70" s="91">
        <v>0</v>
      </c>
      <c r="AD70" s="91">
        <v>0</v>
      </c>
      <c r="AE70" s="91">
        <v>0</v>
      </c>
      <c r="AF70" s="91">
        <f t="shared" si="11"/>
        <v>0</v>
      </c>
      <c r="AG70" s="91">
        <v>1960336.38</v>
      </c>
      <c r="AH70" s="90">
        <v>167055.79999999999</v>
      </c>
      <c r="AI70" s="90">
        <v>570889.6</v>
      </c>
      <c r="AJ70" s="91">
        <v>26998.25</v>
      </c>
      <c r="AK70" s="90">
        <v>232689.73</v>
      </c>
      <c r="AL70" s="90">
        <v>64253.5</v>
      </c>
      <c r="AM70" s="90">
        <v>119276.46</v>
      </c>
      <c r="AN70" s="90">
        <v>17750</v>
      </c>
      <c r="AO70" s="90">
        <v>14436.3</v>
      </c>
      <c r="AP70" s="90">
        <v>42218.17</v>
      </c>
      <c r="AQ70" s="90">
        <v>109430.66</v>
      </c>
      <c r="AR70" s="90">
        <v>42410.81</v>
      </c>
      <c r="AS70" s="90">
        <v>15997.2</v>
      </c>
      <c r="AT70" s="90">
        <v>23419.43</v>
      </c>
      <c r="AU70" s="90">
        <v>58298.06</v>
      </c>
      <c r="AV70" s="90">
        <v>116446.19</v>
      </c>
      <c r="AW70" s="90">
        <v>3581906.54</v>
      </c>
      <c r="AX70" s="90">
        <v>0</v>
      </c>
      <c r="AY70" s="83">
        <f t="shared" si="12"/>
        <v>0</v>
      </c>
      <c r="AZ70" s="91">
        <v>0</v>
      </c>
      <c r="BA70" s="83">
        <v>5.0035434011622096E-2</v>
      </c>
      <c r="BB70" s="90">
        <v>1412815.45</v>
      </c>
      <c r="BC70" s="90">
        <v>12267516.77</v>
      </c>
      <c r="BD70" s="91">
        <v>211985.03</v>
      </c>
      <c r="BE70" s="91">
        <v>175.03000000008601</v>
      </c>
      <c r="BF70" s="91">
        <v>900960.64999999898</v>
      </c>
      <c r="BG70" s="91">
        <v>5484.0149999988498</v>
      </c>
      <c r="BH70" s="91">
        <v>5484.0149999988498</v>
      </c>
      <c r="BI70" s="91">
        <v>175.03000000008601</v>
      </c>
      <c r="BJ70" s="91">
        <f t="shared" si="13"/>
        <v>5659.044999998936</v>
      </c>
      <c r="BK70" s="91">
        <v>0</v>
      </c>
      <c r="BL70" s="82">
        <v>6857</v>
      </c>
      <c r="BM70" s="82">
        <v>2379</v>
      </c>
      <c r="BN70" s="81">
        <v>0</v>
      </c>
      <c r="BO70" s="81">
        <v>0</v>
      </c>
      <c r="BP70" s="81">
        <v>-38</v>
      </c>
      <c r="BQ70" s="81">
        <v>-63</v>
      </c>
      <c r="BR70" s="81">
        <v>-657</v>
      </c>
      <c r="BS70" s="81">
        <v>-641</v>
      </c>
      <c r="BT70" s="81">
        <v>0</v>
      </c>
      <c r="BU70" s="81">
        <v>0</v>
      </c>
      <c r="BV70" s="81">
        <v>0</v>
      </c>
      <c r="BW70" s="81">
        <v>-1087</v>
      </c>
      <c r="BX70" s="81">
        <v>0</v>
      </c>
      <c r="BY70" s="81">
        <v>6750</v>
      </c>
      <c r="BZ70" s="81">
        <v>1</v>
      </c>
      <c r="CA70" s="81">
        <v>143</v>
      </c>
      <c r="CB70" s="81">
        <v>108</v>
      </c>
      <c r="CC70" s="81">
        <v>819</v>
      </c>
      <c r="CD70" s="81">
        <v>7</v>
      </c>
      <c r="CE70" s="81">
        <v>10</v>
      </c>
    </row>
    <row r="71" spans="1:83" s="59" customFormat="1" ht="15.6" customHeight="1" x14ac:dyDescent="0.3">
      <c r="A71" s="51">
        <v>7</v>
      </c>
      <c r="B71" s="42" t="s">
        <v>266</v>
      </c>
      <c r="C71" s="75" t="s">
        <v>267</v>
      </c>
      <c r="D71" s="44" t="s">
        <v>268</v>
      </c>
      <c r="E71" s="44" t="s">
        <v>119</v>
      </c>
      <c r="F71" s="44" t="s">
        <v>237</v>
      </c>
      <c r="G71" s="90">
        <v>29599416.780000001</v>
      </c>
      <c r="H71" s="90">
        <v>0</v>
      </c>
      <c r="I71" s="90">
        <v>1088409.46</v>
      </c>
      <c r="J71" s="90">
        <v>0</v>
      </c>
      <c r="K71" s="91">
        <v>0</v>
      </c>
      <c r="L71" s="91">
        <v>30687826.239999998</v>
      </c>
      <c r="M71" s="91">
        <v>0</v>
      </c>
      <c r="N71" s="90">
        <v>553605.01</v>
      </c>
      <c r="O71" s="90">
        <v>4506300.09</v>
      </c>
      <c r="P71" s="92">
        <v>10618486.59</v>
      </c>
      <c r="Q71" s="90">
        <v>0</v>
      </c>
      <c r="R71" s="90">
        <v>1409999.45</v>
      </c>
      <c r="S71" s="90">
        <v>6112848.6399999997</v>
      </c>
      <c r="T71" s="90">
        <v>3908544.21</v>
      </c>
      <c r="U71" s="90">
        <v>0</v>
      </c>
      <c r="V71" s="90">
        <v>0</v>
      </c>
      <c r="W71" s="90">
        <v>1474517</v>
      </c>
      <c r="X71" s="91">
        <v>2572158.67</v>
      </c>
      <c r="Y71" s="91">
        <v>31156459.66</v>
      </c>
      <c r="Z71" s="83">
        <v>9.0752681039818789E-2</v>
      </c>
      <c r="AA71" s="91">
        <v>2515158.67</v>
      </c>
      <c r="AB71" s="91">
        <v>0</v>
      </c>
      <c r="AC71" s="91">
        <v>0</v>
      </c>
      <c r="AD71" s="91">
        <v>0</v>
      </c>
      <c r="AE71" s="91">
        <v>0</v>
      </c>
      <c r="AF71" s="91">
        <f t="shared" si="11"/>
        <v>0</v>
      </c>
      <c r="AG71" s="91">
        <v>1412836.38</v>
      </c>
      <c r="AH71" s="90">
        <v>120949.05</v>
      </c>
      <c r="AI71" s="90">
        <v>328635.38</v>
      </c>
      <c r="AJ71" s="91">
        <v>3750.13</v>
      </c>
      <c r="AK71" s="90">
        <v>270219.69</v>
      </c>
      <c r="AL71" s="90">
        <v>10601.32</v>
      </c>
      <c r="AM71" s="90">
        <v>81488.33</v>
      </c>
      <c r="AN71" s="90">
        <v>17000</v>
      </c>
      <c r="AO71" s="90">
        <v>0</v>
      </c>
      <c r="AP71" s="90">
        <v>63000</v>
      </c>
      <c r="AQ71" s="90">
        <v>72913.209999999992</v>
      </c>
      <c r="AR71" s="90">
        <v>42388.72</v>
      </c>
      <c r="AS71" s="90">
        <v>2330</v>
      </c>
      <c r="AT71" s="90">
        <v>7697.85</v>
      </c>
      <c r="AU71" s="90">
        <v>53257.79</v>
      </c>
      <c r="AV71" s="90">
        <v>92065.5</v>
      </c>
      <c r="AW71" s="90">
        <v>2579133.35</v>
      </c>
      <c r="AX71" s="90">
        <v>0</v>
      </c>
      <c r="AY71" s="83">
        <f t="shared" si="12"/>
        <v>0</v>
      </c>
      <c r="AZ71" s="91">
        <v>0</v>
      </c>
      <c r="BA71" s="83">
        <v>8.4973250949304677E-2</v>
      </c>
      <c r="BB71" s="90">
        <v>617435.17000000004</v>
      </c>
      <c r="BC71" s="90">
        <v>2068791.26</v>
      </c>
      <c r="BD71" s="91">
        <v>211810</v>
      </c>
      <c r="BE71" s="91">
        <v>0</v>
      </c>
      <c r="BF71" s="91">
        <v>232055.48</v>
      </c>
      <c r="BG71" s="91">
        <v>0</v>
      </c>
      <c r="BH71" s="91">
        <v>0</v>
      </c>
      <c r="BI71" s="91">
        <v>0</v>
      </c>
      <c r="BJ71" s="91">
        <f t="shared" si="13"/>
        <v>0</v>
      </c>
      <c r="BK71" s="91">
        <v>0</v>
      </c>
      <c r="BL71" s="82">
        <v>4168</v>
      </c>
      <c r="BM71" s="82">
        <v>1601</v>
      </c>
      <c r="BN71" s="81">
        <v>0</v>
      </c>
      <c r="BO71" s="81">
        <v>-1</v>
      </c>
      <c r="BP71" s="81">
        <v>-47</v>
      </c>
      <c r="BQ71" s="81">
        <v>-232</v>
      </c>
      <c r="BR71" s="81">
        <v>-474</v>
      </c>
      <c r="BS71" s="81">
        <v>-875</v>
      </c>
      <c r="BT71" s="81">
        <v>0</v>
      </c>
      <c r="BU71" s="81">
        <v>0</v>
      </c>
      <c r="BV71" s="81">
        <v>0</v>
      </c>
      <c r="BW71" s="81">
        <v>-769</v>
      </c>
      <c r="BX71" s="81">
        <v>-5</v>
      </c>
      <c r="BY71" s="81">
        <v>3366</v>
      </c>
      <c r="BZ71" s="81">
        <v>13</v>
      </c>
      <c r="CA71" s="81">
        <v>302</v>
      </c>
      <c r="CB71" s="81">
        <v>63</v>
      </c>
      <c r="CC71" s="81">
        <v>368</v>
      </c>
      <c r="CD71" s="81">
        <v>6</v>
      </c>
      <c r="CE71" s="81">
        <v>30</v>
      </c>
    </row>
    <row r="72" spans="1:83" s="59" customFormat="1" ht="15.6" customHeight="1" x14ac:dyDescent="0.3">
      <c r="A72" s="52">
        <v>8</v>
      </c>
      <c r="B72" s="53" t="s">
        <v>269</v>
      </c>
      <c r="C72" s="79" t="s">
        <v>270</v>
      </c>
      <c r="D72" s="51" t="s">
        <v>271</v>
      </c>
      <c r="E72" s="51" t="s">
        <v>119</v>
      </c>
      <c r="F72" s="51" t="s">
        <v>272</v>
      </c>
      <c r="G72" s="90">
        <v>46550255.299999997</v>
      </c>
      <c r="H72" s="90">
        <v>8475507.5</v>
      </c>
      <c r="I72" s="90">
        <v>2065891.38</v>
      </c>
      <c r="J72" s="90">
        <v>0</v>
      </c>
      <c r="K72" s="91">
        <v>0</v>
      </c>
      <c r="L72" s="91">
        <v>57091654.18</v>
      </c>
      <c r="M72" s="91">
        <v>0</v>
      </c>
      <c r="N72" s="90">
        <v>16254089.85</v>
      </c>
      <c r="O72" s="90">
        <v>3205972.73</v>
      </c>
      <c r="P72" s="92">
        <v>13463892.369999999</v>
      </c>
      <c r="Q72" s="90">
        <v>243864.76</v>
      </c>
      <c r="R72" s="90">
        <v>2048340.85</v>
      </c>
      <c r="S72" s="90">
        <v>9262939.9499999993</v>
      </c>
      <c r="T72" s="90">
        <v>4857933.9800000004</v>
      </c>
      <c r="U72" s="90">
        <v>0</v>
      </c>
      <c r="V72" s="90">
        <v>0</v>
      </c>
      <c r="W72" s="90">
        <v>2067200.24</v>
      </c>
      <c r="X72" s="91">
        <v>6129769.0099999998</v>
      </c>
      <c r="Y72" s="91">
        <v>57534003.740000002</v>
      </c>
      <c r="Z72" s="83">
        <v>7.7882330783427142E-2</v>
      </c>
      <c r="AA72" s="91">
        <v>3956784.45</v>
      </c>
      <c r="AB72" s="91">
        <v>0</v>
      </c>
      <c r="AC72" s="91">
        <v>0</v>
      </c>
      <c r="AD72" s="91">
        <v>0</v>
      </c>
      <c r="AE72" s="91">
        <v>0</v>
      </c>
      <c r="AF72" s="91">
        <f t="shared" si="11"/>
        <v>0</v>
      </c>
      <c r="AG72" s="91">
        <v>2018444</v>
      </c>
      <c r="AH72" s="90">
        <v>150981.98000000001</v>
      </c>
      <c r="AI72" s="90">
        <v>734262.95</v>
      </c>
      <c r="AJ72" s="91">
        <v>0</v>
      </c>
      <c r="AK72" s="90">
        <v>338265</v>
      </c>
      <c r="AL72" s="90">
        <v>0</v>
      </c>
      <c r="AM72" s="90">
        <v>73431.75</v>
      </c>
      <c r="AN72" s="90">
        <v>10900</v>
      </c>
      <c r="AO72" s="90">
        <v>0</v>
      </c>
      <c r="AP72" s="90">
        <v>0</v>
      </c>
      <c r="AQ72" s="90">
        <v>81056.66</v>
      </c>
      <c r="AR72" s="90">
        <v>42713.57</v>
      </c>
      <c r="AS72" s="90">
        <v>9233.75</v>
      </c>
      <c r="AT72" s="90">
        <v>56163.57</v>
      </c>
      <c r="AU72" s="90">
        <v>68784.91</v>
      </c>
      <c r="AV72" s="90">
        <v>123980.5</v>
      </c>
      <c r="AW72" s="90">
        <v>3708218.64</v>
      </c>
      <c r="AX72" s="90">
        <v>0</v>
      </c>
      <c r="AY72" s="83">
        <f t="shared" si="12"/>
        <v>0</v>
      </c>
      <c r="AZ72" s="91">
        <v>4</v>
      </c>
      <c r="BA72" s="83">
        <v>8.5000273886790059E-2</v>
      </c>
      <c r="BB72" s="90">
        <v>595190.11</v>
      </c>
      <c r="BC72" s="90">
        <v>3690344.55</v>
      </c>
      <c r="BD72" s="91">
        <v>211810</v>
      </c>
      <c r="BE72" s="91">
        <v>0</v>
      </c>
      <c r="BF72" s="91">
        <v>756716.50000000105</v>
      </c>
      <c r="BG72" s="91">
        <v>0</v>
      </c>
      <c r="BH72" s="91">
        <v>0</v>
      </c>
      <c r="BI72" s="91">
        <v>0</v>
      </c>
      <c r="BJ72" s="91">
        <f t="shared" si="13"/>
        <v>0</v>
      </c>
      <c r="BK72" s="91">
        <v>0</v>
      </c>
      <c r="BL72" s="82">
        <v>9069</v>
      </c>
      <c r="BM72" s="82">
        <v>4300</v>
      </c>
      <c r="BN72" s="81">
        <v>5</v>
      </c>
      <c r="BO72" s="81">
        <v>-3</v>
      </c>
      <c r="BP72" s="81">
        <v>-36</v>
      </c>
      <c r="BQ72" s="81">
        <v>-134</v>
      </c>
      <c r="BR72" s="81">
        <v>-2135</v>
      </c>
      <c r="BS72" s="81">
        <v>-1743</v>
      </c>
      <c r="BT72" s="81">
        <v>0</v>
      </c>
      <c r="BU72" s="81">
        <v>-2</v>
      </c>
      <c r="BV72" s="81">
        <v>10</v>
      </c>
      <c r="BW72" s="81">
        <v>-985</v>
      </c>
      <c r="BX72" s="81">
        <v>0</v>
      </c>
      <c r="BY72" s="81">
        <v>8346</v>
      </c>
      <c r="BZ72" s="81">
        <v>130</v>
      </c>
      <c r="CA72" s="81">
        <v>420</v>
      </c>
      <c r="CB72" s="81">
        <v>129</v>
      </c>
      <c r="CC72" s="81">
        <v>441</v>
      </c>
      <c r="CD72" s="81">
        <v>0</v>
      </c>
      <c r="CE72" s="81">
        <v>10</v>
      </c>
    </row>
    <row r="73" spans="1:83" s="59" customFormat="1" ht="15.6" customHeight="1" x14ac:dyDescent="0.3">
      <c r="A73" s="52">
        <v>8</v>
      </c>
      <c r="B73" s="53" t="s">
        <v>273</v>
      </c>
      <c r="C73" s="79" t="s">
        <v>274</v>
      </c>
      <c r="D73" s="51" t="s">
        <v>275</v>
      </c>
      <c r="E73" s="51" t="s">
        <v>112</v>
      </c>
      <c r="F73" s="51" t="s">
        <v>276</v>
      </c>
      <c r="G73" s="90">
        <v>42330037.740000002</v>
      </c>
      <c r="H73" s="90">
        <v>34165.81</v>
      </c>
      <c r="I73" s="90">
        <v>1075608.1500000001</v>
      </c>
      <c r="J73" s="90">
        <v>0</v>
      </c>
      <c r="K73" s="91">
        <v>0</v>
      </c>
      <c r="L73" s="91">
        <v>43439811.700000003</v>
      </c>
      <c r="M73" s="91">
        <v>0</v>
      </c>
      <c r="N73" s="90">
        <v>15916.13</v>
      </c>
      <c r="O73" s="90">
        <v>2682596.13</v>
      </c>
      <c r="P73" s="92">
        <v>19396638.59</v>
      </c>
      <c r="Q73" s="90">
        <v>0</v>
      </c>
      <c r="R73" s="90">
        <v>2098321.5499999998</v>
      </c>
      <c r="S73" s="90">
        <v>9829572.1500000004</v>
      </c>
      <c r="T73" s="90">
        <v>5680513.0899999999</v>
      </c>
      <c r="U73" s="90">
        <v>0</v>
      </c>
      <c r="V73" s="90">
        <v>0</v>
      </c>
      <c r="W73" s="90">
        <v>1044338.8</v>
      </c>
      <c r="X73" s="91">
        <v>2908221.34</v>
      </c>
      <c r="Y73" s="91">
        <v>43656117.780000001</v>
      </c>
      <c r="Z73" s="83">
        <v>4.2850121750961138E-2</v>
      </c>
      <c r="AA73" s="91">
        <v>2877204.34</v>
      </c>
      <c r="AB73" s="91">
        <v>0</v>
      </c>
      <c r="AC73" s="91">
        <v>0</v>
      </c>
      <c r="AD73" s="91">
        <v>0</v>
      </c>
      <c r="AE73" s="91">
        <v>0</v>
      </c>
      <c r="AF73" s="91">
        <f t="shared" si="11"/>
        <v>0</v>
      </c>
      <c r="AG73" s="91">
        <v>1620945.84</v>
      </c>
      <c r="AH73" s="90">
        <v>121826.6</v>
      </c>
      <c r="AI73" s="90">
        <v>398214.79</v>
      </c>
      <c r="AJ73" s="91">
        <v>0</v>
      </c>
      <c r="AK73" s="90">
        <v>125498.55</v>
      </c>
      <c r="AL73" s="90">
        <v>3407.86</v>
      </c>
      <c r="AM73" s="90">
        <v>70782.649999999994</v>
      </c>
      <c r="AN73" s="90">
        <v>10900</v>
      </c>
      <c r="AO73" s="90">
        <v>460</v>
      </c>
      <c r="AP73" s="90">
        <v>0</v>
      </c>
      <c r="AQ73" s="90">
        <v>73891.960000000006</v>
      </c>
      <c r="AR73" s="90">
        <v>41446.699999999997</v>
      </c>
      <c r="AS73" s="90">
        <v>0</v>
      </c>
      <c r="AT73" s="90">
        <v>8539.2000000000007</v>
      </c>
      <c r="AU73" s="90">
        <v>63006.82</v>
      </c>
      <c r="AV73" s="90">
        <v>84671.83</v>
      </c>
      <c r="AW73" s="90">
        <v>2623592.7999999998</v>
      </c>
      <c r="AX73" s="90">
        <v>0</v>
      </c>
      <c r="AY73" s="83">
        <f t="shared" si="12"/>
        <v>0</v>
      </c>
      <c r="AZ73" s="91">
        <v>0</v>
      </c>
      <c r="BA73" s="83">
        <v>6.7970748282162999E-2</v>
      </c>
      <c r="BB73" s="90">
        <v>625334.53</v>
      </c>
      <c r="BC73" s="90">
        <v>1189976.75</v>
      </c>
      <c r="BD73" s="91">
        <v>211810</v>
      </c>
      <c r="BE73" s="91">
        <v>0</v>
      </c>
      <c r="BF73" s="91">
        <v>542946.87</v>
      </c>
      <c r="BG73" s="91">
        <v>0</v>
      </c>
      <c r="BH73" s="91">
        <v>0</v>
      </c>
      <c r="BI73" s="91">
        <v>0</v>
      </c>
      <c r="BJ73" s="91">
        <f t="shared" si="13"/>
        <v>0</v>
      </c>
      <c r="BK73" s="91">
        <v>0</v>
      </c>
      <c r="BL73" s="82">
        <v>7675</v>
      </c>
      <c r="BM73" s="82">
        <v>2350</v>
      </c>
      <c r="BN73" s="81">
        <v>6</v>
      </c>
      <c r="BO73" s="81">
        <v>-8</v>
      </c>
      <c r="BP73" s="81">
        <v>-85</v>
      </c>
      <c r="BQ73" s="81">
        <v>-271</v>
      </c>
      <c r="BR73" s="81">
        <v>-216</v>
      </c>
      <c r="BS73" s="81">
        <v>-569</v>
      </c>
      <c r="BT73" s="81">
        <v>1</v>
      </c>
      <c r="BU73" s="81">
        <v>-1</v>
      </c>
      <c r="BV73" s="81">
        <v>41</v>
      </c>
      <c r="BW73" s="81">
        <v>-1348</v>
      </c>
      <c r="BX73" s="81">
        <v>-10</v>
      </c>
      <c r="BY73" s="81">
        <v>7565</v>
      </c>
      <c r="BZ73" s="81">
        <v>5</v>
      </c>
      <c r="CA73" s="81">
        <v>186</v>
      </c>
      <c r="CB73" s="81">
        <v>132</v>
      </c>
      <c r="CC73" s="81">
        <v>837</v>
      </c>
      <c r="CD73" s="81">
        <v>179</v>
      </c>
      <c r="CE73" s="81">
        <v>15</v>
      </c>
    </row>
    <row r="74" spans="1:83" s="59" customFormat="1" ht="15.6" customHeight="1" x14ac:dyDescent="0.3">
      <c r="A74" s="52">
        <v>8</v>
      </c>
      <c r="B74" s="53" t="s">
        <v>277</v>
      </c>
      <c r="C74" s="79" t="s">
        <v>278</v>
      </c>
      <c r="D74" s="51" t="s">
        <v>279</v>
      </c>
      <c r="E74" s="51" t="s">
        <v>143</v>
      </c>
      <c r="F74" s="51" t="s">
        <v>272</v>
      </c>
      <c r="G74" s="90">
        <v>143778662.22</v>
      </c>
      <c r="H74" s="90">
        <v>6737286.5700000003</v>
      </c>
      <c r="I74" s="90">
        <v>7096271.6299999999</v>
      </c>
      <c r="J74" s="90">
        <v>0</v>
      </c>
      <c r="K74" s="91">
        <v>2523.96</v>
      </c>
      <c r="L74" s="91">
        <v>157614744.38</v>
      </c>
      <c r="M74" s="91">
        <v>0</v>
      </c>
      <c r="N74" s="90">
        <v>56707661.420000002</v>
      </c>
      <c r="O74" s="90">
        <v>8396938.4800000004</v>
      </c>
      <c r="P74" s="92">
        <v>33789178.549999997</v>
      </c>
      <c r="Q74" s="90">
        <v>2523731.15</v>
      </c>
      <c r="R74" s="90">
        <v>3640286.71</v>
      </c>
      <c r="S74" s="90">
        <v>28967733.960000001</v>
      </c>
      <c r="T74" s="90">
        <v>10524007.189999999</v>
      </c>
      <c r="U74" s="90">
        <v>0</v>
      </c>
      <c r="V74" s="90">
        <v>0</v>
      </c>
      <c r="W74" s="90">
        <v>7546503.8799999999</v>
      </c>
      <c r="X74" s="91">
        <v>6288739.2500000009</v>
      </c>
      <c r="Y74" s="91">
        <v>158384780.59</v>
      </c>
      <c r="Z74" s="83">
        <v>1.962495525388629E-2</v>
      </c>
      <c r="AA74" s="91">
        <v>5035619.4800000004</v>
      </c>
      <c r="AB74" s="91">
        <v>0</v>
      </c>
      <c r="AC74" s="91">
        <v>0</v>
      </c>
      <c r="AD74" s="91">
        <v>2668.95</v>
      </c>
      <c r="AE74" s="91">
        <v>0</v>
      </c>
      <c r="AF74" s="91">
        <f t="shared" si="11"/>
        <v>2668.95</v>
      </c>
      <c r="AG74" s="91">
        <v>2720446.74</v>
      </c>
      <c r="AH74" s="90">
        <v>208400.9</v>
      </c>
      <c r="AI74" s="90">
        <v>738993.93</v>
      </c>
      <c r="AJ74" s="91">
        <v>4230.38</v>
      </c>
      <c r="AK74" s="90">
        <v>352846.4</v>
      </c>
      <c r="AL74" s="90">
        <v>7663.79</v>
      </c>
      <c r="AM74" s="90">
        <v>80219.34</v>
      </c>
      <c r="AN74" s="90">
        <v>12750</v>
      </c>
      <c r="AO74" s="90">
        <v>2547.1</v>
      </c>
      <c r="AP74" s="90">
        <v>0</v>
      </c>
      <c r="AQ74" s="90">
        <v>383398.76</v>
      </c>
      <c r="AR74" s="90">
        <v>61102.5</v>
      </c>
      <c r="AS74" s="90">
        <v>23172.33</v>
      </c>
      <c r="AT74" s="90">
        <v>57430.71</v>
      </c>
      <c r="AU74" s="90">
        <v>0</v>
      </c>
      <c r="AV74" s="90">
        <v>132575.12</v>
      </c>
      <c r="AW74" s="90">
        <v>4785778</v>
      </c>
      <c r="AX74" s="90">
        <v>0</v>
      </c>
      <c r="AY74" s="83">
        <f t="shared" si="12"/>
        <v>0</v>
      </c>
      <c r="AZ74" s="91">
        <v>0</v>
      </c>
      <c r="BA74" s="83">
        <v>3.5023413086810125E-2</v>
      </c>
      <c r="BB74" s="90">
        <v>1502146.35</v>
      </c>
      <c r="BC74" s="90">
        <v>1451722.41</v>
      </c>
      <c r="BD74" s="91">
        <v>211810</v>
      </c>
      <c r="BE74" s="91">
        <v>0</v>
      </c>
      <c r="BF74" s="91">
        <v>1120310.4099999999</v>
      </c>
      <c r="BG74" s="91">
        <v>0</v>
      </c>
      <c r="BH74" s="91">
        <v>0</v>
      </c>
      <c r="BI74" s="91">
        <v>0</v>
      </c>
      <c r="BJ74" s="91">
        <f t="shared" si="13"/>
        <v>0</v>
      </c>
      <c r="BK74" s="91">
        <v>0</v>
      </c>
      <c r="BL74" s="82">
        <v>13061</v>
      </c>
      <c r="BM74" s="82">
        <v>4578</v>
      </c>
      <c r="BN74" s="81">
        <v>107</v>
      </c>
      <c r="BO74" s="81">
        <v>0</v>
      </c>
      <c r="BP74" s="81">
        <v>-54</v>
      </c>
      <c r="BQ74" s="81">
        <v>-309</v>
      </c>
      <c r="BR74" s="81">
        <v>-599</v>
      </c>
      <c r="BS74" s="81">
        <v>-1602</v>
      </c>
      <c r="BT74" s="81">
        <v>0</v>
      </c>
      <c r="BU74" s="81">
        <v>0</v>
      </c>
      <c r="BV74" s="81">
        <v>0</v>
      </c>
      <c r="BW74" s="81">
        <v>-2022</v>
      </c>
      <c r="BX74" s="81">
        <v>-18</v>
      </c>
      <c r="BY74" s="81">
        <v>13142</v>
      </c>
      <c r="BZ74" s="81">
        <v>32</v>
      </c>
      <c r="CA74" s="81">
        <v>958</v>
      </c>
      <c r="CB74" s="81">
        <v>357</v>
      </c>
      <c r="CC74" s="81">
        <v>723</v>
      </c>
      <c r="CD74" s="81">
        <v>14</v>
      </c>
      <c r="CE74" s="81">
        <v>0</v>
      </c>
    </row>
    <row r="75" spans="1:83" s="59" customFormat="1" ht="15.6" customHeight="1" x14ac:dyDescent="0.3">
      <c r="A75" s="52">
        <v>8</v>
      </c>
      <c r="B75" s="53" t="s">
        <v>280</v>
      </c>
      <c r="C75" s="79" t="s">
        <v>170</v>
      </c>
      <c r="D75" s="51" t="s">
        <v>204</v>
      </c>
      <c r="E75" s="51" t="s">
        <v>119</v>
      </c>
      <c r="F75" s="51" t="s">
        <v>272</v>
      </c>
      <c r="G75" s="90">
        <v>30540085.760000002</v>
      </c>
      <c r="H75" s="90">
        <v>4746345.42</v>
      </c>
      <c r="I75" s="90">
        <v>786278.14</v>
      </c>
      <c r="J75" s="90">
        <v>0</v>
      </c>
      <c r="K75" s="91">
        <v>6713.63</v>
      </c>
      <c r="L75" s="91">
        <v>36079422.950000003</v>
      </c>
      <c r="M75" s="91">
        <v>0</v>
      </c>
      <c r="N75" s="90">
        <v>9145278.6500000004</v>
      </c>
      <c r="O75" s="90">
        <v>1058905.3799999999</v>
      </c>
      <c r="P75" s="92">
        <v>12388955.890000001</v>
      </c>
      <c r="Q75" s="90">
        <v>21825</v>
      </c>
      <c r="R75" s="90">
        <v>768871.09</v>
      </c>
      <c r="S75" s="90">
        <v>4705144.05</v>
      </c>
      <c r="T75" s="90">
        <v>3808621.58</v>
      </c>
      <c r="U75" s="90">
        <v>0</v>
      </c>
      <c r="V75" s="90">
        <v>0</v>
      </c>
      <c r="W75" s="90">
        <v>785553.04</v>
      </c>
      <c r="X75" s="91">
        <v>3183247.2600000002</v>
      </c>
      <c r="Y75" s="91">
        <v>35866401.939999998</v>
      </c>
      <c r="Z75" s="83">
        <v>7.692659838999337E-2</v>
      </c>
      <c r="AA75" s="91">
        <v>2107269.83</v>
      </c>
      <c r="AB75" s="91">
        <v>0</v>
      </c>
      <c r="AC75" s="91">
        <v>0</v>
      </c>
      <c r="AD75" s="91">
        <v>6713.63</v>
      </c>
      <c r="AE75" s="91">
        <v>0</v>
      </c>
      <c r="AF75" s="91">
        <f t="shared" si="11"/>
        <v>6713.63</v>
      </c>
      <c r="AG75" s="91">
        <v>1174829.98</v>
      </c>
      <c r="AH75" s="90">
        <v>88243.48</v>
      </c>
      <c r="AI75" s="90">
        <v>208230.21</v>
      </c>
      <c r="AJ75" s="91">
        <v>0</v>
      </c>
      <c r="AK75" s="90">
        <v>118306.56</v>
      </c>
      <c r="AL75" s="90">
        <v>5342.52</v>
      </c>
      <c r="AM75" s="90">
        <v>56920.87</v>
      </c>
      <c r="AN75" s="90">
        <v>10900</v>
      </c>
      <c r="AO75" s="90">
        <v>1351.73</v>
      </c>
      <c r="AP75" s="90">
        <v>0</v>
      </c>
      <c r="AQ75" s="90">
        <v>68509.09</v>
      </c>
      <c r="AR75" s="90">
        <v>13783.77</v>
      </c>
      <c r="AS75" s="90">
        <v>0</v>
      </c>
      <c r="AT75" s="90">
        <v>33209.550000000003</v>
      </c>
      <c r="AU75" s="90">
        <v>0</v>
      </c>
      <c r="AV75" s="90">
        <v>92713.98</v>
      </c>
      <c r="AW75" s="90">
        <v>1872341.74</v>
      </c>
      <c r="AX75" s="90">
        <v>0</v>
      </c>
      <c r="AY75" s="83">
        <f t="shared" si="12"/>
        <v>0</v>
      </c>
      <c r="AZ75" s="91">
        <v>0</v>
      </c>
      <c r="BA75" s="83">
        <v>6.9000128112279402E-2</v>
      </c>
      <c r="BB75" s="90">
        <v>211666.24</v>
      </c>
      <c r="BC75" s="90">
        <v>2502798.88</v>
      </c>
      <c r="BD75" s="91">
        <v>211810</v>
      </c>
      <c r="BE75" s="91">
        <v>5.8207660913467401E-11</v>
      </c>
      <c r="BF75" s="91">
        <v>408654.12</v>
      </c>
      <c r="BG75" s="91">
        <v>0</v>
      </c>
      <c r="BH75" s="91">
        <v>0</v>
      </c>
      <c r="BI75" s="91">
        <v>0</v>
      </c>
      <c r="BJ75" s="91">
        <f t="shared" si="13"/>
        <v>0</v>
      </c>
      <c r="BK75" s="91">
        <v>0</v>
      </c>
      <c r="BL75" s="82">
        <v>6368</v>
      </c>
      <c r="BM75" s="82">
        <v>1930</v>
      </c>
      <c r="BN75" s="81">
        <v>248</v>
      </c>
      <c r="BO75" s="81">
        <v>-5</v>
      </c>
      <c r="BP75" s="81">
        <v>-7</v>
      </c>
      <c r="BQ75" s="81">
        <v>-106</v>
      </c>
      <c r="BR75" s="81">
        <v>-310</v>
      </c>
      <c r="BS75" s="81">
        <v>-1099</v>
      </c>
      <c r="BT75" s="81">
        <v>4</v>
      </c>
      <c r="BU75" s="81">
        <v>-7</v>
      </c>
      <c r="BV75" s="81">
        <v>0</v>
      </c>
      <c r="BW75" s="81">
        <v>-810</v>
      </c>
      <c r="BX75" s="81">
        <v>-1</v>
      </c>
      <c r="BY75" s="81">
        <v>6205</v>
      </c>
      <c r="BZ75" s="81">
        <v>11</v>
      </c>
      <c r="CA75" s="81">
        <v>291</v>
      </c>
      <c r="CB75" s="81">
        <v>99</v>
      </c>
      <c r="CC75" s="81">
        <v>413</v>
      </c>
      <c r="CD75" s="81">
        <v>0</v>
      </c>
      <c r="CE75" s="81">
        <v>4</v>
      </c>
    </row>
    <row r="76" spans="1:83" s="59" customFormat="1" ht="15.6" customHeight="1" x14ac:dyDescent="0.3">
      <c r="A76" s="52">
        <v>8</v>
      </c>
      <c r="B76" s="53" t="s">
        <v>281</v>
      </c>
      <c r="C76" s="79" t="s">
        <v>282</v>
      </c>
      <c r="D76" s="51" t="s">
        <v>283</v>
      </c>
      <c r="E76" s="51" t="s">
        <v>112</v>
      </c>
      <c r="F76" s="51" t="s">
        <v>272</v>
      </c>
      <c r="G76" s="90">
        <v>46902578.259999998</v>
      </c>
      <c r="H76" s="90">
        <v>0</v>
      </c>
      <c r="I76" s="90">
        <v>909410.95</v>
      </c>
      <c r="J76" s="90">
        <v>0</v>
      </c>
      <c r="K76" s="91">
        <v>0</v>
      </c>
      <c r="L76" s="91">
        <v>47811989.210000001</v>
      </c>
      <c r="M76" s="91">
        <v>0</v>
      </c>
      <c r="N76" s="90">
        <v>14136907.49</v>
      </c>
      <c r="O76" s="90">
        <v>2155638.7000000002</v>
      </c>
      <c r="P76" s="92">
        <v>11460509.74</v>
      </c>
      <c r="Q76" s="90">
        <v>0</v>
      </c>
      <c r="R76" s="90">
        <v>921524.71</v>
      </c>
      <c r="S76" s="90">
        <v>12024271.369999999</v>
      </c>
      <c r="T76" s="90">
        <v>3454226.8</v>
      </c>
      <c r="U76" s="90">
        <v>0</v>
      </c>
      <c r="V76" s="90">
        <v>0</v>
      </c>
      <c r="W76" s="90">
        <v>1192289.1599999999</v>
      </c>
      <c r="X76" s="91">
        <v>2611933.56</v>
      </c>
      <c r="Y76" s="91">
        <v>47957301.530000001</v>
      </c>
      <c r="Z76" s="83">
        <v>3.9488004896727186E-2</v>
      </c>
      <c r="AA76" s="91">
        <v>2190770.29</v>
      </c>
      <c r="AB76" s="91">
        <v>0</v>
      </c>
      <c r="AC76" s="91">
        <v>0</v>
      </c>
      <c r="AD76" s="91">
        <v>0</v>
      </c>
      <c r="AE76" s="91">
        <v>0</v>
      </c>
      <c r="AF76" s="91">
        <f t="shared" si="11"/>
        <v>0</v>
      </c>
      <c r="AG76" s="91">
        <v>1008844.86</v>
      </c>
      <c r="AH76" s="90">
        <v>78877.87</v>
      </c>
      <c r="AI76" s="90">
        <v>301268.51</v>
      </c>
      <c r="AJ76" s="91">
        <v>0</v>
      </c>
      <c r="AK76" s="90">
        <v>93396.82</v>
      </c>
      <c r="AL76" s="90">
        <v>0</v>
      </c>
      <c r="AM76" s="90">
        <v>172835.28</v>
      </c>
      <c r="AN76" s="90">
        <v>10900</v>
      </c>
      <c r="AO76" s="90">
        <v>139965.35999999999</v>
      </c>
      <c r="AP76" s="90">
        <v>0</v>
      </c>
      <c r="AQ76" s="90">
        <v>132864.21</v>
      </c>
      <c r="AR76" s="90">
        <v>14083.38</v>
      </c>
      <c r="AS76" s="90">
        <v>0</v>
      </c>
      <c r="AT76" s="90">
        <v>5003.46</v>
      </c>
      <c r="AU76" s="90">
        <v>38669.910000000003</v>
      </c>
      <c r="AV76" s="90">
        <v>75229.7</v>
      </c>
      <c r="AW76" s="90">
        <v>2071939.36</v>
      </c>
      <c r="AX76" s="90">
        <v>0</v>
      </c>
      <c r="AY76" s="83">
        <f t="shared" si="12"/>
        <v>0</v>
      </c>
      <c r="AZ76" s="91">
        <v>0</v>
      </c>
      <c r="BA76" s="83">
        <v>4.6708952285217084E-2</v>
      </c>
      <c r="BB76" s="90">
        <v>464823.1</v>
      </c>
      <c r="BC76" s="90">
        <v>1387266.14</v>
      </c>
      <c r="BD76" s="91">
        <v>211810</v>
      </c>
      <c r="BE76" s="91">
        <v>5.8207660913467401E-11</v>
      </c>
      <c r="BF76" s="91">
        <v>205460.3</v>
      </c>
      <c r="BG76" s="91">
        <v>0</v>
      </c>
      <c r="BH76" s="91">
        <v>0</v>
      </c>
      <c r="BI76" s="91">
        <v>0</v>
      </c>
      <c r="BJ76" s="91">
        <f t="shared" si="13"/>
        <v>0</v>
      </c>
      <c r="BK76" s="91">
        <v>0</v>
      </c>
      <c r="BL76" s="82">
        <v>4763</v>
      </c>
      <c r="BM76" s="82">
        <v>1790</v>
      </c>
      <c r="BN76" s="81">
        <v>8</v>
      </c>
      <c r="BO76" s="81">
        <v>-2</v>
      </c>
      <c r="BP76" s="81">
        <v>-27</v>
      </c>
      <c r="BQ76" s="81">
        <v>-118</v>
      </c>
      <c r="BR76" s="81">
        <v>-350</v>
      </c>
      <c r="BS76" s="81">
        <v>-599</v>
      </c>
      <c r="BT76" s="81">
        <v>8</v>
      </c>
      <c r="BU76" s="81">
        <v>0</v>
      </c>
      <c r="BV76" s="81">
        <v>0</v>
      </c>
      <c r="BW76" s="81">
        <v>-838</v>
      </c>
      <c r="BX76" s="81">
        <v>-2</v>
      </c>
      <c r="BY76" s="81">
        <v>4633</v>
      </c>
      <c r="BZ76" s="81">
        <v>1</v>
      </c>
      <c r="CA76" s="81">
        <v>535</v>
      </c>
      <c r="CB76" s="81">
        <v>128</v>
      </c>
      <c r="CC76" s="81">
        <v>154</v>
      </c>
      <c r="CD76" s="81">
        <v>0</v>
      </c>
      <c r="CE76" s="81">
        <v>21</v>
      </c>
    </row>
    <row r="77" spans="1:83" s="59" customFormat="1" ht="15.6" customHeight="1" x14ac:dyDescent="0.3">
      <c r="A77" s="52">
        <v>8</v>
      </c>
      <c r="B77" s="53" t="s">
        <v>101</v>
      </c>
      <c r="C77" s="79" t="s">
        <v>152</v>
      </c>
      <c r="D77" s="51" t="s">
        <v>284</v>
      </c>
      <c r="E77" s="51" t="s">
        <v>119</v>
      </c>
      <c r="F77" s="51" t="s">
        <v>276</v>
      </c>
      <c r="G77" s="90">
        <v>42658935.859999999</v>
      </c>
      <c r="H77" s="90">
        <v>0</v>
      </c>
      <c r="I77" s="90">
        <v>1284464.6000000001</v>
      </c>
      <c r="J77" s="90">
        <v>0</v>
      </c>
      <c r="K77" s="91">
        <v>249.63</v>
      </c>
      <c r="L77" s="91">
        <v>43943650.090000004</v>
      </c>
      <c r="M77" s="91">
        <v>0</v>
      </c>
      <c r="N77" s="90">
        <v>2400</v>
      </c>
      <c r="O77" s="90">
        <v>3522832.23</v>
      </c>
      <c r="P77" s="92">
        <v>14604047.27</v>
      </c>
      <c r="Q77" s="90">
        <v>0</v>
      </c>
      <c r="R77" s="90">
        <v>1887170.4</v>
      </c>
      <c r="S77" s="90">
        <v>14730725.75</v>
      </c>
      <c r="T77" s="90">
        <v>6723226.0599999996</v>
      </c>
      <c r="U77" s="90">
        <v>0</v>
      </c>
      <c r="V77" s="90">
        <v>0</v>
      </c>
      <c r="W77" s="90">
        <v>1347609.2</v>
      </c>
      <c r="X77" s="91">
        <v>2091301.2799999998</v>
      </c>
      <c r="Y77" s="91">
        <v>44909312.189999998</v>
      </c>
      <c r="Z77" s="83">
        <v>9.4831458132861174E-2</v>
      </c>
      <c r="AA77" s="91">
        <v>1920205.9</v>
      </c>
      <c r="AB77" s="91">
        <v>0</v>
      </c>
      <c r="AC77" s="91">
        <v>0</v>
      </c>
      <c r="AD77" s="91">
        <v>282.61</v>
      </c>
      <c r="AE77" s="91">
        <v>0</v>
      </c>
      <c r="AF77" s="91">
        <f t="shared" si="11"/>
        <v>282.61</v>
      </c>
      <c r="AG77" s="91">
        <v>971896.92</v>
      </c>
      <c r="AH77" s="90">
        <v>75230.740000000005</v>
      </c>
      <c r="AI77" s="90">
        <v>289211.71999999997</v>
      </c>
      <c r="AJ77" s="91">
        <v>0</v>
      </c>
      <c r="AK77" s="90">
        <v>127266.6</v>
      </c>
      <c r="AL77" s="90">
        <v>28308</v>
      </c>
      <c r="AM77" s="90">
        <v>75873.679999999993</v>
      </c>
      <c r="AN77" s="90">
        <v>10900</v>
      </c>
      <c r="AO77" s="90">
        <v>1200</v>
      </c>
      <c r="AP77" s="90">
        <v>0</v>
      </c>
      <c r="AQ77" s="90">
        <v>51449.369999999995</v>
      </c>
      <c r="AR77" s="90">
        <v>6873.07</v>
      </c>
      <c r="AS77" s="90">
        <v>0</v>
      </c>
      <c r="AT77" s="90">
        <v>16424.95</v>
      </c>
      <c r="AU77" s="90">
        <v>6557.5</v>
      </c>
      <c r="AV77" s="90">
        <v>48790.63</v>
      </c>
      <c r="AW77" s="90">
        <v>1709983.18</v>
      </c>
      <c r="AX77" s="90">
        <v>69330.539999999994</v>
      </c>
      <c r="AY77" s="83">
        <f t="shared" si="12"/>
        <v>4.054457424546129E-2</v>
      </c>
      <c r="AZ77" s="91">
        <v>0</v>
      </c>
      <c r="BA77" s="83">
        <v>4.5012981718573979E-2</v>
      </c>
      <c r="BB77" s="90">
        <v>0</v>
      </c>
      <c r="BC77" s="90">
        <v>4045409.09</v>
      </c>
      <c r="BD77" s="91">
        <v>211810</v>
      </c>
      <c r="BE77" s="91">
        <v>0</v>
      </c>
      <c r="BF77" s="91">
        <v>384229.94</v>
      </c>
      <c r="BG77" s="91">
        <v>0</v>
      </c>
      <c r="BH77" s="91">
        <v>0</v>
      </c>
      <c r="BI77" s="91">
        <v>0</v>
      </c>
      <c r="BJ77" s="91">
        <f t="shared" si="13"/>
        <v>0</v>
      </c>
      <c r="BK77" s="91">
        <v>0</v>
      </c>
      <c r="BL77" s="82">
        <v>7615</v>
      </c>
      <c r="BM77" s="82">
        <v>2491</v>
      </c>
      <c r="BN77" s="81">
        <v>10</v>
      </c>
      <c r="BO77" s="81">
        <v>0</v>
      </c>
      <c r="BP77" s="81">
        <v>-46</v>
      </c>
      <c r="BQ77" s="81">
        <v>-275</v>
      </c>
      <c r="BR77" s="81">
        <v>-182</v>
      </c>
      <c r="BS77" s="81">
        <v>-943</v>
      </c>
      <c r="BT77" s="81">
        <v>0</v>
      </c>
      <c r="BU77" s="81">
        <v>-2</v>
      </c>
      <c r="BV77" s="81">
        <v>36</v>
      </c>
      <c r="BW77" s="81">
        <v>-1258</v>
      </c>
      <c r="BX77" s="81">
        <v>-25</v>
      </c>
      <c r="BY77" s="81">
        <v>7421</v>
      </c>
      <c r="BZ77" s="81">
        <v>30</v>
      </c>
      <c r="CA77" s="81">
        <v>658</v>
      </c>
      <c r="CB77" s="81">
        <v>170</v>
      </c>
      <c r="CC77" s="81">
        <v>409</v>
      </c>
      <c r="CD77" s="81">
        <v>1</v>
      </c>
      <c r="CE77" s="81">
        <v>20</v>
      </c>
    </row>
    <row r="78" spans="1:83" s="59" customFormat="1" ht="15.6" customHeight="1" x14ac:dyDescent="0.3">
      <c r="A78" s="45">
        <v>8</v>
      </c>
      <c r="B78" s="46" t="s">
        <v>285</v>
      </c>
      <c r="C78" s="79" t="s">
        <v>121</v>
      </c>
      <c r="D78" s="51" t="s">
        <v>271</v>
      </c>
      <c r="E78" s="51" t="s">
        <v>119</v>
      </c>
      <c r="F78" s="51" t="s">
        <v>272</v>
      </c>
      <c r="G78" s="90">
        <v>47593762.759999998</v>
      </c>
      <c r="H78" s="90">
        <v>8195878.6600000001</v>
      </c>
      <c r="I78" s="90">
        <v>1785159.39</v>
      </c>
      <c r="J78" s="90">
        <v>0</v>
      </c>
      <c r="K78" s="91">
        <v>61.87</v>
      </c>
      <c r="L78" s="91">
        <v>57574862.68</v>
      </c>
      <c r="M78" s="91">
        <v>0</v>
      </c>
      <c r="N78" s="90">
        <v>16313246.533</v>
      </c>
      <c r="O78" s="90">
        <v>3391343.1</v>
      </c>
      <c r="P78" s="92">
        <v>13839408.48</v>
      </c>
      <c r="Q78" s="90">
        <v>257428.03</v>
      </c>
      <c r="R78" s="90">
        <v>1994634.87</v>
      </c>
      <c r="S78" s="90">
        <v>9077228.5</v>
      </c>
      <c r="T78" s="90">
        <v>5111070.8899999997</v>
      </c>
      <c r="U78" s="90">
        <v>0</v>
      </c>
      <c r="V78" s="90">
        <v>0</v>
      </c>
      <c r="W78" s="90">
        <v>1785373.39</v>
      </c>
      <c r="X78" s="91">
        <v>6178928.5</v>
      </c>
      <c r="Y78" s="91">
        <v>57948662.292999998</v>
      </c>
      <c r="Z78" s="83">
        <v>7.8527137753379744E-2</v>
      </c>
      <c r="AA78" s="91">
        <v>3761072.13</v>
      </c>
      <c r="AB78" s="91">
        <v>0</v>
      </c>
      <c r="AC78" s="91">
        <v>0</v>
      </c>
      <c r="AD78" s="91">
        <v>62.89</v>
      </c>
      <c r="AE78" s="91">
        <v>0</v>
      </c>
      <c r="AF78" s="91">
        <f t="shared" si="11"/>
        <v>62.89</v>
      </c>
      <c r="AG78" s="91">
        <v>1996710.93</v>
      </c>
      <c r="AH78" s="90">
        <v>149934.6</v>
      </c>
      <c r="AI78" s="90">
        <v>710323.07</v>
      </c>
      <c r="AJ78" s="91">
        <v>0</v>
      </c>
      <c r="AK78" s="90">
        <v>298008.34000000003</v>
      </c>
      <c r="AL78" s="90">
        <v>0</v>
      </c>
      <c r="AM78" s="90">
        <v>78084.97</v>
      </c>
      <c r="AN78" s="90">
        <v>10900</v>
      </c>
      <c r="AO78" s="90">
        <v>0</v>
      </c>
      <c r="AP78" s="90">
        <v>0</v>
      </c>
      <c r="AQ78" s="90">
        <v>74755.899999999994</v>
      </c>
      <c r="AR78" s="90">
        <v>32012.63</v>
      </c>
      <c r="AS78" s="90">
        <v>8660</v>
      </c>
      <c r="AT78" s="90">
        <v>45842.65</v>
      </c>
      <c r="AU78" s="90">
        <v>0</v>
      </c>
      <c r="AV78" s="90">
        <v>148685.54999999999</v>
      </c>
      <c r="AW78" s="90">
        <v>3553918.64</v>
      </c>
      <c r="AX78" s="90">
        <v>189839.22</v>
      </c>
      <c r="AY78" s="83">
        <f t="shared" si="12"/>
        <v>5.3416872818450339E-2</v>
      </c>
      <c r="AZ78" s="91">
        <v>0</v>
      </c>
      <c r="BA78" s="83">
        <v>7.9024475307108502E-2</v>
      </c>
      <c r="BB78" s="90">
        <v>498117.54</v>
      </c>
      <c r="BC78" s="90">
        <v>3882883.32</v>
      </c>
      <c r="BD78" s="91">
        <v>211810</v>
      </c>
      <c r="BE78" s="91">
        <v>8.7311491370201098E-11</v>
      </c>
      <c r="BF78" s="91">
        <v>617919.98000000196</v>
      </c>
      <c r="BG78" s="91">
        <v>0</v>
      </c>
      <c r="BH78" s="91">
        <v>0</v>
      </c>
      <c r="BI78" s="91">
        <v>0</v>
      </c>
      <c r="BJ78" s="91">
        <f t="shared" si="13"/>
        <v>0</v>
      </c>
      <c r="BK78" s="91">
        <v>0</v>
      </c>
      <c r="BL78" s="82">
        <v>9459</v>
      </c>
      <c r="BM78" s="82">
        <v>4589</v>
      </c>
      <c r="BN78" s="81">
        <v>20</v>
      </c>
      <c r="BO78" s="81">
        <v>-18</v>
      </c>
      <c r="BP78" s="81">
        <v>-40</v>
      </c>
      <c r="BQ78" s="81">
        <v>-134</v>
      </c>
      <c r="BR78" s="81">
        <v>-2127</v>
      </c>
      <c r="BS78" s="81">
        <v>-1767</v>
      </c>
      <c r="BT78" s="81">
        <v>5</v>
      </c>
      <c r="BU78" s="81">
        <v>-1</v>
      </c>
      <c r="BV78" s="81">
        <v>13</v>
      </c>
      <c r="BW78" s="81">
        <v>-1020</v>
      </c>
      <c r="BX78" s="81">
        <v>0</v>
      </c>
      <c r="BY78" s="81">
        <v>8979</v>
      </c>
      <c r="BZ78" s="81">
        <v>128</v>
      </c>
      <c r="CA78" s="81">
        <v>412</v>
      </c>
      <c r="CB78" s="81">
        <v>139</v>
      </c>
      <c r="CC78" s="81">
        <v>454</v>
      </c>
      <c r="CD78" s="81">
        <v>1</v>
      </c>
      <c r="CE78" s="81">
        <v>21</v>
      </c>
    </row>
    <row r="79" spans="1:83" s="59" customFormat="1" ht="15.6" customHeight="1" x14ac:dyDescent="0.3">
      <c r="A79" s="52">
        <v>8</v>
      </c>
      <c r="B79" s="39" t="s">
        <v>556</v>
      </c>
      <c r="C79" s="79" t="s">
        <v>565</v>
      </c>
      <c r="D79" s="51" t="s">
        <v>550</v>
      </c>
      <c r="E79" s="51" t="s">
        <v>112</v>
      </c>
      <c r="F79" s="51" t="s">
        <v>272</v>
      </c>
      <c r="G79" s="90">
        <v>88113261.209999993</v>
      </c>
      <c r="H79" s="90">
        <v>0.77</v>
      </c>
      <c r="I79" s="90">
        <v>4774887.55</v>
      </c>
      <c r="J79" s="90">
        <v>0</v>
      </c>
      <c r="K79" s="91">
        <v>0</v>
      </c>
      <c r="L79" s="91">
        <v>92888149.530000001</v>
      </c>
      <c r="M79" s="91">
        <v>0</v>
      </c>
      <c r="N79" s="90">
        <v>31524911.579999998</v>
      </c>
      <c r="O79" s="90">
        <v>2932443.39</v>
      </c>
      <c r="P79" s="92">
        <v>22482809.52</v>
      </c>
      <c r="Q79" s="90">
        <v>238434.92</v>
      </c>
      <c r="R79" s="90">
        <v>2393981.44</v>
      </c>
      <c r="S79" s="90">
        <v>16121832.029999999</v>
      </c>
      <c r="T79" s="90">
        <v>8368249.46</v>
      </c>
      <c r="U79" s="90">
        <v>0</v>
      </c>
      <c r="V79" s="90">
        <v>0</v>
      </c>
      <c r="W79" s="90">
        <v>5068356.22</v>
      </c>
      <c r="X79" s="91">
        <v>3980165.69</v>
      </c>
      <c r="Y79" s="91">
        <v>93111184.25</v>
      </c>
      <c r="Z79" s="83">
        <v>2.2824654936240283E-2</v>
      </c>
      <c r="AA79" s="91">
        <v>2988838.55</v>
      </c>
      <c r="AB79" s="91">
        <v>0</v>
      </c>
      <c r="AC79" s="91">
        <v>0</v>
      </c>
      <c r="AD79" s="91">
        <v>0</v>
      </c>
      <c r="AE79" s="91">
        <v>0</v>
      </c>
      <c r="AF79" s="91">
        <f t="shared" si="11"/>
        <v>0</v>
      </c>
      <c r="AG79" s="91">
        <v>1651281.88</v>
      </c>
      <c r="AH79" s="90">
        <v>127724.26</v>
      </c>
      <c r="AI79" s="90">
        <v>290034</v>
      </c>
      <c r="AJ79" s="91">
        <v>12655</v>
      </c>
      <c r="AK79" s="90">
        <v>186735</v>
      </c>
      <c r="AL79" s="90">
        <v>0</v>
      </c>
      <c r="AM79" s="90">
        <v>75025.38</v>
      </c>
      <c r="AN79" s="90">
        <v>12750</v>
      </c>
      <c r="AO79" s="90">
        <v>60861.25</v>
      </c>
      <c r="AP79" s="90">
        <v>0</v>
      </c>
      <c r="AQ79" s="90">
        <v>94284.38</v>
      </c>
      <c r="AR79" s="90">
        <v>28409.93</v>
      </c>
      <c r="AS79" s="90">
        <v>0</v>
      </c>
      <c r="AT79" s="90">
        <v>17511.939999999999</v>
      </c>
      <c r="AU79" s="90">
        <v>18000</v>
      </c>
      <c r="AV79" s="90">
        <v>117461.36</v>
      </c>
      <c r="AW79" s="90">
        <v>2692734.38</v>
      </c>
      <c r="AX79" s="90">
        <v>0</v>
      </c>
      <c r="AY79" s="83">
        <f t="shared" si="12"/>
        <v>0</v>
      </c>
      <c r="AZ79" s="91">
        <v>0</v>
      </c>
      <c r="BA79" s="83">
        <v>3.3920416847093113E-2</v>
      </c>
      <c r="BB79" s="90">
        <v>472650.46</v>
      </c>
      <c r="BC79" s="90">
        <v>1538504.34</v>
      </c>
      <c r="BD79" s="91">
        <v>208633</v>
      </c>
      <c r="BE79" s="91">
        <v>0</v>
      </c>
      <c r="BF79" s="91">
        <v>344548.679999999</v>
      </c>
      <c r="BG79" s="91">
        <v>0</v>
      </c>
      <c r="BH79" s="91">
        <v>0</v>
      </c>
      <c r="BI79" s="91">
        <v>0</v>
      </c>
      <c r="BJ79" s="91">
        <f t="shared" si="13"/>
        <v>0</v>
      </c>
      <c r="BK79" s="91">
        <v>0</v>
      </c>
      <c r="BL79" s="82">
        <v>11224</v>
      </c>
      <c r="BM79" s="82">
        <v>3555</v>
      </c>
      <c r="BN79" s="81">
        <v>76</v>
      </c>
      <c r="BO79" s="81">
        <v>-72</v>
      </c>
      <c r="BP79" s="81">
        <v>-61</v>
      </c>
      <c r="BQ79" s="81">
        <v>-430</v>
      </c>
      <c r="BR79" s="81">
        <v>-305</v>
      </c>
      <c r="BS79" s="81">
        <v>-1395</v>
      </c>
      <c r="BT79" s="81">
        <v>0</v>
      </c>
      <c r="BU79" s="81">
        <v>-3</v>
      </c>
      <c r="BV79" s="81">
        <v>-22</v>
      </c>
      <c r="BW79" s="81">
        <v>-1669</v>
      </c>
      <c r="BX79" s="81">
        <v>-2</v>
      </c>
      <c r="BY79" s="81">
        <v>10896</v>
      </c>
      <c r="BZ79" s="81">
        <v>99</v>
      </c>
      <c r="CA79" s="81">
        <v>1055</v>
      </c>
      <c r="CB79" s="81">
        <v>178</v>
      </c>
      <c r="CC79" s="81">
        <v>370</v>
      </c>
      <c r="CD79" s="81">
        <v>43</v>
      </c>
      <c r="CE79" s="81">
        <v>23</v>
      </c>
    </row>
    <row r="80" spans="1:83" s="59" customFormat="1" ht="15.6" customHeight="1" x14ac:dyDescent="0.3">
      <c r="A80" s="45">
        <v>9</v>
      </c>
      <c r="B80" s="46" t="s">
        <v>286</v>
      </c>
      <c r="C80" s="79" t="s">
        <v>163</v>
      </c>
      <c r="D80" s="51" t="s">
        <v>287</v>
      </c>
      <c r="E80" s="51" t="s">
        <v>112</v>
      </c>
      <c r="F80" s="51" t="s">
        <v>288</v>
      </c>
      <c r="G80" s="91">
        <v>30940671.920000002</v>
      </c>
      <c r="H80" s="91">
        <v>0</v>
      </c>
      <c r="I80" s="91">
        <v>1168459.01</v>
      </c>
      <c r="J80" s="91">
        <v>0</v>
      </c>
      <c r="K80" s="91">
        <v>23422.85</v>
      </c>
      <c r="L80" s="91">
        <v>32132553.780000001</v>
      </c>
      <c r="M80" s="91">
        <v>0</v>
      </c>
      <c r="N80" s="91">
        <v>11348466.779999999</v>
      </c>
      <c r="O80" s="91">
        <v>907369.35</v>
      </c>
      <c r="P80" s="91">
        <v>5743320.1600000001</v>
      </c>
      <c r="Q80" s="91">
        <v>10077.620000000001</v>
      </c>
      <c r="R80" s="91">
        <v>1083984.27</v>
      </c>
      <c r="S80" s="91">
        <v>6682696.7199999997</v>
      </c>
      <c r="T80" s="91">
        <v>3020615.9</v>
      </c>
      <c r="U80" s="91">
        <v>0</v>
      </c>
      <c r="V80" s="91">
        <v>0</v>
      </c>
      <c r="W80" s="91">
        <v>1326595.82</v>
      </c>
      <c r="X80" s="91">
        <v>2352574.3899999997</v>
      </c>
      <c r="Y80" s="91">
        <v>32475701.010000002</v>
      </c>
      <c r="Z80" s="83">
        <v>0.14162544534682459</v>
      </c>
      <c r="AA80" s="91">
        <v>2299658.59</v>
      </c>
      <c r="AB80" s="91">
        <v>0</v>
      </c>
      <c r="AC80" s="91">
        <v>0</v>
      </c>
      <c r="AD80" s="91">
        <v>0</v>
      </c>
      <c r="AE80" s="91">
        <v>0</v>
      </c>
      <c r="AF80" s="91">
        <f t="shared" si="11"/>
        <v>0</v>
      </c>
      <c r="AG80" s="91">
        <v>1079617.95</v>
      </c>
      <c r="AH80" s="91">
        <v>85199.131999999998</v>
      </c>
      <c r="AI80" s="91">
        <v>372454.1</v>
      </c>
      <c r="AJ80" s="91">
        <v>0</v>
      </c>
      <c r="AK80" s="91">
        <v>98052</v>
      </c>
      <c r="AL80" s="91">
        <v>2609.31</v>
      </c>
      <c r="AM80" s="91">
        <v>74130.64</v>
      </c>
      <c r="AN80" s="91">
        <v>7500</v>
      </c>
      <c r="AO80" s="91">
        <v>1790</v>
      </c>
      <c r="AP80" s="91">
        <v>0</v>
      </c>
      <c r="AQ80" s="91">
        <v>56590.14</v>
      </c>
      <c r="AR80" s="91">
        <v>16584.86</v>
      </c>
      <c r="AS80" s="91">
        <v>4109.7700000000004</v>
      </c>
      <c r="AT80" s="91">
        <v>21302.11</v>
      </c>
      <c r="AU80" s="91">
        <v>24680.240000000002</v>
      </c>
      <c r="AV80" s="91">
        <v>106328.09</v>
      </c>
      <c r="AW80" s="91">
        <v>1950948.3419999999</v>
      </c>
      <c r="AX80" s="91">
        <v>0</v>
      </c>
      <c r="AY80" s="83">
        <f t="shared" si="12"/>
        <v>0</v>
      </c>
      <c r="AZ80" s="91">
        <v>0</v>
      </c>
      <c r="BA80" s="83">
        <v>7.4324778593883867E-2</v>
      </c>
      <c r="BB80" s="91">
        <v>575207.01</v>
      </c>
      <c r="BC80" s="91">
        <v>3806779.43</v>
      </c>
      <c r="BD80" s="91">
        <v>211810</v>
      </c>
      <c r="BE80" s="91">
        <v>0</v>
      </c>
      <c r="BF80" s="91">
        <v>330842.02799999999</v>
      </c>
      <c r="BG80" s="91">
        <v>0</v>
      </c>
      <c r="BH80" s="91">
        <v>0</v>
      </c>
      <c r="BI80" s="91">
        <v>0</v>
      </c>
      <c r="BJ80" s="91">
        <f t="shared" si="13"/>
        <v>0</v>
      </c>
      <c r="BK80" s="91">
        <v>0</v>
      </c>
      <c r="BL80" s="82">
        <v>3094</v>
      </c>
      <c r="BM80" s="82">
        <v>751</v>
      </c>
      <c r="BN80" s="82">
        <v>63</v>
      </c>
      <c r="BO80" s="82">
        <v>-61</v>
      </c>
      <c r="BP80" s="82">
        <v>-26</v>
      </c>
      <c r="BQ80" s="82">
        <v>-52</v>
      </c>
      <c r="BR80" s="82">
        <v>-133</v>
      </c>
      <c r="BS80" s="82">
        <v>-202</v>
      </c>
      <c r="BT80" s="82">
        <v>1</v>
      </c>
      <c r="BU80" s="82">
        <v>0</v>
      </c>
      <c r="BV80" s="82">
        <v>13</v>
      </c>
      <c r="BW80" s="82">
        <v>-581</v>
      </c>
      <c r="BX80" s="82">
        <v>-2</v>
      </c>
      <c r="BY80" s="82">
        <v>2865</v>
      </c>
      <c r="BZ80" s="82">
        <v>49</v>
      </c>
      <c r="CA80" s="82">
        <v>136</v>
      </c>
      <c r="CB80" s="82">
        <v>57</v>
      </c>
      <c r="CC80" s="82">
        <v>387</v>
      </c>
      <c r="CD80" s="82">
        <v>14</v>
      </c>
      <c r="CE80" s="82">
        <v>10</v>
      </c>
    </row>
    <row r="81" spans="1:83" s="59" customFormat="1" ht="15.6" customHeight="1" x14ac:dyDescent="0.3">
      <c r="A81" s="51">
        <v>9</v>
      </c>
      <c r="B81" s="51" t="s">
        <v>289</v>
      </c>
      <c r="C81" s="79" t="s">
        <v>290</v>
      </c>
      <c r="D81" s="51" t="s">
        <v>291</v>
      </c>
      <c r="E81" s="51" t="s">
        <v>125</v>
      </c>
      <c r="F81" s="51" t="s">
        <v>292</v>
      </c>
      <c r="G81" s="91">
        <v>51388847.520000003</v>
      </c>
      <c r="H81" s="91">
        <v>7894.44</v>
      </c>
      <c r="I81" s="91">
        <v>1179415.5</v>
      </c>
      <c r="J81" s="91">
        <v>0</v>
      </c>
      <c r="K81" s="91">
        <v>0</v>
      </c>
      <c r="L81" s="91">
        <v>52576157.460000001</v>
      </c>
      <c r="M81" s="91">
        <v>0</v>
      </c>
      <c r="N81" s="91">
        <v>16297489.15</v>
      </c>
      <c r="O81" s="91">
        <v>3506452.54</v>
      </c>
      <c r="P81" s="91">
        <v>14050248.09</v>
      </c>
      <c r="Q81" s="91">
        <v>41589.94</v>
      </c>
      <c r="R81" s="91">
        <v>2574053.06</v>
      </c>
      <c r="S81" s="91">
        <v>9833017.4000000004</v>
      </c>
      <c r="T81" s="91">
        <v>3477565.58</v>
      </c>
      <c r="U81" s="91">
        <v>0</v>
      </c>
      <c r="V81" s="91">
        <v>7894.44</v>
      </c>
      <c r="W81" s="91">
        <v>1251213.19</v>
      </c>
      <c r="X81" s="91">
        <v>2581231.5499999998</v>
      </c>
      <c r="Y81" s="91">
        <v>53620754.939999998</v>
      </c>
      <c r="Z81" s="83">
        <v>5.2504264999913425E-2</v>
      </c>
      <c r="AA81" s="91">
        <v>2581231.5499999998</v>
      </c>
      <c r="AB81" s="91">
        <v>0</v>
      </c>
      <c r="AC81" s="91">
        <v>0</v>
      </c>
      <c r="AD81" s="91">
        <v>0</v>
      </c>
      <c r="AE81" s="91">
        <v>0</v>
      </c>
      <c r="AF81" s="91">
        <f t="shared" si="11"/>
        <v>0</v>
      </c>
      <c r="AG81" s="91">
        <v>1268440.32</v>
      </c>
      <c r="AH81" s="91">
        <v>100779.08</v>
      </c>
      <c r="AI81" s="91">
        <v>313486.90999999997</v>
      </c>
      <c r="AJ81" s="91">
        <v>12538.72</v>
      </c>
      <c r="AK81" s="91">
        <v>162074.57</v>
      </c>
      <c r="AL81" s="91">
        <v>9901.99</v>
      </c>
      <c r="AM81" s="91">
        <v>101160.24</v>
      </c>
      <c r="AN81" s="91">
        <v>11500</v>
      </c>
      <c r="AO81" s="91">
        <v>8458.5</v>
      </c>
      <c r="AP81" s="91">
        <v>53235.31</v>
      </c>
      <c r="AQ81" s="91">
        <v>46401.15</v>
      </c>
      <c r="AR81" s="91">
        <v>35961.81</v>
      </c>
      <c r="AS81" s="91">
        <v>7008.51</v>
      </c>
      <c r="AT81" s="91">
        <v>38453.49</v>
      </c>
      <c r="AU81" s="91">
        <v>87954.92</v>
      </c>
      <c r="AV81" s="91">
        <v>111210.21</v>
      </c>
      <c r="AW81" s="91">
        <v>2368565.73</v>
      </c>
      <c r="AX81" s="91">
        <v>0</v>
      </c>
      <c r="AY81" s="83">
        <f t="shared" si="12"/>
        <v>0</v>
      </c>
      <c r="AZ81" s="91">
        <v>0</v>
      </c>
      <c r="BA81" s="83">
        <v>5.0229411138193195E-2</v>
      </c>
      <c r="BB81" s="91">
        <v>368593.91999999998</v>
      </c>
      <c r="BC81" s="91">
        <v>2329954.2400000002</v>
      </c>
      <c r="BD81" s="91">
        <v>211810</v>
      </c>
      <c r="BE81" s="91">
        <v>5.8207660913467401E-11</v>
      </c>
      <c r="BF81" s="91">
        <v>501234.62000000098</v>
      </c>
      <c r="BG81" s="91">
        <v>0</v>
      </c>
      <c r="BH81" s="91">
        <v>0</v>
      </c>
      <c r="BI81" s="91">
        <v>0</v>
      </c>
      <c r="BJ81" s="91">
        <f t="shared" si="13"/>
        <v>0</v>
      </c>
      <c r="BK81" s="91">
        <v>0</v>
      </c>
      <c r="BL81" s="82">
        <v>5043</v>
      </c>
      <c r="BM81" s="82">
        <v>1339</v>
      </c>
      <c r="BN81" s="82">
        <v>9</v>
      </c>
      <c r="BO81" s="82">
        <v>-8</v>
      </c>
      <c r="BP81" s="82">
        <v>-26</v>
      </c>
      <c r="BQ81" s="82">
        <v>-118</v>
      </c>
      <c r="BR81" s="82">
        <v>-199</v>
      </c>
      <c r="BS81" s="82">
        <v>-359</v>
      </c>
      <c r="BT81" s="82">
        <v>1</v>
      </c>
      <c r="BU81" s="82">
        <v>-1</v>
      </c>
      <c r="BV81" s="82">
        <v>18</v>
      </c>
      <c r="BW81" s="82">
        <v>-1073</v>
      </c>
      <c r="BX81" s="82">
        <v>-4</v>
      </c>
      <c r="BY81" s="82">
        <v>4622</v>
      </c>
      <c r="BZ81" s="82">
        <v>14</v>
      </c>
      <c r="CA81" s="82">
        <v>198</v>
      </c>
      <c r="CB81" s="82">
        <v>104</v>
      </c>
      <c r="CC81" s="82">
        <v>771</v>
      </c>
      <c r="CD81" s="82">
        <v>4</v>
      </c>
      <c r="CE81" s="82">
        <v>2</v>
      </c>
    </row>
    <row r="82" spans="1:83" s="59" customFormat="1" ht="15.6" customHeight="1" x14ac:dyDescent="0.3">
      <c r="A82" s="51">
        <v>9</v>
      </c>
      <c r="B82" s="51" t="s">
        <v>293</v>
      </c>
      <c r="C82" s="79" t="s">
        <v>294</v>
      </c>
      <c r="D82" s="51" t="s">
        <v>295</v>
      </c>
      <c r="E82" s="51" t="s">
        <v>112</v>
      </c>
      <c r="F82" s="51" t="s">
        <v>288</v>
      </c>
      <c r="G82" s="91">
        <v>39132829.909999996</v>
      </c>
      <c r="H82" s="91">
        <v>0</v>
      </c>
      <c r="I82" s="91">
        <v>680740.41999999993</v>
      </c>
      <c r="J82" s="91">
        <v>0</v>
      </c>
      <c r="K82" s="91">
        <v>0</v>
      </c>
      <c r="L82" s="91">
        <v>39813570.329999998</v>
      </c>
      <c r="M82" s="91">
        <v>0</v>
      </c>
      <c r="N82" s="91">
        <v>12480001.470000001</v>
      </c>
      <c r="O82" s="91">
        <v>1342815.68</v>
      </c>
      <c r="P82" s="91">
        <v>5703095.6600000001</v>
      </c>
      <c r="Q82" s="91">
        <v>116.96</v>
      </c>
      <c r="R82" s="91">
        <v>1874331.26</v>
      </c>
      <c r="S82" s="91">
        <v>9781437.4000000004</v>
      </c>
      <c r="T82" s="91">
        <v>4985875.99</v>
      </c>
      <c r="U82" s="91">
        <v>0</v>
      </c>
      <c r="V82" s="91">
        <v>0</v>
      </c>
      <c r="W82" s="91">
        <v>1042309.56</v>
      </c>
      <c r="X82" s="91">
        <v>2936829.85</v>
      </c>
      <c r="Y82" s="91">
        <v>40146813.829999998</v>
      </c>
      <c r="Z82" s="83">
        <v>0.1068049678393425</v>
      </c>
      <c r="AA82" s="91">
        <v>2936050.46</v>
      </c>
      <c r="AB82" s="91">
        <v>0</v>
      </c>
      <c r="AC82" s="91">
        <v>0</v>
      </c>
      <c r="AD82" s="91">
        <v>0</v>
      </c>
      <c r="AE82" s="91">
        <v>224.33</v>
      </c>
      <c r="AF82" s="91">
        <f t="shared" si="11"/>
        <v>224.33</v>
      </c>
      <c r="AG82" s="91">
        <v>1331905.3999999999</v>
      </c>
      <c r="AH82" s="91">
        <v>112366.33</v>
      </c>
      <c r="AI82" s="91">
        <v>417140.95</v>
      </c>
      <c r="AJ82" s="91">
        <v>0</v>
      </c>
      <c r="AK82" s="91">
        <v>309076.71999999997</v>
      </c>
      <c r="AL82" s="91">
        <v>5140.24</v>
      </c>
      <c r="AM82" s="91">
        <v>100164.97</v>
      </c>
      <c r="AN82" s="91">
        <v>11000</v>
      </c>
      <c r="AO82" s="91">
        <v>0</v>
      </c>
      <c r="AP82" s="91">
        <v>0</v>
      </c>
      <c r="AQ82" s="91">
        <v>78960.400000000009</v>
      </c>
      <c r="AR82" s="91">
        <v>35914.5</v>
      </c>
      <c r="AS82" s="91">
        <v>0</v>
      </c>
      <c r="AT82" s="91">
        <v>64759.49</v>
      </c>
      <c r="AU82" s="91">
        <v>38059.31</v>
      </c>
      <c r="AV82" s="91">
        <v>75202.62</v>
      </c>
      <c r="AW82" s="91">
        <v>2579690.9300000002</v>
      </c>
      <c r="AX82" s="91">
        <v>0</v>
      </c>
      <c r="AY82" s="83">
        <f t="shared" si="12"/>
        <v>0</v>
      </c>
      <c r="AZ82" s="91">
        <v>0</v>
      </c>
      <c r="BA82" s="83">
        <v>7.502780828149927E-2</v>
      </c>
      <c r="BB82" s="91">
        <v>823514.59</v>
      </c>
      <c r="BC82" s="91">
        <v>3356066.05</v>
      </c>
      <c r="BD82" s="91">
        <v>211810</v>
      </c>
      <c r="BE82" s="91">
        <v>0</v>
      </c>
      <c r="BF82" s="91">
        <v>391217.04000000103</v>
      </c>
      <c r="BG82" s="91">
        <v>0</v>
      </c>
      <c r="BH82" s="91">
        <v>0</v>
      </c>
      <c r="BI82" s="91">
        <v>0</v>
      </c>
      <c r="BJ82" s="91">
        <f t="shared" si="13"/>
        <v>0</v>
      </c>
      <c r="BK82" s="91">
        <v>0</v>
      </c>
      <c r="BL82" s="82">
        <v>3551</v>
      </c>
      <c r="BM82" s="82">
        <v>1231</v>
      </c>
      <c r="BN82" s="82">
        <v>63</v>
      </c>
      <c r="BO82" s="82">
        <v>-63</v>
      </c>
      <c r="BP82" s="82">
        <v>-34</v>
      </c>
      <c r="BQ82" s="82">
        <v>-53</v>
      </c>
      <c r="BR82" s="82">
        <v>-300</v>
      </c>
      <c r="BS82" s="82">
        <v>-311</v>
      </c>
      <c r="BT82" s="82">
        <v>23</v>
      </c>
      <c r="BU82" s="82">
        <v>-8</v>
      </c>
      <c r="BV82" s="82">
        <v>0</v>
      </c>
      <c r="BW82" s="82">
        <v>-640</v>
      </c>
      <c r="BX82" s="82">
        <v>-8</v>
      </c>
      <c r="BY82" s="82">
        <v>3451</v>
      </c>
      <c r="BZ82" s="82">
        <v>65</v>
      </c>
      <c r="CA82" s="82">
        <v>204</v>
      </c>
      <c r="CB82" s="82">
        <v>90</v>
      </c>
      <c r="CC82" s="82">
        <v>345</v>
      </c>
      <c r="CD82" s="82">
        <v>9</v>
      </c>
      <c r="CE82" s="82">
        <v>4</v>
      </c>
    </row>
    <row r="83" spans="1:83" s="59" customFormat="1" ht="15.6" customHeight="1" x14ac:dyDescent="0.3">
      <c r="A83" s="51">
        <v>9</v>
      </c>
      <c r="B83" s="51" t="s">
        <v>296</v>
      </c>
      <c r="C83" s="79" t="s">
        <v>297</v>
      </c>
      <c r="D83" s="51" t="s">
        <v>298</v>
      </c>
      <c r="E83" s="51" t="s">
        <v>125</v>
      </c>
      <c r="F83" s="51" t="s">
        <v>292</v>
      </c>
      <c r="G83" s="91">
        <v>50863761.359999999</v>
      </c>
      <c r="H83" s="91">
        <v>0</v>
      </c>
      <c r="I83" s="91">
        <v>1284173.8700000001</v>
      </c>
      <c r="J83" s="91">
        <v>0</v>
      </c>
      <c r="K83" s="91">
        <v>0</v>
      </c>
      <c r="L83" s="91">
        <v>52147935.229999997</v>
      </c>
      <c r="M83" s="91">
        <v>0</v>
      </c>
      <c r="N83" s="91">
        <v>17802079.760000002</v>
      </c>
      <c r="O83" s="91">
        <v>3415733.38</v>
      </c>
      <c r="P83" s="91">
        <v>10566770.92</v>
      </c>
      <c r="Q83" s="91">
        <v>0</v>
      </c>
      <c r="R83" s="91">
        <v>2778020.86</v>
      </c>
      <c r="S83" s="91">
        <v>9757854.9000000004</v>
      </c>
      <c r="T83" s="91">
        <v>3266895.65</v>
      </c>
      <c r="U83" s="91">
        <v>0</v>
      </c>
      <c r="V83" s="91">
        <v>0</v>
      </c>
      <c r="W83" s="91">
        <v>1802001.49</v>
      </c>
      <c r="X83" s="91">
        <v>2530009.6</v>
      </c>
      <c r="Y83" s="91">
        <v>51919366.560000002</v>
      </c>
      <c r="Z83" s="83">
        <v>0.13341183582495481</v>
      </c>
      <c r="AA83" s="91">
        <v>2494082.7400000002</v>
      </c>
      <c r="AB83" s="91">
        <v>0</v>
      </c>
      <c r="AC83" s="91">
        <v>0</v>
      </c>
      <c r="AD83" s="91">
        <v>0</v>
      </c>
      <c r="AE83" s="91">
        <v>0</v>
      </c>
      <c r="AF83" s="91">
        <f t="shared" si="11"/>
        <v>0</v>
      </c>
      <c r="AG83" s="91">
        <v>1068707.6399999999</v>
      </c>
      <c r="AH83" s="91">
        <v>84079.07</v>
      </c>
      <c r="AI83" s="91">
        <v>333089.96000000002</v>
      </c>
      <c r="AJ83" s="91">
        <v>0</v>
      </c>
      <c r="AK83" s="91">
        <v>186766.62</v>
      </c>
      <c r="AL83" s="91">
        <v>12662.61</v>
      </c>
      <c r="AM83" s="91">
        <v>87634.01</v>
      </c>
      <c r="AN83" s="91">
        <v>11500</v>
      </c>
      <c r="AO83" s="91">
        <v>13034.13</v>
      </c>
      <c r="AP83" s="91">
        <v>20952.330000000002</v>
      </c>
      <c r="AQ83" s="91">
        <v>98929.82</v>
      </c>
      <c r="AR83" s="91">
        <v>37541.96</v>
      </c>
      <c r="AS83" s="91">
        <v>80118.429999999993</v>
      </c>
      <c r="AT83" s="91">
        <v>44298.46</v>
      </c>
      <c r="AU83" s="91">
        <v>72453.11</v>
      </c>
      <c r="AV83" s="91">
        <v>122801.22</v>
      </c>
      <c r="AW83" s="91">
        <v>2274569.37</v>
      </c>
      <c r="AX83" s="91">
        <v>0</v>
      </c>
      <c r="AY83" s="83">
        <f t="shared" si="12"/>
        <v>0</v>
      </c>
      <c r="AZ83" s="91">
        <v>0</v>
      </c>
      <c r="BA83" s="83">
        <v>4.9034571437758107E-2</v>
      </c>
      <c r="BB83" s="91">
        <v>1196078.44</v>
      </c>
      <c r="BC83" s="91">
        <v>5589749.3399999999</v>
      </c>
      <c r="BD83" s="91">
        <v>208633</v>
      </c>
      <c r="BE83" s="91">
        <v>0</v>
      </c>
      <c r="BF83" s="91">
        <v>516774.18</v>
      </c>
      <c r="BG83" s="91">
        <v>0</v>
      </c>
      <c r="BH83" s="91">
        <v>0</v>
      </c>
      <c r="BI83" s="91">
        <v>0</v>
      </c>
      <c r="BJ83" s="91">
        <f t="shared" si="13"/>
        <v>0</v>
      </c>
      <c r="BK83" s="91">
        <v>0</v>
      </c>
      <c r="BL83" s="82">
        <v>4224</v>
      </c>
      <c r="BM83" s="82">
        <v>1285</v>
      </c>
      <c r="BN83" s="82">
        <v>0</v>
      </c>
      <c r="BO83" s="82">
        <v>0</v>
      </c>
      <c r="BP83" s="82">
        <v>-22</v>
      </c>
      <c r="BQ83" s="82">
        <v>-82</v>
      </c>
      <c r="BR83" s="82">
        <v>-241</v>
      </c>
      <c r="BS83" s="82">
        <v>-305</v>
      </c>
      <c r="BT83" s="82">
        <v>0</v>
      </c>
      <c r="BU83" s="82">
        <v>-7</v>
      </c>
      <c r="BV83" s="82">
        <v>0</v>
      </c>
      <c r="BW83" s="82">
        <v>-803</v>
      </c>
      <c r="BX83" s="82">
        <v>-2</v>
      </c>
      <c r="BY83" s="82">
        <v>4047</v>
      </c>
      <c r="BZ83" s="82">
        <v>13</v>
      </c>
      <c r="CA83" s="82">
        <v>212</v>
      </c>
      <c r="CB83" s="82">
        <v>97</v>
      </c>
      <c r="CC83" s="82">
        <v>481</v>
      </c>
      <c r="CD83" s="82">
        <v>7</v>
      </c>
      <c r="CE83" s="82">
        <v>6</v>
      </c>
    </row>
    <row r="84" spans="1:83" s="59" customFormat="1" ht="15.6" customHeight="1" x14ac:dyDescent="0.3">
      <c r="A84" s="51">
        <v>9</v>
      </c>
      <c r="B84" s="42" t="s">
        <v>299</v>
      </c>
      <c r="C84" s="80" t="s">
        <v>300</v>
      </c>
      <c r="D84" s="51" t="s">
        <v>301</v>
      </c>
      <c r="E84" s="51" t="s">
        <v>119</v>
      </c>
      <c r="F84" s="51" t="s">
        <v>288</v>
      </c>
      <c r="G84" s="91">
        <v>24330223.530000001</v>
      </c>
      <c r="H84" s="91">
        <v>0</v>
      </c>
      <c r="I84" s="91">
        <v>304332.09000000003</v>
      </c>
      <c r="J84" s="91">
        <v>0</v>
      </c>
      <c r="K84" s="91">
        <v>2861.63</v>
      </c>
      <c r="L84" s="91">
        <v>24637417.25</v>
      </c>
      <c r="M84" s="91">
        <v>0</v>
      </c>
      <c r="N84" s="91">
        <v>8197711.6699999999</v>
      </c>
      <c r="O84" s="91">
        <v>820596.2</v>
      </c>
      <c r="P84" s="91">
        <v>3484461.59</v>
      </c>
      <c r="Q84" s="91">
        <v>13305.83</v>
      </c>
      <c r="R84" s="91">
        <v>1086907.6399999999</v>
      </c>
      <c r="S84" s="91">
        <v>6587632.6100000003</v>
      </c>
      <c r="T84" s="91">
        <v>2088755.47</v>
      </c>
      <c r="U84" s="91">
        <v>0</v>
      </c>
      <c r="V84" s="91">
        <v>0</v>
      </c>
      <c r="W84" s="91">
        <v>876741.51</v>
      </c>
      <c r="X84" s="91">
        <v>1797185.9</v>
      </c>
      <c r="Y84" s="91">
        <v>24953298.420000002</v>
      </c>
      <c r="Z84" s="83">
        <v>0.1283184647338092</v>
      </c>
      <c r="AA84" s="91">
        <v>1701363.47</v>
      </c>
      <c r="AB84" s="91">
        <v>0</v>
      </c>
      <c r="AC84" s="91">
        <v>0</v>
      </c>
      <c r="AD84" s="91">
        <v>0</v>
      </c>
      <c r="AE84" s="91">
        <v>0</v>
      </c>
      <c r="AF84" s="91">
        <f t="shared" si="11"/>
        <v>0</v>
      </c>
      <c r="AG84" s="91">
        <v>938366.87</v>
      </c>
      <c r="AH84" s="91">
        <v>84884.1</v>
      </c>
      <c r="AI84" s="91">
        <v>206813.39</v>
      </c>
      <c r="AJ84" s="91">
        <v>38094.17</v>
      </c>
      <c r="AK84" s="91">
        <v>70523.56</v>
      </c>
      <c r="AL84" s="91">
        <v>2208.69</v>
      </c>
      <c r="AM84" s="91">
        <v>85083.25</v>
      </c>
      <c r="AN84" s="91">
        <v>7500</v>
      </c>
      <c r="AO84" s="91">
        <v>0</v>
      </c>
      <c r="AP84" s="91">
        <v>0</v>
      </c>
      <c r="AQ84" s="91">
        <v>40760.89</v>
      </c>
      <c r="AR84" s="91">
        <v>30647.07</v>
      </c>
      <c r="AS84" s="91">
        <v>4556.57</v>
      </c>
      <c r="AT84" s="91">
        <v>13860.47</v>
      </c>
      <c r="AU84" s="91">
        <v>19272.03</v>
      </c>
      <c r="AV84" s="91">
        <v>61428.76</v>
      </c>
      <c r="AW84" s="91">
        <v>1603999.82</v>
      </c>
      <c r="AX84" s="91">
        <v>0</v>
      </c>
      <c r="AY84" s="83">
        <f t="shared" si="12"/>
        <v>0</v>
      </c>
      <c r="AZ84" s="91">
        <v>0</v>
      </c>
      <c r="BA84" s="83">
        <v>6.9927983518201564E-2</v>
      </c>
      <c r="BB84" s="91">
        <v>429677.82</v>
      </c>
      <c r="BC84" s="91">
        <v>2692339.11</v>
      </c>
      <c r="BD84" s="91">
        <v>211810</v>
      </c>
      <c r="BE84" s="91">
        <v>5.8207660913467401E-11</v>
      </c>
      <c r="BF84" s="91">
        <v>202293.65</v>
      </c>
      <c r="BG84" s="91">
        <v>0</v>
      </c>
      <c r="BH84" s="91">
        <v>0</v>
      </c>
      <c r="BI84" s="91">
        <v>0</v>
      </c>
      <c r="BJ84" s="91">
        <f t="shared" si="13"/>
        <v>0</v>
      </c>
      <c r="BK84" s="91">
        <v>0</v>
      </c>
      <c r="BL84" s="82">
        <v>2215</v>
      </c>
      <c r="BM84" s="82">
        <v>650</v>
      </c>
      <c r="BN84" s="82">
        <v>1</v>
      </c>
      <c r="BO84" s="82">
        <v>0</v>
      </c>
      <c r="BP84" s="82">
        <v>-25</v>
      </c>
      <c r="BQ84" s="82">
        <v>-57</v>
      </c>
      <c r="BR84" s="82">
        <v>-100</v>
      </c>
      <c r="BS84" s="82">
        <v>-200</v>
      </c>
      <c r="BT84" s="82">
        <v>0</v>
      </c>
      <c r="BU84" s="82">
        <v>-1</v>
      </c>
      <c r="BV84" s="82">
        <v>12</v>
      </c>
      <c r="BW84" s="82">
        <v>-464</v>
      </c>
      <c r="BX84" s="82">
        <v>-4</v>
      </c>
      <c r="BY84" s="82">
        <v>2027</v>
      </c>
      <c r="BZ84" s="82">
        <v>8</v>
      </c>
      <c r="CA84" s="82">
        <v>154</v>
      </c>
      <c r="CB84" s="82">
        <v>53</v>
      </c>
      <c r="CC84" s="82">
        <v>223</v>
      </c>
      <c r="CD84" s="82">
        <v>27</v>
      </c>
      <c r="CE84" s="82">
        <v>7</v>
      </c>
    </row>
    <row r="85" spans="1:83" s="59" customFormat="1" ht="15.6" customHeight="1" x14ac:dyDescent="0.3">
      <c r="A85" s="51">
        <v>9</v>
      </c>
      <c r="B85" s="51" t="s">
        <v>302</v>
      </c>
      <c r="C85" s="79" t="s">
        <v>114</v>
      </c>
      <c r="D85" s="51" t="s">
        <v>303</v>
      </c>
      <c r="E85" s="51" t="s">
        <v>107</v>
      </c>
      <c r="F85" s="51" t="s">
        <v>292</v>
      </c>
      <c r="G85" s="91">
        <v>12456683.52</v>
      </c>
      <c r="H85" s="91">
        <v>0</v>
      </c>
      <c r="I85" s="91">
        <v>203276.23</v>
      </c>
      <c r="J85" s="91">
        <v>1586.94</v>
      </c>
      <c r="K85" s="91">
        <v>0</v>
      </c>
      <c r="L85" s="91">
        <v>12661546.689999999</v>
      </c>
      <c r="M85" s="91">
        <v>15869.36</v>
      </c>
      <c r="N85" s="91">
        <v>146358.04999999999</v>
      </c>
      <c r="O85" s="91">
        <v>494096.31</v>
      </c>
      <c r="P85" s="91">
        <v>4165943.31</v>
      </c>
      <c r="Q85" s="91">
        <v>10685</v>
      </c>
      <c r="R85" s="91">
        <v>682027.77</v>
      </c>
      <c r="S85" s="91">
        <v>4189423.79</v>
      </c>
      <c r="T85" s="91">
        <v>1412008.31</v>
      </c>
      <c r="U85" s="91">
        <v>0</v>
      </c>
      <c r="V85" s="91">
        <v>0</v>
      </c>
      <c r="W85" s="91">
        <v>232972.34</v>
      </c>
      <c r="X85" s="91">
        <v>1247399.96</v>
      </c>
      <c r="Y85" s="91">
        <v>12580914.84</v>
      </c>
      <c r="Z85" s="83">
        <v>2.9581308653172076E-2</v>
      </c>
      <c r="AA85" s="91">
        <v>1246532.08</v>
      </c>
      <c r="AB85" s="91">
        <v>0</v>
      </c>
      <c r="AC85" s="91">
        <v>0</v>
      </c>
      <c r="AD85" s="91">
        <v>0</v>
      </c>
      <c r="AE85" s="91">
        <v>0</v>
      </c>
      <c r="AF85" s="91">
        <f t="shared" si="11"/>
        <v>0</v>
      </c>
      <c r="AG85" s="91">
        <v>634639.59</v>
      </c>
      <c r="AH85" s="91">
        <v>50347.360000000001</v>
      </c>
      <c r="AI85" s="91">
        <v>131966.45000000001</v>
      </c>
      <c r="AJ85" s="91">
        <v>0</v>
      </c>
      <c r="AK85" s="91">
        <v>69400.97</v>
      </c>
      <c r="AL85" s="91">
        <v>3948.14</v>
      </c>
      <c r="AM85" s="91">
        <v>41668.6</v>
      </c>
      <c r="AN85" s="91">
        <v>11500</v>
      </c>
      <c r="AO85" s="91">
        <v>0</v>
      </c>
      <c r="AP85" s="91">
        <v>0</v>
      </c>
      <c r="AQ85" s="91">
        <v>33306.959999999999</v>
      </c>
      <c r="AR85" s="91">
        <v>150</v>
      </c>
      <c r="AS85" s="91">
        <v>0</v>
      </c>
      <c r="AT85" s="91">
        <v>0</v>
      </c>
      <c r="AU85" s="91">
        <v>16852.759999999998</v>
      </c>
      <c r="AV85" s="91">
        <v>30659.43</v>
      </c>
      <c r="AW85" s="91">
        <v>1024440.26</v>
      </c>
      <c r="AX85" s="91">
        <v>0</v>
      </c>
      <c r="AY85" s="83">
        <f t="shared" si="12"/>
        <v>0</v>
      </c>
      <c r="AZ85" s="91">
        <v>0</v>
      </c>
      <c r="BA85" s="83">
        <v>9.9942016040584628E-2</v>
      </c>
      <c r="BB85" s="91">
        <v>97235.6</v>
      </c>
      <c r="BC85" s="91">
        <v>271249.40000000002</v>
      </c>
      <c r="BD85" s="91">
        <v>211810</v>
      </c>
      <c r="BE85" s="91">
        <v>2.91038304567337E-11</v>
      </c>
      <c r="BF85" s="91">
        <v>148571.48000000001</v>
      </c>
      <c r="BG85" s="91">
        <v>0</v>
      </c>
      <c r="BH85" s="91">
        <v>0</v>
      </c>
      <c r="BI85" s="91">
        <v>0</v>
      </c>
      <c r="BJ85" s="91">
        <f t="shared" si="13"/>
        <v>0</v>
      </c>
      <c r="BK85" s="91">
        <v>0</v>
      </c>
      <c r="BL85" s="82">
        <v>1789</v>
      </c>
      <c r="BM85" s="82">
        <v>555</v>
      </c>
      <c r="BN85" s="82">
        <v>0</v>
      </c>
      <c r="BO85" s="82">
        <v>0</v>
      </c>
      <c r="BP85" s="82">
        <v>-7</v>
      </c>
      <c r="BQ85" s="82">
        <v>-49</v>
      </c>
      <c r="BR85" s="82">
        <v>-58</v>
      </c>
      <c r="BS85" s="82">
        <v>-164</v>
      </c>
      <c r="BT85" s="82">
        <v>0</v>
      </c>
      <c r="BU85" s="82">
        <v>0</v>
      </c>
      <c r="BV85" s="82">
        <v>0</v>
      </c>
      <c r="BW85" s="82">
        <v>-398</v>
      </c>
      <c r="BX85" s="82">
        <v>0</v>
      </c>
      <c r="BY85" s="82">
        <v>1668</v>
      </c>
      <c r="BZ85" s="82">
        <v>4</v>
      </c>
      <c r="CA85" s="82">
        <v>116</v>
      </c>
      <c r="CB85" s="82">
        <v>56</v>
      </c>
      <c r="CC85" s="82">
        <v>194</v>
      </c>
      <c r="CD85" s="82">
        <v>4</v>
      </c>
      <c r="CE85" s="82">
        <v>1</v>
      </c>
    </row>
    <row r="86" spans="1:83" s="59" customFormat="1" ht="15.6" customHeight="1" x14ac:dyDescent="0.3">
      <c r="A86" s="51">
        <v>9</v>
      </c>
      <c r="B86" s="51" t="s">
        <v>304</v>
      </c>
      <c r="C86" s="79" t="s">
        <v>123</v>
      </c>
      <c r="D86" s="51" t="s">
        <v>305</v>
      </c>
      <c r="E86" s="51" t="s">
        <v>125</v>
      </c>
      <c r="F86" s="51" t="s">
        <v>292</v>
      </c>
      <c r="G86" s="91">
        <v>45138310.25</v>
      </c>
      <c r="H86" s="91">
        <v>501320.99</v>
      </c>
      <c r="I86" s="91">
        <v>0</v>
      </c>
      <c r="J86" s="91">
        <v>0</v>
      </c>
      <c r="K86" s="91">
        <v>20701.77</v>
      </c>
      <c r="L86" s="91">
        <v>45660333.009999998</v>
      </c>
      <c r="M86" s="91">
        <v>0</v>
      </c>
      <c r="N86" s="91">
        <v>15267479.58</v>
      </c>
      <c r="O86" s="91">
        <v>2230092.94</v>
      </c>
      <c r="P86" s="91">
        <v>11107595.289999999</v>
      </c>
      <c r="Q86" s="91">
        <v>36402.51</v>
      </c>
      <c r="R86" s="91">
        <v>1681800.3</v>
      </c>
      <c r="S86" s="91">
        <v>8529876.7300000004</v>
      </c>
      <c r="T86" s="91">
        <v>2996239.33</v>
      </c>
      <c r="U86" s="91">
        <v>0</v>
      </c>
      <c r="V86" s="91">
        <v>0</v>
      </c>
      <c r="W86" s="91">
        <v>1269947.54</v>
      </c>
      <c r="X86" s="91">
        <v>3255259.81</v>
      </c>
      <c r="Y86" s="91">
        <v>46374694.030000001</v>
      </c>
      <c r="Z86" s="83">
        <v>0.11711744693754891</v>
      </c>
      <c r="AA86" s="91">
        <v>3234088.04</v>
      </c>
      <c r="AB86" s="91">
        <v>0</v>
      </c>
      <c r="AC86" s="91">
        <v>0</v>
      </c>
      <c r="AD86" s="91">
        <v>20701.77</v>
      </c>
      <c r="AE86" s="91">
        <v>0</v>
      </c>
      <c r="AF86" s="91">
        <f t="shared" si="11"/>
        <v>20701.77</v>
      </c>
      <c r="AG86" s="91">
        <v>1511934.83</v>
      </c>
      <c r="AH86" s="91">
        <v>114549.87</v>
      </c>
      <c r="AI86" s="91">
        <v>366361.45</v>
      </c>
      <c r="AJ86" s="91">
        <v>0</v>
      </c>
      <c r="AK86" s="91">
        <v>180801.36</v>
      </c>
      <c r="AL86" s="91">
        <v>21262.75</v>
      </c>
      <c r="AM86" s="91">
        <v>74907.62</v>
      </c>
      <c r="AN86" s="91">
        <v>11500</v>
      </c>
      <c r="AO86" s="91">
        <v>0</v>
      </c>
      <c r="AP86" s="91">
        <v>15653.54</v>
      </c>
      <c r="AQ86" s="91">
        <v>135547.08000000002</v>
      </c>
      <c r="AR86" s="91">
        <v>39004.54</v>
      </c>
      <c r="AS86" s="91">
        <v>1315.57</v>
      </c>
      <c r="AT86" s="91">
        <v>9923.73</v>
      </c>
      <c r="AU86" s="91">
        <v>105306.72</v>
      </c>
      <c r="AV86" s="91">
        <v>92940.63</v>
      </c>
      <c r="AW86" s="91">
        <v>2681009.69</v>
      </c>
      <c r="AX86" s="91">
        <v>0</v>
      </c>
      <c r="AY86" s="83">
        <f t="shared" si="12"/>
        <v>0</v>
      </c>
      <c r="AZ86" s="91">
        <v>0</v>
      </c>
      <c r="BA86" s="83">
        <v>7.1648407352599114E-2</v>
      </c>
      <c r="BB86" s="91">
        <v>443454.69</v>
      </c>
      <c r="BC86" s="91">
        <v>4901742.4000000004</v>
      </c>
      <c r="BD86" s="91">
        <v>211810</v>
      </c>
      <c r="BE86" s="91">
        <v>5.8207660913467401E-11</v>
      </c>
      <c r="BF86" s="91">
        <v>657506.63999999897</v>
      </c>
      <c r="BG86" s="91">
        <v>0</v>
      </c>
      <c r="BH86" s="91">
        <v>0</v>
      </c>
      <c r="BI86" s="91">
        <v>0</v>
      </c>
      <c r="BJ86" s="91">
        <f t="shared" si="13"/>
        <v>0</v>
      </c>
      <c r="BK86" s="91">
        <v>0</v>
      </c>
      <c r="BL86" s="82">
        <v>4670</v>
      </c>
      <c r="BM86" s="82">
        <v>1293</v>
      </c>
      <c r="BN86" s="82">
        <v>0</v>
      </c>
      <c r="BO86" s="82">
        <v>8</v>
      </c>
      <c r="BP86" s="82">
        <v>-24</v>
      </c>
      <c r="BQ86" s="82">
        <v>-89</v>
      </c>
      <c r="BR86" s="82">
        <v>-150</v>
      </c>
      <c r="BS86" s="82">
        <v>-344</v>
      </c>
      <c r="BT86" s="82">
        <v>0</v>
      </c>
      <c r="BU86" s="82">
        <v>0</v>
      </c>
      <c r="BV86" s="82">
        <v>2</v>
      </c>
      <c r="BW86" s="82">
        <v>-1068</v>
      </c>
      <c r="BX86" s="82">
        <v>0</v>
      </c>
      <c r="BY86" s="82">
        <v>4298</v>
      </c>
      <c r="BZ86" s="82">
        <v>10</v>
      </c>
      <c r="CA86" s="82">
        <v>180</v>
      </c>
      <c r="CB86" s="82">
        <v>112</v>
      </c>
      <c r="CC86" s="82">
        <v>639</v>
      </c>
      <c r="CD86" s="82">
        <v>136</v>
      </c>
      <c r="CE86" s="82">
        <v>4</v>
      </c>
    </row>
    <row r="87" spans="1:83" s="59" customFormat="1" ht="15.6" customHeight="1" x14ac:dyDescent="0.3">
      <c r="A87" s="51">
        <v>9</v>
      </c>
      <c r="B87" s="51" t="s">
        <v>306</v>
      </c>
      <c r="C87" s="79" t="s">
        <v>179</v>
      </c>
      <c r="D87" s="51" t="s">
        <v>307</v>
      </c>
      <c r="E87" s="51" t="s">
        <v>112</v>
      </c>
      <c r="F87" s="51" t="s">
        <v>288</v>
      </c>
      <c r="G87" s="91">
        <v>19143914.670000002</v>
      </c>
      <c r="H87" s="91">
        <v>0</v>
      </c>
      <c r="I87" s="91">
        <v>645673.41999999993</v>
      </c>
      <c r="J87" s="91">
        <v>0</v>
      </c>
      <c r="K87" s="91">
        <v>0</v>
      </c>
      <c r="L87" s="91">
        <v>19789588.09</v>
      </c>
      <c r="M87" s="91">
        <v>0</v>
      </c>
      <c r="N87" s="91">
        <v>6046632.46</v>
      </c>
      <c r="O87" s="91">
        <v>617516.76</v>
      </c>
      <c r="P87" s="91">
        <v>4867497.5599999996</v>
      </c>
      <c r="Q87" s="91">
        <v>0</v>
      </c>
      <c r="R87" s="91">
        <v>761084.25</v>
      </c>
      <c r="S87" s="91">
        <v>3256065.74</v>
      </c>
      <c r="T87" s="91">
        <v>2285333.2599999998</v>
      </c>
      <c r="U87" s="91">
        <v>0</v>
      </c>
      <c r="V87" s="91">
        <v>0</v>
      </c>
      <c r="W87" s="91">
        <v>640327.6</v>
      </c>
      <c r="X87" s="91">
        <v>1120149.26</v>
      </c>
      <c r="Y87" s="91">
        <v>19594606.890000001</v>
      </c>
      <c r="Z87" s="83">
        <v>4.6134394935641754E-2</v>
      </c>
      <c r="AA87" s="91">
        <v>1110975.31</v>
      </c>
      <c r="AB87" s="91">
        <v>0</v>
      </c>
      <c r="AC87" s="91">
        <v>0</v>
      </c>
      <c r="AD87" s="91">
        <v>0</v>
      </c>
      <c r="AE87" s="91">
        <v>0</v>
      </c>
      <c r="AF87" s="91">
        <f t="shared" ref="AF87:AF108" si="14">SUM(AD87:AE87)</f>
        <v>0</v>
      </c>
      <c r="AG87" s="91">
        <v>435563.84</v>
      </c>
      <c r="AH87" s="91">
        <v>34279.08</v>
      </c>
      <c r="AI87" s="91">
        <v>88285.23</v>
      </c>
      <c r="AJ87" s="91">
        <v>1048.54</v>
      </c>
      <c r="AK87" s="91">
        <v>28512</v>
      </c>
      <c r="AL87" s="91">
        <v>3865.1</v>
      </c>
      <c r="AM87" s="91">
        <v>61658.49</v>
      </c>
      <c r="AN87" s="91">
        <v>7500</v>
      </c>
      <c r="AO87" s="91">
        <v>14032.5</v>
      </c>
      <c r="AP87" s="91">
        <v>0</v>
      </c>
      <c r="AQ87" s="91">
        <v>62223.350000000006</v>
      </c>
      <c r="AR87" s="91">
        <v>9320.4500000000007</v>
      </c>
      <c r="AS87" s="91">
        <v>0</v>
      </c>
      <c r="AT87" s="91">
        <v>7303.91</v>
      </c>
      <c r="AU87" s="91">
        <v>39549.54</v>
      </c>
      <c r="AV87" s="91">
        <v>29243.45</v>
      </c>
      <c r="AW87" s="91">
        <v>822385.48</v>
      </c>
      <c r="AX87" s="91">
        <v>0</v>
      </c>
      <c r="AY87" s="83">
        <f t="shared" ref="AY87:AY108" si="15">AX87/AW87</f>
        <v>0</v>
      </c>
      <c r="AZ87" s="91">
        <v>0</v>
      </c>
      <c r="BA87" s="83">
        <v>5.8032817694334195E-2</v>
      </c>
      <c r="BB87" s="91">
        <v>213974.59</v>
      </c>
      <c r="BC87" s="91">
        <v>669218.32999999996</v>
      </c>
      <c r="BD87" s="91">
        <v>211810</v>
      </c>
      <c r="BE87" s="91">
        <v>5.8207660913467401E-11</v>
      </c>
      <c r="BF87" s="91">
        <v>139413.04</v>
      </c>
      <c r="BG87" s="91">
        <v>0</v>
      </c>
      <c r="BH87" s="91">
        <v>0</v>
      </c>
      <c r="BI87" s="91">
        <v>0</v>
      </c>
      <c r="BJ87" s="91">
        <f t="shared" ref="BJ87:BJ108" si="16">SUM(BH87:BI87)</f>
        <v>0</v>
      </c>
      <c r="BK87" s="91">
        <v>0</v>
      </c>
      <c r="BL87" s="82">
        <v>2098</v>
      </c>
      <c r="BM87" s="82">
        <v>670</v>
      </c>
      <c r="BN87" s="82">
        <v>12</v>
      </c>
      <c r="BO87" s="82">
        <v>-13</v>
      </c>
      <c r="BP87" s="82">
        <v>-10</v>
      </c>
      <c r="BQ87" s="82">
        <v>-38</v>
      </c>
      <c r="BR87" s="82">
        <v>-54</v>
      </c>
      <c r="BS87" s="82">
        <v>-157</v>
      </c>
      <c r="BT87" s="82">
        <v>1</v>
      </c>
      <c r="BU87" s="82">
        <v>-1</v>
      </c>
      <c r="BV87" s="82">
        <v>8</v>
      </c>
      <c r="BW87" s="82">
        <v>-381</v>
      </c>
      <c r="BX87" s="82">
        <v>-14</v>
      </c>
      <c r="BY87" s="82">
        <v>2121</v>
      </c>
      <c r="BZ87" s="82">
        <v>11</v>
      </c>
      <c r="CA87" s="82">
        <v>58</v>
      </c>
      <c r="CB87" s="82">
        <v>32</v>
      </c>
      <c r="CC87" s="82">
        <v>287</v>
      </c>
      <c r="CD87" s="82">
        <v>5</v>
      </c>
      <c r="CE87" s="82">
        <v>2</v>
      </c>
    </row>
    <row r="88" spans="1:83" s="59" customFormat="1" ht="15.6" customHeight="1" x14ac:dyDescent="0.3">
      <c r="A88" s="51">
        <v>9</v>
      </c>
      <c r="B88" s="51" t="s">
        <v>308</v>
      </c>
      <c r="C88" s="79" t="s">
        <v>309</v>
      </c>
      <c r="D88" s="51" t="s">
        <v>310</v>
      </c>
      <c r="E88" s="51" t="s">
        <v>125</v>
      </c>
      <c r="F88" s="51" t="s">
        <v>292</v>
      </c>
      <c r="G88" s="91">
        <v>52031112.539999999</v>
      </c>
      <c r="H88" s="91">
        <v>125927.54</v>
      </c>
      <c r="I88" s="91">
        <v>1290648.6100000001</v>
      </c>
      <c r="J88" s="91">
        <v>0</v>
      </c>
      <c r="K88" s="91">
        <v>5447.62</v>
      </c>
      <c r="L88" s="91">
        <v>53453136.310000002</v>
      </c>
      <c r="M88" s="91">
        <v>0</v>
      </c>
      <c r="N88" s="91">
        <v>18245583.390000001</v>
      </c>
      <c r="O88" s="91">
        <v>2838404.38</v>
      </c>
      <c r="P88" s="91">
        <v>12565185.84</v>
      </c>
      <c r="Q88" s="91">
        <v>0</v>
      </c>
      <c r="R88" s="91">
        <v>1888329.57</v>
      </c>
      <c r="S88" s="91">
        <v>8496907.6500000004</v>
      </c>
      <c r="T88" s="91">
        <v>3676019.63</v>
      </c>
      <c r="U88" s="91">
        <v>0</v>
      </c>
      <c r="V88" s="91">
        <v>134868.12</v>
      </c>
      <c r="W88" s="91">
        <v>1566392.78</v>
      </c>
      <c r="X88" s="91">
        <v>3709453.8600000003</v>
      </c>
      <c r="Y88" s="91">
        <v>53121145.219999999</v>
      </c>
      <c r="Z88" s="83">
        <v>6.1913731780923943E-2</v>
      </c>
      <c r="AA88" s="91">
        <v>3643135.72</v>
      </c>
      <c r="AB88" s="91">
        <v>0</v>
      </c>
      <c r="AC88" s="91">
        <v>0</v>
      </c>
      <c r="AD88" s="91">
        <v>4757.17</v>
      </c>
      <c r="AE88" s="91">
        <v>402.71</v>
      </c>
      <c r="AF88" s="91">
        <f t="shared" si="14"/>
        <v>5159.88</v>
      </c>
      <c r="AG88" s="91">
        <v>1446576.96</v>
      </c>
      <c r="AH88" s="91">
        <v>112091.28</v>
      </c>
      <c r="AI88" s="91">
        <v>455850.33</v>
      </c>
      <c r="AJ88" s="91">
        <v>300</v>
      </c>
      <c r="AK88" s="91">
        <v>369029.76</v>
      </c>
      <c r="AL88" s="91">
        <v>20577.72</v>
      </c>
      <c r="AM88" s="91">
        <v>70419.41</v>
      </c>
      <c r="AN88" s="91">
        <v>11500</v>
      </c>
      <c r="AO88" s="91">
        <v>150</v>
      </c>
      <c r="AP88" s="91">
        <v>62743.11</v>
      </c>
      <c r="AQ88" s="91">
        <v>139507.78</v>
      </c>
      <c r="AR88" s="91">
        <v>25064.57</v>
      </c>
      <c r="AS88" s="91">
        <v>18848.650000000001</v>
      </c>
      <c r="AT88" s="91">
        <v>35997.47</v>
      </c>
      <c r="AU88" s="91">
        <v>144293.73000000001</v>
      </c>
      <c r="AV88" s="91">
        <v>228929.26</v>
      </c>
      <c r="AW88" s="91">
        <v>3141880.03</v>
      </c>
      <c r="AX88" s="91">
        <v>0</v>
      </c>
      <c r="AY88" s="83">
        <f t="shared" si="15"/>
        <v>0</v>
      </c>
      <c r="AZ88" s="91">
        <v>0</v>
      </c>
      <c r="BA88" s="83">
        <v>7.0018409027853556E-2</v>
      </c>
      <c r="BB88" s="91">
        <v>1005719.51</v>
      </c>
      <c r="BC88" s="91">
        <v>2223517.48</v>
      </c>
      <c r="BD88" s="91">
        <v>211810</v>
      </c>
      <c r="BE88" s="91">
        <v>5.8207660913467401E-11</v>
      </c>
      <c r="BF88" s="91">
        <v>662743.60999999905</v>
      </c>
      <c r="BG88" s="91">
        <v>0</v>
      </c>
      <c r="BH88" s="91">
        <v>0</v>
      </c>
      <c r="BI88" s="91">
        <v>0</v>
      </c>
      <c r="BJ88" s="91">
        <f t="shared" si="16"/>
        <v>0</v>
      </c>
      <c r="BK88" s="91">
        <v>0</v>
      </c>
      <c r="BL88" s="82">
        <v>4550</v>
      </c>
      <c r="BM88" s="82">
        <v>122</v>
      </c>
      <c r="BN88" s="82">
        <v>0</v>
      </c>
      <c r="BO88" s="82">
        <v>0</v>
      </c>
      <c r="BP88" s="82">
        <v>0</v>
      </c>
      <c r="BQ88" s="82">
        <v>-11</v>
      </c>
      <c r="BR88" s="82">
        <v>-23</v>
      </c>
      <c r="BS88" s="82">
        <v>-38</v>
      </c>
      <c r="BT88" s="82">
        <v>0</v>
      </c>
      <c r="BU88" s="82">
        <v>0</v>
      </c>
      <c r="BV88" s="82">
        <v>0</v>
      </c>
      <c r="BW88" s="82">
        <v>-80</v>
      </c>
      <c r="BX88" s="82">
        <v>0</v>
      </c>
      <c r="BY88" s="82">
        <v>4520</v>
      </c>
      <c r="BZ88" s="82">
        <v>8</v>
      </c>
      <c r="CA88" s="82">
        <v>154</v>
      </c>
      <c r="CB88" s="82">
        <v>68</v>
      </c>
      <c r="CC88" s="82">
        <v>592</v>
      </c>
      <c r="CD88" s="82">
        <v>10</v>
      </c>
      <c r="CE88" s="82">
        <v>9</v>
      </c>
    </row>
    <row r="89" spans="1:83" s="59" customFormat="1" ht="15.6" customHeight="1" x14ac:dyDescent="0.3">
      <c r="A89" s="51">
        <v>9</v>
      </c>
      <c r="B89" s="51" t="s">
        <v>311</v>
      </c>
      <c r="C89" s="79" t="s">
        <v>312</v>
      </c>
      <c r="D89" s="51" t="s">
        <v>313</v>
      </c>
      <c r="E89" s="51" t="s">
        <v>119</v>
      </c>
      <c r="F89" s="51" t="s">
        <v>288</v>
      </c>
      <c r="G89" s="91">
        <v>24942222.370000001</v>
      </c>
      <c r="H89" s="91">
        <v>0</v>
      </c>
      <c r="I89" s="91">
        <v>579520.34</v>
      </c>
      <c r="J89" s="91">
        <v>0</v>
      </c>
      <c r="K89" s="91">
        <v>998.63</v>
      </c>
      <c r="L89" s="91">
        <v>25522741.34</v>
      </c>
      <c r="M89" s="91">
        <v>0</v>
      </c>
      <c r="N89" s="91">
        <v>8144181.4100000001</v>
      </c>
      <c r="O89" s="91">
        <v>1033368.46</v>
      </c>
      <c r="P89" s="91">
        <v>4409812.99</v>
      </c>
      <c r="Q89" s="91">
        <v>7562.44</v>
      </c>
      <c r="R89" s="91">
        <v>1166384.57</v>
      </c>
      <c r="S89" s="91">
        <v>6693231.9900000002</v>
      </c>
      <c r="T89" s="91">
        <v>2206629.65</v>
      </c>
      <c r="U89" s="91">
        <v>0</v>
      </c>
      <c r="V89" s="91">
        <v>0</v>
      </c>
      <c r="W89" s="91">
        <v>741017.61</v>
      </c>
      <c r="X89" s="91">
        <v>1461455.77</v>
      </c>
      <c r="Y89" s="91">
        <v>25863644.890000001</v>
      </c>
      <c r="Z89" s="83">
        <v>0.11089678573818319</v>
      </c>
      <c r="AA89" s="91">
        <v>1371759.95</v>
      </c>
      <c r="AB89" s="91">
        <v>0</v>
      </c>
      <c r="AC89" s="91">
        <v>0</v>
      </c>
      <c r="AD89" s="91">
        <v>998.63</v>
      </c>
      <c r="AE89" s="91">
        <v>449.58</v>
      </c>
      <c r="AF89" s="91">
        <f t="shared" si="14"/>
        <v>1448.21</v>
      </c>
      <c r="AG89" s="91">
        <v>659272.23</v>
      </c>
      <c r="AH89" s="91">
        <v>51670.6</v>
      </c>
      <c r="AI89" s="91">
        <v>157080.79</v>
      </c>
      <c r="AJ89" s="91">
        <v>279.62</v>
      </c>
      <c r="AK89" s="91">
        <v>78055.8</v>
      </c>
      <c r="AL89" s="91">
        <v>1025.6400000000001</v>
      </c>
      <c r="AM89" s="91">
        <v>65965.33</v>
      </c>
      <c r="AN89" s="91">
        <v>7500</v>
      </c>
      <c r="AO89" s="91">
        <v>0</v>
      </c>
      <c r="AP89" s="91">
        <v>129.94999999999999</v>
      </c>
      <c r="AQ89" s="91">
        <v>32458.83</v>
      </c>
      <c r="AR89" s="91">
        <v>22648.42</v>
      </c>
      <c r="AS89" s="91">
        <v>0</v>
      </c>
      <c r="AT89" s="91">
        <v>2353.5100000000002</v>
      </c>
      <c r="AU89" s="91">
        <v>49006.78</v>
      </c>
      <c r="AV89" s="91">
        <v>60746.57</v>
      </c>
      <c r="AW89" s="91">
        <v>1188194.07</v>
      </c>
      <c r="AX89" s="91">
        <v>0</v>
      </c>
      <c r="AY89" s="83">
        <f t="shared" si="15"/>
        <v>0</v>
      </c>
      <c r="AZ89" s="91">
        <v>0</v>
      </c>
      <c r="BA89" s="83">
        <v>5.4997503015205451E-2</v>
      </c>
      <c r="BB89" s="91">
        <v>241371.86</v>
      </c>
      <c r="BC89" s="91">
        <v>2524640.4300000002</v>
      </c>
      <c r="BD89" s="91">
        <v>211810</v>
      </c>
      <c r="BE89" s="91">
        <v>0</v>
      </c>
      <c r="BF89" s="91">
        <v>250735.290000001</v>
      </c>
      <c r="BG89" s="91">
        <v>0</v>
      </c>
      <c r="BH89" s="91">
        <v>0</v>
      </c>
      <c r="BI89" s="91">
        <v>0</v>
      </c>
      <c r="BJ89" s="91">
        <f t="shared" si="16"/>
        <v>0</v>
      </c>
      <c r="BK89" s="91">
        <v>0</v>
      </c>
      <c r="BL89" s="82">
        <v>2353</v>
      </c>
      <c r="BM89" s="82">
        <v>569</v>
      </c>
      <c r="BN89" s="82">
        <v>2</v>
      </c>
      <c r="BO89" s="82">
        <v>-2</v>
      </c>
      <c r="BP89" s="82">
        <v>-14</v>
      </c>
      <c r="BQ89" s="82">
        <v>-53</v>
      </c>
      <c r="BR89" s="82">
        <v>-99</v>
      </c>
      <c r="BS89" s="82">
        <v>-154</v>
      </c>
      <c r="BT89" s="82">
        <v>3</v>
      </c>
      <c r="BU89" s="82">
        <v>0</v>
      </c>
      <c r="BV89" s="82">
        <v>72</v>
      </c>
      <c r="BW89" s="82">
        <v>-448</v>
      </c>
      <c r="BX89" s="82">
        <v>-1</v>
      </c>
      <c r="BY89" s="82">
        <v>2228</v>
      </c>
      <c r="BZ89" s="82">
        <v>5</v>
      </c>
      <c r="CA89" s="82">
        <v>151</v>
      </c>
      <c r="CB89" s="82">
        <v>46</v>
      </c>
      <c r="CC89" s="82">
        <v>219</v>
      </c>
      <c r="CD89" s="82">
        <v>25</v>
      </c>
      <c r="CE89" s="82">
        <v>8</v>
      </c>
    </row>
    <row r="90" spans="1:83" s="59" customFormat="1" ht="15.6" customHeight="1" x14ac:dyDescent="0.3">
      <c r="A90" s="51">
        <v>9</v>
      </c>
      <c r="B90" s="51" t="s">
        <v>314</v>
      </c>
      <c r="C90" s="79" t="s">
        <v>315</v>
      </c>
      <c r="D90" s="51" t="s">
        <v>316</v>
      </c>
      <c r="E90" s="51" t="s">
        <v>107</v>
      </c>
      <c r="F90" s="51" t="s">
        <v>292</v>
      </c>
      <c r="G90" s="91">
        <v>12085814.800000001</v>
      </c>
      <c r="H90" s="91">
        <v>323999.03000000003</v>
      </c>
      <c r="I90" s="91">
        <v>41405.449999999997</v>
      </c>
      <c r="J90" s="91">
        <v>0</v>
      </c>
      <c r="K90" s="91">
        <v>0</v>
      </c>
      <c r="L90" s="91">
        <v>12451219.279999999</v>
      </c>
      <c r="M90" s="91">
        <v>0</v>
      </c>
      <c r="N90" s="91">
        <v>4069215.18</v>
      </c>
      <c r="O90" s="91">
        <v>807267.18</v>
      </c>
      <c r="P90" s="91">
        <v>2298817.08</v>
      </c>
      <c r="Q90" s="91">
        <v>4796.4799999999996</v>
      </c>
      <c r="R90" s="91">
        <v>297977.94</v>
      </c>
      <c r="S90" s="91">
        <v>2913515.99</v>
      </c>
      <c r="T90" s="91">
        <v>607824.64000000001</v>
      </c>
      <c r="U90" s="91">
        <v>0</v>
      </c>
      <c r="V90" s="91">
        <v>0</v>
      </c>
      <c r="W90" s="91">
        <v>367576.09</v>
      </c>
      <c r="X90" s="91">
        <v>973556.72000000009</v>
      </c>
      <c r="Y90" s="91">
        <v>12340547.300000001</v>
      </c>
      <c r="Z90" s="83">
        <v>3.5270248691555026E-2</v>
      </c>
      <c r="AA90" s="91">
        <v>966866.18</v>
      </c>
      <c r="AB90" s="91">
        <v>0</v>
      </c>
      <c r="AC90" s="91">
        <v>0</v>
      </c>
      <c r="AD90" s="91">
        <v>0</v>
      </c>
      <c r="AE90" s="91">
        <v>0</v>
      </c>
      <c r="AF90" s="91">
        <f t="shared" si="14"/>
        <v>0</v>
      </c>
      <c r="AG90" s="91">
        <v>316735.37</v>
      </c>
      <c r="AH90" s="91">
        <v>29252.65</v>
      </c>
      <c r="AI90" s="91">
        <v>87351.76</v>
      </c>
      <c r="AJ90" s="91">
        <v>0</v>
      </c>
      <c r="AK90" s="91">
        <v>70833.75</v>
      </c>
      <c r="AL90" s="91">
        <v>0</v>
      </c>
      <c r="AM90" s="91">
        <v>45031.59</v>
      </c>
      <c r="AN90" s="91">
        <v>11500</v>
      </c>
      <c r="AO90" s="91">
        <v>2400</v>
      </c>
      <c r="AP90" s="91">
        <v>0</v>
      </c>
      <c r="AQ90" s="91">
        <v>34541.56</v>
      </c>
      <c r="AR90" s="91">
        <v>11349.36</v>
      </c>
      <c r="AS90" s="91">
        <v>890</v>
      </c>
      <c r="AT90" s="91">
        <v>3504.88</v>
      </c>
      <c r="AU90" s="91">
        <v>24085.02</v>
      </c>
      <c r="AV90" s="91">
        <v>27350.880000000001</v>
      </c>
      <c r="AW90" s="91">
        <v>664826.81999999995</v>
      </c>
      <c r="AX90" s="91">
        <v>0</v>
      </c>
      <c r="AY90" s="83">
        <f t="shared" si="15"/>
        <v>0</v>
      </c>
      <c r="AZ90" s="91">
        <v>1694.48</v>
      </c>
      <c r="BA90" s="83">
        <v>8.0000082410662129E-2</v>
      </c>
      <c r="BB90" s="91">
        <v>177673.06</v>
      </c>
      <c r="BC90" s="91">
        <v>180908.36</v>
      </c>
      <c r="BD90" s="91">
        <v>211809.96</v>
      </c>
      <c r="BE90" s="91">
        <v>0</v>
      </c>
      <c r="BF90" s="91">
        <v>174485.52</v>
      </c>
      <c r="BG90" s="91">
        <v>8278.8149999998004</v>
      </c>
      <c r="BH90" s="91">
        <v>8278.8149999998004</v>
      </c>
      <c r="BI90" s="91">
        <v>0</v>
      </c>
      <c r="BJ90" s="91">
        <f t="shared" si="16"/>
        <v>8278.8149999998004</v>
      </c>
      <c r="BK90" s="91">
        <v>0</v>
      </c>
      <c r="BL90" s="82">
        <v>1329</v>
      </c>
      <c r="BM90" s="82">
        <v>447</v>
      </c>
      <c r="BN90" s="82">
        <v>0</v>
      </c>
      <c r="BO90" s="82">
        <v>0</v>
      </c>
      <c r="BP90" s="82">
        <v>-10</v>
      </c>
      <c r="BQ90" s="82">
        <v>-32</v>
      </c>
      <c r="BR90" s="82">
        <v>-85</v>
      </c>
      <c r="BS90" s="82">
        <v>-96</v>
      </c>
      <c r="BT90" s="82">
        <v>0</v>
      </c>
      <c r="BU90" s="82">
        <v>-3</v>
      </c>
      <c r="BV90" s="82">
        <v>0</v>
      </c>
      <c r="BW90" s="82">
        <v>-330</v>
      </c>
      <c r="BX90" s="82">
        <v>0</v>
      </c>
      <c r="BY90" s="82">
        <v>1220</v>
      </c>
      <c r="BZ90" s="82">
        <v>5</v>
      </c>
      <c r="CA90" s="82">
        <v>100</v>
      </c>
      <c r="CB90" s="82">
        <v>43</v>
      </c>
      <c r="CC90" s="82">
        <v>158</v>
      </c>
      <c r="CD90" s="82">
        <v>27</v>
      </c>
      <c r="CE90" s="82">
        <v>1</v>
      </c>
    </row>
    <row r="91" spans="1:83" s="59" customFormat="1" ht="15.6" customHeight="1" x14ac:dyDescent="0.3">
      <c r="A91" s="51">
        <v>9</v>
      </c>
      <c r="B91" s="51" t="s">
        <v>317</v>
      </c>
      <c r="C91" s="80" t="s">
        <v>226</v>
      </c>
      <c r="D91" s="51" t="s">
        <v>318</v>
      </c>
      <c r="E91" s="51" t="s">
        <v>107</v>
      </c>
      <c r="F91" s="51" t="s">
        <v>292</v>
      </c>
      <c r="G91" s="91">
        <v>20589119.510000002</v>
      </c>
      <c r="H91" s="91">
        <v>363604.21</v>
      </c>
      <c r="I91" s="91">
        <v>28695</v>
      </c>
      <c r="J91" s="91">
        <v>0</v>
      </c>
      <c r="K91" s="91">
        <v>0</v>
      </c>
      <c r="L91" s="91">
        <v>20981418.719999999</v>
      </c>
      <c r="M91" s="91">
        <v>0</v>
      </c>
      <c r="N91" s="91">
        <v>2664802.91</v>
      </c>
      <c r="O91" s="91">
        <v>1702210.24</v>
      </c>
      <c r="P91" s="91">
        <v>4934453.96</v>
      </c>
      <c r="Q91" s="91">
        <v>0</v>
      </c>
      <c r="R91" s="91">
        <v>1041392.62</v>
      </c>
      <c r="S91" s="91">
        <v>5933780.5199999996</v>
      </c>
      <c r="T91" s="91">
        <v>1650148.4</v>
      </c>
      <c r="U91" s="91">
        <v>0</v>
      </c>
      <c r="V91" s="91">
        <v>0</v>
      </c>
      <c r="W91" s="91">
        <v>1227511.72</v>
      </c>
      <c r="X91" s="91">
        <v>1524623.98</v>
      </c>
      <c r="Y91" s="91">
        <v>20678924.350000001</v>
      </c>
      <c r="Z91" s="83">
        <v>9.0316937563285446E-2</v>
      </c>
      <c r="AA91" s="91">
        <v>1488794.97</v>
      </c>
      <c r="AB91" s="91">
        <v>0</v>
      </c>
      <c r="AC91" s="91">
        <v>0</v>
      </c>
      <c r="AD91" s="91">
        <v>0</v>
      </c>
      <c r="AE91" s="91">
        <v>0</v>
      </c>
      <c r="AF91" s="91">
        <f t="shared" si="14"/>
        <v>0</v>
      </c>
      <c r="AG91" s="91">
        <v>582037.44999999995</v>
      </c>
      <c r="AH91" s="91">
        <v>45344.92</v>
      </c>
      <c r="AI91" s="91">
        <v>165658.85</v>
      </c>
      <c r="AJ91" s="91">
        <v>0</v>
      </c>
      <c r="AK91" s="91">
        <v>96768.87</v>
      </c>
      <c r="AL91" s="91">
        <v>6940.44</v>
      </c>
      <c r="AM91" s="91">
        <v>130778.87</v>
      </c>
      <c r="AN91" s="91">
        <v>11500</v>
      </c>
      <c r="AO91" s="91">
        <v>1652</v>
      </c>
      <c r="AP91" s="91">
        <v>11200</v>
      </c>
      <c r="AQ91" s="91">
        <v>44798.57</v>
      </c>
      <c r="AR91" s="91">
        <v>8556.3799999999992</v>
      </c>
      <c r="AS91" s="91">
        <v>3800.68</v>
      </c>
      <c r="AT91" s="91">
        <v>67976.95</v>
      </c>
      <c r="AU91" s="91">
        <v>42798.49</v>
      </c>
      <c r="AV91" s="91">
        <v>46412.29</v>
      </c>
      <c r="AW91" s="91">
        <v>1266224.76</v>
      </c>
      <c r="AX91" s="91">
        <v>0</v>
      </c>
      <c r="AY91" s="83">
        <f t="shared" si="15"/>
        <v>0</v>
      </c>
      <c r="AZ91" s="91">
        <v>0</v>
      </c>
      <c r="BA91" s="83">
        <v>7.2309793008724921E-2</v>
      </c>
      <c r="BB91" s="91">
        <v>0</v>
      </c>
      <c r="BC91" s="91">
        <v>1892385.84</v>
      </c>
      <c r="BD91" s="91">
        <v>211810</v>
      </c>
      <c r="BE91" s="91">
        <v>0</v>
      </c>
      <c r="BF91" s="91">
        <v>295794.88</v>
      </c>
      <c r="BG91" s="91">
        <v>0</v>
      </c>
      <c r="BH91" s="91">
        <v>0</v>
      </c>
      <c r="BI91" s="91">
        <v>0</v>
      </c>
      <c r="BJ91" s="91">
        <f t="shared" si="16"/>
        <v>0</v>
      </c>
      <c r="BK91" s="91">
        <v>0</v>
      </c>
      <c r="BL91" s="82">
        <v>2688</v>
      </c>
      <c r="BM91" s="82">
        <v>733</v>
      </c>
      <c r="BN91" s="82">
        <v>17</v>
      </c>
      <c r="BO91" s="82">
        <v>0</v>
      </c>
      <c r="BP91" s="82">
        <v>-19</v>
      </c>
      <c r="BQ91" s="82">
        <v>-69</v>
      </c>
      <c r="BR91" s="82">
        <v>-105</v>
      </c>
      <c r="BS91" s="82">
        <v>-167</v>
      </c>
      <c r="BT91" s="82">
        <v>0</v>
      </c>
      <c r="BU91" s="82">
        <v>-1</v>
      </c>
      <c r="BV91" s="82">
        <v>0</v>
      </c>
      <c r="BW91" s="82">
        <v>-562</v>
      </c>
      <c r="BX91" s="82">
        <v>-6</v>
      </c>
      <c r="BY91" s="82">
        <v>2509</v>
      </c>
      <c r="BZ91" s="82">
        <v>81</v>
      </c>
      <c r="CA91" s="82">
        <v>137</v>
      </c>
      <c r="CB91" s="82">
        <v>66</v>
      </c>
      <c r="CC91" s="82">
        <v>351</v>
      </c>
      <c r="CD91" s="82">
        <v>8</v>
      </c>
      <c r="CE91" s="82">
        <v>0</v>
      </c>
    </row>
    <row r="92" spans="1:83" s="59" customFormat="1" ht="15.6" customHeight="1" x14ac:dyDescent="0.3">
      <c r="A92" s="51">
        <v>9</v>
      </c>
      <c r="B92" s="51" t="s">
        <v>319</v>
      </c>
      <c r="C92" s="79" t="s">
        <v>265</v>
      </c>
      <c r="D92" s="51" t="s">
        <v>320</v>
      </c>
      <c r="E92" s="51" t="s">
        <v>112</v>
      </c>
      <c r="F92" s="51" t="s">
        <v>288</v>
      </c>
      <c r="G92" s="91">
        <v>36578251.18</v>
      </c>
      <c r="H92" s="91">
        <v>0</v>
      </c>
      <c r="I92" s="91">
        <v>957483.58</v>
      </c>
      <c r="J92" s="91">
        <v>0</v>
      </c>
      <c r="K92" s="91">
        <v>0</v>
      </c>
      <c r="L92" s="91">
        <v>37535734.759999998</v>
      </c>
      <c r="M92" s="91">
        <v>0</v>
      </c>
      <c r="N92" s="91">
        <v>11259647.08</v>
      </c>
      <c r="O92" s="91">
        <v>1149621.1499999999</v>
      </c>
      <c r="P92" s="91">
        <v>6345737.2400000002</v>
      </c>
      <c r="Q92" s="91">
        <v>0</v>
      </c>
      <c r="R92" s="91">
        <v>1912797.63</v>
      </c>
      <c r="S92" s="91">
        <v>8047452.6299999999</v>
      </c>
      <c r="T92" s="91">
        <v>4648278</v>
      </c>
      <c r="U92" s="91">
        <v>0</v>
      </c>
      <c r="V92" s="91">
        <v>0</v>
      </c>
      <c r="W92" s="91">
        <v>1277642.46</v>
      </c>
      <c r="X92" s="91">
        <v>2903581.3600000003</v>
      </c>
      <c r="Y92" s="91">
        <v>37544757.549999997</v>
      </c>
      <c r="Z92" s="83">
        <v>0.12062807235608278</v>
      </c>
      <c r="AA92" s="91">
        <v>2896586.47</v>
      </c>
      <c r="AB92" s="91">
        <v>0</v>
      </c>
      <c r="AC92" s="91">
        <v>0</v>
      </c>
      <c r="AD92" s="91">
        <v>0</v>
      </c>
      <c r="AE92" s="91">
        <v>0</v>
      </c>
      <c r="AF92" s="91">
        <f t="shared" si="14"/>
        <v>0</v>
      </c>
      <c r="AG92" s="91">
        <v>1333717.55</v>
      </c>
      <c r="AH92" s="91">
        <v>105324</v>
      </c>
      <c r="AI92" s="91">
        <v>354425.31</v>
      </c>
      <c r="AJ92" s="91">
        <v>3326.88</v>
      </c>
      <c r="AK92" s="91">
        <v>231863.43</v>
      </c>
      <c r="AL92" s="91">
        <v>5068.58</v>
      </c>
      <c r="AM92" s="91">
        <v>83250.240000000005</v>
      </c>
      <c r="AN92" s="91">
        <v>11000</v>
      </c>
      <c r="AO92" s="91">
        <v>2086.4699999999998</v>
      </c>
      <c r="AP92" s="91">
        <v>0</v>
      </c>
      <c r="AQ92" s="91">
        <v>154543</v>
      </c>
      <c r="AR92" s="91">
        <v>21419.34</v>
      </c>
      <c r="AS92" s="91">
        <v>0</v>
      </c>
      <c r="AT92" s="91">
        <v>37157.449999999997</v>
      </c>
      <c r="AU92" s="91">
        <v>131095.57999999999</v>
      </c>
      <c r="AV92" s="91">
        <v>103599.47</v>
      </c>
      <c r="AW92" s="91">
        <v>2577877.2999999998</v>
      </c>
      <c r="AX92" s="91">
        <v>22732.46</v>
      </c>
      <c r="AY92" s="83">
        <f t="shared" si="15"/>
        <v>8.8182862698701764E-3</v>
      </c>
      <c r="AZ92" s="91">
        <v>0</v>
      </c>
      <c r="BA92" s="83">
        <v>7.9188763173669047E-2</v>
      </c>
      <c r="BB92" s="91">
        <v>828115.05</v>
      </c>
      <c r="BC92" s="91">
        <v>3584248.88</v>
      </c>
      <c r="BD92" s="91">
        <v>211810</v>
      </c>
      <c r="BE92" s="91">
        <v>0</v>
      </c>
      <c r="BF92" s="91">
        <v>555839.43000000005</v>
      </c>
      <c r="BG92" s="91">
        <v>0</v>
      </c>
      <c r="BH92" s="91">
        <v>0</v>
      </c>
      <c r="BI92" s="91">
        <v>0</v>
      </c>
      <c r="BJ92" s="91">
        <f t="shared" si="16"/>
        <v>0</v>
      </c>
      <c r="BK92" s="91">
        <v>0</v>
      </c>
      <c r="BL92" s="82">
        <v>3589</v>
      </c>
      <c r="BM92" s="82">
        <v>1078</v>
      </c>
      <c r="BN92" s="82">
        <v>21</v>
      </c>
      <c r="BO92" s="82">
        <v>0</v>
      </c>
      <c r="BP92" s="82">
        <v>-26</v>
      </c>
      <c r="BQ92" s="82">
        <v>-63</v>
      </c>
      <c r="BR92" s="82">
        <v>-245</v>
      </c>
      <c r="BS92" s="82">
        <v>-285</v>
      </c>
      <c r="BT92" s="82">
        <v>0</v>
      </c>
      <c r="BU92" s="82">
        <v>0</v>
      </c>
      <c r="BV92" s="82">
        <v>-26</v>
      </c>
      <c r="BW92" s="82">
        <v>-562</v>
      </c>
      <c r="BX92" s="82">
        <v>-2</v>
      </c>
      <c r="BY92" s="82">
        <v>3479</v>
      </c>
      <c r="BZ92" s="82">
        <v>23</v>
      </c>
      <c r="CA92" s="82">
        <v>157</v>
      </c>
      <c r="CB92" s="82">
        <v>66</v>
      </c>
      <c r="CC92" s="82">
        <v>302</v>
      </c>
      <c r="CD92" s="82">
        <v>37</v>
      </c>
      <c r="CE92" s="82">
        <v>0</v>
      </c>
    </row>
    <row r="93" spans="1:83" s="59" customFormat="1" ht="15.6" customHeight="1" x14ac:dyDescent="0.3">
      <c r="A93" s="51">
        <v>9</v>
      </c>
      <c r="B93" s="51" t="s">
        <v>321</v>
      </c>
      <c r="C93" s="79" t="s">
        <v>322</v>
      </c>
      <c r="D93" s="51" t="s">
        <v>323</v>
      </c>
      <c r="E93" s="51" t="s">
        <v>107</v>
      </c>
      <c r="F93" s="51" t="s">
        <v>292</v>
      </c>
      <c r="G93" s="91">
        <v>48478235.479999997</v>
      </c>
      <c r="H93" s="91">
        <v>0</v>
      </c>
      <c r="I93" s="91">
        <v>1486258.9</v>
      </c>
      <c r="J93" s="91">
        <v>0</v>
      </c>
      <c r="K93" s="91">
        <v>0</v>
      </c>
      <c r="L93" s="91">
        <v>49964494.380000003</v>
      </c>
      <c r="M93" s="91">
        <v>0</v>
      </c>
      <c r="N93" s="91">
        <v>14225487.460000001</v>
      </c>
      <c r="O93" s="91">
        <v>3060440.32</v>
      </c>
      <c r="P93" s="91">
        <v>11549988.48</v>
      </c>
      <c r="Q93" s="91">
        <v>12777.78</v>
      </c>
      <c r="R93" s="91">
        <v>2056165.92</v>
      </c>
      <c r="S93" s="91">
        <v>11937483.68</v>
      </c>
      <c r="T93" s="91">
        <v>2622115.5499999998</v>
      </c>
      <c r="U93" s="91">
        <v>0</v>
      </c>
      <c r="V93" s="91">
        <v>0</v>
      </c>
      <c r="W93" s="91">
        <v>1849239.58</v>
      </c>
      <c r="X93" s="91">
        <v>2574059.63</v>
      </c>
      <c r="Y93" s="91">
        <v>49887758.399999999</v>
      </c>
      <c r="Z93" s="83">
        <v>3.3357641712581577E-2</v>
      </c>
      <c r="AA93" s="91">
        <v>2548349.6</v>
      </c>
      <c r="AB93" s="91">
        <v>0</v>
      </c>
      <c r="AC93" s="91">
        <v>0</v>
      </c>
      <c r="AD93" s="91">
        <v>0</v>
      </c>
      <c r="AE93" s="91">
        <v>0</v>
      </c>
      <c r="AF93" s="91">
        <f t="shared" si="14"/>
        <v>0</v>
      </c>
      <c r="AG93" s="91">
        <v>1217451.8899999999</v>
      </c>
      <c r="AH93" s="91">
        <v>91047.83</v>
      </c>
      <c r="AI93" s="91">
        <v>334043.89</v>
      </c>
      <c r="AJ93" s="91">
        <v>0</v>
      </c>
      <c r="AK93" s="91">
        <v>273627.11</v>
      </c>
      <c r="AL93" s="91">
        <v>12873.3</v>
      </c>
      <c r="AM93" s="91">
        <v>134799.43</v>
      </c>
      <c r="AN93" s="91">
        <v>11500</v>
      </c>
      <c r="AO93" s="91">
        <v>35190.160000000003</v>
      </c>
      <c r="AP93" s="91">
        <v>0</v>
      </c>
      <c r="AQ93" s="91">
        <v>47483.12</v>
      </c>
      <c r="AR93" s="91">
        <v>22066.19</v>
      </c>
      <c r="AS93" s="91">
        <v>1420</v>
      </c>
      <c r="AT93" s="91">
        <v>13554.86</v>
      </c>
      <c r="AU93" s="91">
        <v>93529.48</v>
      </c>
      <c r="AV93" s="91">
        <v>57798.639999999992</v>
      </c>
      <c r="AW93" s="91">
        <v>2346385.9</v>
      </c>
      <c r="AX93" s="91">
        <v>0</v>
      </c>
      <c r="AY93" s="83">
        <f t="shared" si="15"/>
        <v>0</v>
      </c>
      <c r="AZ93" s="91">
        <v>0</v>
      </c>
      <c r="BA93" s="83">
        <v>5.256688026632772E-2</v>
      </c>
      <c r="BB93" s="91">
        <v>742280.79</v>
      </c>
      <c r="BC93" s="91">
        <v>874838.82</v>
      </c>
      <c r="BD93" s="91">
        <v>211810</v>
      </c>
      <c r="BE93" s="91">
        <v>0</v>
      </c>
      <c r="BF93" s="91">
        <v>295668.5</v>
      </c>
      <c r="BG93" s="91">
        <v>0</v>
      </c>
      <c r="BH93" s="91">
        <v>0</v>
      </c>
      <c r="BI93" s="91">
        <v>0</v>
      </c>
      <c r="BJ93" s="91">
        <f t="shared" si="16"/>
        <v>0</v>
      </c>
      <c r="BK93" s="91">
        <v>0</v>
      </c>
      <c r="BL93" s="82">
        <v>4584</v>
      </c>
      <c r="BM93" s="82">
        <v>1713</v>
      </c>
      <c r="BN93" s="82">
        <v>138</v>
      </c>
      <c r="BO93" s="82">
        <v>-16</v>
      </c>
      <c r="BP93" s="82">
        <v>-58</v>
      </c>
      <c r="BQ93" s="82">
        <v>-161</v>
      </c>
      <c r="BR93" s="82">
        <v>-444</v>
      </c>
      <c r="BS93" s="82">
        <v>-550</v>
      </c>
      <c r="BT93" s="82">
        <v>0</v>
      </c>
      <c r="BU93" s="82">
        <v>0</v>
      </c>
      <c r="BV93" s="82">
        <v>-2</v>
      </c>
      <c r="BW93" s="82">
        <v>-867</v>
      </c>
      <c r="BX93" s="82">
        <v>-9</v>
      </c>
      <c r="BY93" s="82">
        <v>4328</v>
      </c>
      <c r="BZ93" s="82">
        <v>92</v>
      </c>
      <c r="CA93" s="82">
        <v>374</v>
      </c>
      <c r="CB93" s="82">
        <v>100</v>
      </c>
      <c r="CC93" s="82">
        <v>327</v>
      </c>
      <c r="CD93" s="82">
        <v>59</v>
      </c>
      <c r="CE93" s="82">
        <v>1</v>
      </c>
    </row>
    <row r="94" spans="1:83" s="59" customFormat="1" ht="15.6" customHeight="1" x14ac:dyDescent="0.3">
      <c r="A94" s="51">
        <v>9</v>
      </c>
      <c r="B94" s="51" t="s">
        <v>324</v>
      </c>
      <c r="C94" s="79" t="s">
        <v>325</v>
      </c>
      <c r="D94" s="51" t="s">
        <v>295</v>
      </c>
      <c r="E94" s="51" t="s">
        <v>112</v>
      </c>
      <c r="F94" s="51" t="s">
        <v>288</v>
      </c>
      <c r="G94" s="91">
        <v>51686909.649999999</v>
      </c>
      <c r="H94" s="91">
        <v>0</v>
      </c>
      <c r="I94" s="91">
        <v>1214473.56</v>
      </c>
      <c r="J94" s="91">
        <v>0</v>
      </c>
      <c r="K94" s="91">
        <v>0</v>
      </c>
      <c r="L94" s="91">
        <v>52901383.210000001</v>
      </c>
      <c r="M94" s="91">
        <v>0</v>
      </c>
      <c r="N94" s="91">
        <v>17344225.739999998</v>
      </c>
      <c r="O94" s="91">
        <v>2012159.64</v>
      </c>
      <c r="P94" s="91">
        <v>7879341.71</v>
      </c>
      <c r="Q94" s="91">
        <v>1729.87</v>
      </c>
      <c r="R94" s="91">
        <v>2569391.02</v>
      </c>
      <c r="S94" s="91">
        <v>11457902.68</v>
      </c>
      <c r="T94" s="91">
        <v>7061739.6699999999</v>
      </c>
      <c r="U94" s="91">
        <v>0</v>
      </c>
      <c r="V94" s="91">
        <v>0</v>
      </c>
      <c r="W94" s="91">
        <v>1826545.49</v>
      </c>
      <c r="X94" s="91">
        <v>3956137.12</v>
      </c>
      <c r="Y94" s="91">
        <v>54109172.939999998</v>
      </c>
      <c r="Z94" s="83">
        <v>0.13276565626515438</v>
      </c>
      <c r="AA94" s="91">
        <v>3881022.74</v>
      </c>
      <c r="AB94" s="91">
        <v>0</v>
      </c>
      <c r="AC94" s="91">
        <v>0</v>
      </c>
      <c r="AD94" s="91">
        <v>0</v>
      </c>
      <c r="AE94" s="91">
        <v>38.700000000000003</v>
      </c>
      <c r="AF94" s="91">
        <f t="shared" si="14"/>
        <v>38.700000000000003</v>
      </c>
      <c r="AG94" s="91">
        <v>2064389.32</v>
      </c>
      <c r="AH94" s="91">
        <v>168215.46</v>
      </c>
      <c r="AI94" s="91">
        <v>575121.66</v>
      </c>
      <c r="AJ94" s="91">
        <v>0</v>
      </c>
      <c r="AK94" s="91">
        <v>300117.18</v>
      </c>
      <c r="AL94" s="91">
        <v>6431.69</v>
      </c>
      <c r="AM94" s="91">
        <v>64272.73</v>
      </c>
      <c r="AN94" s="91">
        <v>13000</v>
      </c>
      <c r="AO94" s="91">
        <v>8216</v>
      </c>
      <c r="AP94" s="91">
        <v>0</v>
      </c>
      <c r="AQ94" s="91">
        <v>164017.41</v>
      </c>
      <c r="AR94" s="91">
        <v>33869.26</v>
      </c>
      <c r="AS94" s="91">
        <v>0</v>
      </c>
      <c r="AT94" s="91">
        <v>48391.24</v>
      </c>
      <c r="AU94" s="91">
        <v>66728.160000000003</v>
      </c>
      <c r="AV94" s="91">
        <v>98386.17</v>
      </c>
      <c r="AW94" s="91">
        <v>3611156.28</v>
      </c>
      <c r="AX94" s="91">
        <v>0</v>
      </c>
      <c r="AY94" s="83">
        <f t="shared" si="15"/>
        <v>0</v>
      </c>
      <c r="AZ94" s="91">
        <v>0</v>
      </c>
      <c r="BA94" s="83">
        <v>7.5087150040126269E-2</v>
      </c>
      <c r="BB94" s="91">
        <v>1472318.3</v>
      </c>
      <c r="BC94" s="91">
        <v>5389928.1799999997</v>
      </c>
      <c r="BD94" s="91">
        <v>211809.96</v>
      </c>
      <c r="BE94" s="91">
        <v>0</v>
      </c>
      <c r="BF94" s="91">
        <v>465784.6</v>
      </c>
      <c r="BG94" s="91">
        <v>0</v>
      </c>
      <c r="BH94" s="91">
        <v>0</v>
      </c>
      <c r="BI94" s="91">
        <v>0</v>
      </c>
      <c r="BJ94" s="91">
        <f t="shared" si="16"/>
        <v>0</v>
      </c>
      <c r="BK94" s="91">
        <v>0</v>
      </c>
      <c r="BL94" s="82">
        <v>5271</v>
      </c>
      <c r="BM94" s="82">
        <v>1606</v>
      </c>
      <c r="BN94" s="82">
        <v>65</v>
      </c>
      <c r="BO94" s="82">
        <v>-40</v>
      </c>
      <c r="BP94" s="82">
        <v>-43</v>
      </c>
      <c r="BQ94" s="82">
        <v>-91</v>
      </c>
      <c r="BR94" s="82">
        <v>-394</v>
      </c>
      <c r="BS94" s="82">
        <v>-428</v>
      </c>
      <c r="BT94" s="82">
        <v>5</v>
      </c>
      <c r="BU94" s="82">
        <v>-19</v>
      </c>
      <c r="BV94" s="82">
        <v>41</v>
      </c>
      <c r="BW94" s="82">
        <v>-946</v>
      </c>
      <c r="BX94" s="82">
        <v>-1</v>
      </c>
      <c r="BY94" s="82">
        <v>5026</v>
      </c>
      <c r="BZ94" s="82">
        <v>67</v>
      </c>
      <c r="CA94" s="82">
        <v>266</v>
      </c>
      <c r="CB94" s="82">
        <v>118</v>
      </c>
      <c r="CC94" s="82">
        <v>511</v>
      </c>
      <c r="CD94" s="82">
        <v>41</v>
      </c>
      <c r="CE94" s="82">
        <v>11</v>
      </c>
    </row>
    <row r="95" spans="1:83" s="85" customFormat="1" ht="15.6" customHeight="1" x14ac:dyDescent="0.3">
      <c r="A95" s="34">
        <v>9</v>
      </c>
      <c r="B95" s="34" t="s">
        <v>326</v>
      </c>
      <c r="C95" s="73" t="s">
        <v>327</v>
      </c>
      <c r="D95" s="34" t="s">
        <v>328</v>
      </c>
      <c r="E95" s="34" t="s">
        <v>107</v>
      </c>
      <c r="F95" s="34" t="s">
        <v>292</v>
      </c>
      <c r="G95" s="92">
        <v>10102752.18</v>
      </c>
      <c r="H95" s="92">
        <v>115743.16</v>
      </c>
      <c r="I95" s="92">
        <v>7293.48</v>
      </c>
      <c r="J95" s="92">
        <v>0</v>
      </c>
      <c r="K95" s="92">
        <v>0</v>
      </c>
      <c r="L95" s="92">
        <v>10225788.82</v>
      </c>
      <c r="M95" s="92">
        <v>0</v>
      </c>
      <c r="N95" s="92">
        <v>2306611.66</v>
      </c>
      <c r="O95" s="92">
        <v>876105.93</v>
      </c>
      <c r="P95" s="92">
        <v>828620.14</v>
      </c>
      <c r="Q95" s="92">
        <v>0</v>
      </c>
      <c r="R95" s="92">
        <v>554285.32999999996</v>
      </c>
      <c r="S95" s="92">
        <v>4208901.03</v>
      </c>
      <c r="T95" s="92">
        <v>266328.27</v>
      </c>
      <c r="U95" s="92">
        <v>0</v>
      </c>
      <c r="V95" s="92">
        <v>0</v>
      </c>
      <c r="W95" s="92">
        <v>298572.75</v>
      </c>
      <c r="X95" s="92">
        <v>915766.93</v>
      </c>
      <c r="Y95" s="92">
        <v>10255192.039999999</v>
      </c>
      <c r="Z95" s="93">
        <v>7.9187093899481781E-2</v>
      </c>
      <c r="AA95" s="92">
        <v>909869.63</v>
      </c>
      <c r="AB95" s="92">
        <v>0</v>
      </c>
      <c r="AC95" s="92">
        <v>0</v>
      </c>
      <c r="AD95" s="92">
        <v>0</v>
      </c>
      <c r="AE95" s="92">
        <v>0</v>
      </c>
      <c r="AF95" s="92">
        <f t="shared" si="14"/>
        <v>0</v>
      </c>
      <c r="AG95" s="92">
        <v>403463.35</v>
      </c>
      <c r="AH95" s="92">
        <v>34029.199999999997</v>
      </c>
      <c r="AI95" s="92">
        <v>107707.19</v>
      </c>
      <c r="AJ95" s="92">
        <v>0</v>
      </c>
      <c r="AK95" s="92">
        <v>32437.200000000001</v>
      </c>
      <c r="AL95" s="92">
        <v>14993.12</v>
      </c>
      <c r="AM95" s="92">
        <v>33227.599999999999</v>
      </c>
      <c r="AN95" s="92">
        <v>11500</v>
      </c>
      <c r="AO95" s="92">
        <v>2129.7600000000002</v>
      </c>
      <c r="AP95" s="92">
        <v>0</v>
      </c>
      <c r="AQ95" s="92">
        <v>24344.35</v>
      </c>
      <c r="AR95" s="92">
        <v>3189.94</v>
      </c>
      <c r="AS95" s="92">
        <v>0</v>
      </c>
      <c r="AT95" s="92">
        <v>8919.18</v>
      </c>
      <c r="AU95" s="92">
        <v>24421.119999999999</v>
      </c>
      <c r="AV95" s="92">
        <v>35944.620000000003</v>
      </c>
      <c r="AW95" s="92">
        <v>736306.63</v>
      </c>
      <c r="AX95" s="92">
        <v>0</v>
      </c>
      <c r="AY95" s="93">
        <f t="shared" si="15"/>
        <v>0</v>
      </c>
      <c r="AZ95" s="92">
        <v>0</v>
      </c>
      <c r="BA95" s="93">
        <v>9.0061560829061138E-2</v>
      </c>
      <c r="BB95" s="92">
        <v>493528.71</v>
      </c>
      <c r="BC95" s="92">
        <v>315644.24</v>
      </c>
      <c r="BD95" s="92">
        <v>208633</v>
      </c>
      <c r="BE95" s="92">
        <v>5.8207660913467401E-11</v>
      </c>
      <c r="BF95" s="92">
        <v>151675.46</v>
      </c>
      <c r="BG95" s="92">
        <v>0</v>
      </c>
      <c r="BH95" s="92">
        <v>0</v>
      </c>
      <c r="BI95" s="92">
        <v>0</v>
      </c>
      <c r="BJ95" s="92">
        <f t="shared" si="16"/>
        <v>0</v>
      </c>
      <c r="BK95" s="92">
        <v>0</v>
      </c>
      <c r="BL95" s="94">
        <v>1090</v>
      </c>
      <c r="BM95" s="94">
        <v>362</v>
      </c>
      <c r="BN95" s="94">
        <v>5</v>
      </c>
      <c r="BO95" s="94">
        <v>0</v>
      </c>
      <c r="BP95" s="94">
        <v>-13</v>
      </c>
      <c r="BQ95" s="94">
        <v>-16</v>
      </c>
      <c r="BR95" s="94">
        <v>-107</v>
      </c>
      <c r="BS95" s="94">
        <v>-93</v>
      </c>
      <c r="BT95" s="94">
        <v>1</v>
      </c>
      <c r="BU95" s="94">
        <v>0</v>
      </c>
      <c r="BV95" s="94">
        <v>16</v>
      </c>
      <c r="BW95" s="94">
        <v>-260</v>
      </c>
      <c r="BX95" s="94">
        <v>0</v>
      </c>
      <c r="BY95" s="94">
        <v>985</v>
      </c>
      <c r="BZ95" s="94">
        <v>0</v>
      </c>
      <c r="CA95" s="94">
        <v>141</v>
      </c>
      <c r="CB95" s="94">
        <v>31</v>
      </c>
      <c r="CC95" s="94">
        <v>68</v>
      </c>
      <c r="CD95" s="94">
        <v>0</v>
      </c>
      <c r="CE95" s="94">
        <v>5</v>
      </c>
    </row>
    <row r="96" spans="1:83" s="85" customFormat="1" ht="15.6" customHeight="1" x14ac:dyDescent="0.3">
      <c r="A96" s="32">
        <v>10</v>
      </c>
      <c r="B96" s="33" t="s">
        <v>329</v>
      </c>
      <c r="C96" s="77" t="s">
        <v>148</v>
      </c>
      <c r="D96" s="34" t="s">
        <v>330</v>
      </c>
      <c r="E96" s="34" t="s">
        <v>125</v>
      </c>
      <c r="F96" s="34" t="s">
        <v>331</v>
      </c>
      <c r="G96" s="92">
        <v>23161730.609999999</v>
      </c>
      <c r="H96" s="92">
        <v>0</v>
      </c>
      <c r="I96" s="92">
        <v>346638.78</v>
      </c>
      <c r="J96" s="92">
        <v>0</v>
      </c>
      <c r="K96" s="92">
        <v>0</v>
      </c>
      <c r="L96" s="92">
        <v>23508369.390000001</v>
      </c>
      <c r="M96" s="92">
        <v>0</v>
      </c>
      <c r="N96" s="92">
        <v>6481309.6399999997</v>
      </c>
      <c r="O96" s="92">
        <v>987637.26</v>
      </c>
      <c r="P96" s="92">
        <v>6685341.7599999998</v>
      </c>
      <c r="Q96" s="92">
        <v>0</v>
      </c>
      <c r="R96" s="92">
        <v>588990.63</v>
      </c>
      <c r="S96" s="92">
        <v>4300563.74</v>
      </c>
      <c r="T96" s="92">
        <v>2871799.91</v>
      </c>
      <c r="U96" s="92">
        <v>0</v>
      </c>
      <c r="V96" s="92">
        <v>0</v>
      </c>
      <c r="W96" s="92">
        <v>411394.55</v>
      </c>
      <c r="X96" s="92">
        <v>1708131.91</v>
      </c>
      <c r="Y96" s="92">
        <v>24035169.399999999</v>
      </c>
      <c r="Z96" s="93">
        <v>0.11884732131421678</v>
      </c>
      <c r="AA96" s="92">
        <v>1505471.42</v>
      </c>
      <c r="AB96" s="92">
        <v>0</v>
      </c>
      <c r="AC96" s="92">
        <v>0</v>
      </c>
      <c r="AD96" s="92">
        <v>0</v>
      </c>
      <c r="AE96" s="92">
        <v>0</v>
      </c>
      <c r="AF96" s="92">
        <f t="shared" si="14"/>
        <v>0</v>
      </c>
      <c r="AG96" s="92">
        <v>783212.67</v>
      </c>
      <c r="AH96" s="92">
        <v>62818</v>
      </c>
      <c r="AI96" s="92">
        <v>211847.48</v>
      </c>
      <c r="AJ96" s="92">
        <v>0</v>
      </c>
      <c r="AK96" s="92">
        <v>68319.179999999993</v>
      </c>
      <c r="AL96" s="92">
        <v>1258.06</v>
      </c>
      <c r="AM96" s="92">
        <v>65896.59</v>
      </c>
      <c r="AN96" s="92">
        <v>10500</v>
      </c>
      <c r="AO96" s="92">
        <v>4945.3900000000003</v>
      </c>
      <c r="AP96" s="92">
        <v>21078.73</v>
      </c>
      <c r="AQ96" s="92">
        <v>50501.32</v>
      </c>
      <c r="AR96" s="92">
        <v>13725.26</v>
      </c>
      <c r="AS96" s="92">
        <v>0</v>
      </c>
      <c r="AT96" s="92">
        <v>169.81</v>
      </c>
      <c r="AU96" s="92">
        <v>21644.52</v>
      </c>
      <c r="AV96" s="92">
        <v>45750.57</v>
      </c>
      <c r="AW96" s="92">
        <v>1361667.58</v>
      </c>
      <c r="AX96" s="92">
        <v>121245.48</v>
      </c>
      <c r="AY96" s="93">
        <f t="shared" si="15"/>
        <v>8.9041908451694199E-2</v>
      </c>
      <c r="AZ96" s="92">
        <v>0</v>
      </c>
      <c r="BA96" s="93">
        <v>6.4998226831548489E-2</v>
      </c>
      <c r="BB96" s="92">
        <v>0</v>
      </c>
      <c r="BC96" s="92">
        <v>2752709.64</v>
      </c>
      <c r="BD96" s="92">
        <v>211810</v>
      </c>
      <c r="BE96" s="92">
        <v>0</v>
      </c>
      <c r="BF96" s="92">
        <v>146333.980000001</v>
      </c>
      <c r="BG96" s="92">
        <v>0</v>
      </c>
      <c r="BH96" s="92">
        <v>0</v>
      </c>
      <c r="BI96" s="92">
        <v>0</v>
      </c>
      <c r="BJ96" s="92">
        <f t="shared" si="16"/>
        <v>0</v>
      </c>
      <c r="BK96" s="92">
        <v>0</v>
      </c>
      <c r="BL96" s="94">
        <v>4113</v>
      </c>
      <c r="BM96" s="94">
        <v>1129</v>
      </c>
      <c r="BN96" s="94">
        <v>13</v>
      </c>
      <c r="BO96" s="94">
        <v>-11</v>
      </c>
      <c r="BP96" s="94">
        <v>-20</v>
      </c>
      <c r="BQ96" s="94">
        <v>-97</v>
      </c>
      <c r="BR96" s="94">
        <v>-158</v>
      </c>
      <c r="BS96" s="94">
        <v>-323</v>
      </c>
      <c r="BT96" s="94">
        <v>0</v>
      </c>
      <c r="BU96" s="94">
        <v>-1</v>
      </c>
      <c r="BV96" s="94">
        <v>0</v>
      </c>
      <c r="BW96" s="94">
        <v>-837</v>
      </c>
      <c r="BX96" s="94">
        <v>-6</v>
      </c>
      <c r="BY96" s="94">
        <v>3802</v>
      </c>
      <c r="BZ96" s="94">
        <v>0</v>
      </c>
      <c r="CA96" s="94">
        <v>128</v>
      </c>
      <c r="CB96" s="94">
        <v>82</v>
      </c>
      <c r="CC96" s="94">
        <v>605</v>
      </c>
      <c r="CD96" s="94">
        <v>15</v>
      </c>
      <c r="CE96" s="94">
        <v>8</v>
      </c>
    </row>
    <row r="97" spans="1:83" s="59" customFormat="1" ht="15.6" customHeight="1" x14ac:dyDescent="0.3">
      <c r="A97" s="43">
        <v>10</v>
      </c>
      <c r="B97" s="60" t="s">
        <v>333</v>
      </c>
      <c r="C97" s="79" t="s">
        <v>334</v>
      </c>
      <c r="D97" s="51" t="s">
        <v>335</v>
      </c>
      <c r="E97" s="51" t="s">
        <v>107</v>
      </c>
      <c r="F97" s="51" t="s">
        <v>331</v>
      </c>
      <c r="G97" s="91">
        <v>64301061.119999997</v>
      </c>
      <c r="H97" s="91">
        <v>0</v>
      </c>
      <c r="I97" s="91">
        <v>336784.52</v>
      </c>
      <c r="J97" s="91">
        <v>0</v>
      </c>
      <c r="K97" s="91">
        <v>0</v>
      </c>
      <c r="L97" s="91">
        <v>64637845.640000001</v>
      </c>
      <c r="M97" s="91">
        <v>0</v>
      </c>
      <c r="N97" s="91">
        <v>30983884.25</v>
      </c>
      <c r="O97" s="91">
        <v>2723194.92</v>
      </c>
      <c r="P97" s="91">
        <v>14421000.27</v>
      </c>
      <c r="Q97" s="91">
        <v>25935.62</v>
      </c>
      <c r="R97" s="91">
        <v>2234295.13</v>
      </c>
      <c r="S97" s="91">
        <v>10660231.949999999</v>
      </c>
      <c r="T97" s="91">
        <v>4444612.01</v>
      </c>
      <c r="U97" s="91">
        <v>0</v>
      </c>
      <c r="V97" s="91">
        <v>273426.57</v>
      </c>
      <c r="W97" s="91">
        <v>1913673.64</v>
      </c>
      <c r="X97" s="91">
        <v>2681861.92</v>
      </c>
      <c r="Y97" s="91">
        <v>70362116.280000001</v>
      </c>
      <c r="Z97" s="83">
        <v>6.4481768850783938E-2</v>
      </c>
      <c r="AA97" s="91">
        <v>2399845.23</v>
      </c>
      <c r="AB97" s="91">
        <v>0</v>
      </c>
      <c r="AC97" s="91">
        <v>0</v>
      </c>
      <c r="AD97" s="91">
        <v>0</v>
      </c>
      <c r="AE97" s="91">
        <v>0</v>
      </c>
      <c r="AF97" s="91">
        <f t="shared" si="14"/>
        <v>0</v>
      </c>
      <c r="AG97" s="91">
        <v>1135128.5900000001</v>
      </c>
      <c r="AH97" s="91">
        <v>88316.01</v>
      </c>
      <c r="AI97" s="91">
        <v>325633.51</v>
      </c>
      <c r="AJ97" s="91">
        <v>0</v>
      </c>
      <c r="AK97" s="91">
        <v>155848.13</v>
      </c>
      <c r="AL97" s="91">
        <v>32850</v>
      </c>
      <c r="AM97" s="91">
        <v>146520.41</v>
      </c>
      <c r="AN97" s="91">
        <v>10500</v>
      </c>
      <c r="AO97" s="91">
        <v>20657.5</v>
      </c>
      <c r="AP97" s="91">
        <v>99738.09</v>
      </c>
      <c r="AQ97" s="91">
        <v>143819.89000000001</v>
      </c>
      <c r="AR97" s="91">
        <v>28430.02</v>
      </c>
      <c r="AS97" s="91">
        <v>2800</v>
      </c>
      <c r="AT97" s="91">
        <v>4090.09</v>
      </c>
      <c r="AU97" s="91">
        <v>62772.7</v>
      </c>
      <c r="AV97" s="91">
        <v>112334.95</v>
      </c>
      <c r="AW97" s="91">
        <v>2369439.89</v>
      </c>
      <c r="AX97" s="91">
        <v>0</v>
      </c>
      <c r="AY97" s="83">
        <f t="shared" si="15"/>
        <v>0</v>
      </c>
      <c r="AZ97" s="91">
        <v>565</v>
      </c>
      <c r="BA97" s="83">
        <v>3.7322015969866472E-2</v>
      </c>
      <c r="BB97" s="91">
        <v>3134072.83</v>
      </c>
      <c r="BC97" s="91">
        <v>1012173.33</v>
      </c>
      <c r="BD97" s="91">
        <v>211810</v>
      </c>
      <c r="BE97" s="91">
        <v>0</v>
      </c>
      <c r="BF97" s="91">
        <v>459027.65000000101</v>
      </c>
      <c r="BG97" s="91">
        <v>0</v>
      </c>
      <c r="BH97" s="91">
        <v>0</v>
      </c>
      <c r="BI97" s="91">
        <v>0</v>
      </c>
      <c r="BJ97" s="91">
        <f t="shared" si="16"/>
        <v>0</v>
      </c>
      <c r="BK97" s="91">
        <v>0</v>
      </c>
      <c r="BL97" s="82">
        <v>5382</v>
      </c>
      <c r="BM97" s="82">
        <v>2011</v>
      </c>
      <c r="BN97" s="82">
        <v>63</v>
      </c>
      <c r="BO97" s="82">
        <v>0</v>
      </c>
      <c r="BP97" s="82">
        <v>-75</v>
      </c>
      <c r="BQ97" s="82">
        <v>-191</v>
      </c>
      <c r="BR97" s="82">
        <v>-428</v>
      </c>
      <c r="BS97" s="82">
        <v>-827</v>
      </c>
      <c r="BT97" s="82">
        <v>0</v>
      </c>
      <c r="BU97" s="82">
        <v>0</v>
      </c>
      <c r="BV97" s="82">
        <v>872</v>
      </c>
      <c r="BW97" s="82">
        <v>-1519</v>
      </c>
      <c r="BX97" s="82">
        <v>-10</v>
      </c>
      <c r="BY97" s="82">
        <v>5278</v>
      </c>
      <c r="BZ97" s="82">
        <v>27</v>
      </c>
      <c r="CA97" s="82">
        <v>319</v>
      </c>
      <c r="CB97" s="82">
        <v>70</v>
      </c>
      <c r="CC97" s="82">
        <v>473</v>
      </c>
      <c r="CD97" s="82">
        <v>91</v>
      </c>
      <c r="CE97" s="82">
        <v>11</v>
      </c>
    </row>
    <row r="98" spans="1:83" s="59" customFormat="1" ht="15.6" customHeight="1" x14ac:dyDescent="0.3">
      <c r="A98" s="52">
        <v>10</v>
      </c>
      <c r="B98" s="53" t="s">
        <v>336</v>
      </c>
      <c r="C98" s="79" t="s">
        <v>114</v>
      </c>
      <c r="D98" s="51" t="s">
        <v>337</v>
      </c>
      <c r="E98" s="51" t="s">
        <v>338</v>
      </c>
      <c r="F98" s="51" t="s">
        <v>339</v>
      </c>
      <c r="G98" s="91">
        <v>8397278.7300000004</v>
      </c>
      <c r="H98" s="91">
        <v>47040.27</v>
      </c>
      <c r="I98" s="91">
        <v>0</v>
      </c>
      <c r="J98" s="91">
        <v>0</v>
      </c>
      <c r="K98" s="91">
        <v>0</v>
      </c>
      <c r="L98" s="91">
        <v>8444319</v>
      </c>
      <c r="M98" s="91">
        <v>0</v>
      </c>
      <c r="N98" s="91">
        <v>488150.09</v>
      </c>
      <c r="O98" s="91">
        <v>550485.35</v>
      </c>
      <c r="P98" s="91">
        <v>2078722.27</v>
      </c>
      <c r="Q98" s="91">
        <v>964.85</v>
      </c>
      <c r="R98" s="91">
        <v>467493.28</v>
      </c>
      <c r="S98" s="91">
        <v>2761598.82</v>
      </c>
      <c r="T98" s="91">
        <v>1127516.73</v>
      </c>
      <c r="U98" s="91">
        <v>0</v>
      </c>
      <c r="V98" s="91">
        <v>0</v>
      </c>
      <c r="W98" s="91">
        <v>152353.65</v>
      </c>
      <c r="X98" s="91">
        <v>829341.92</v>
      </c>
      <c r="Y98" s="91">
        <v>8456626.9600000009</v>
      </c>
      <c r="Z98" s="83">
        <v>1.4215950392210431E-2</v>
      </c>
      <c r="AA98" s="91">
        <v>829341.92</v>
      </c>
      <c r="AB98" s="91">
        <v>0</v>
      </c>
      <c r="AC98" s="91">
        <v>0</v>
      </c>
      <c r="AD98" s="91">
        <v>0</v>
      </c>
      <c r="AE98" s="91">
        <v>0</v>
      </c>
      <c r="AF98" s="91">
        <f t="shared" si="14"/>
        <v>0</v>
      </c>
      <c r="AG98" s="91">
        <v>343591.35</v>
      </c>
      <c r="AH98" s="91">
        <v>30155.95</v>
      </c>
      <c r="AI98" s="91">
        <v>54607.25</v>
      </c>
      <c r="AJ98" s="91">
        <v>0</v>
      </c>
      <c r="AK98" s="91">
        <v>72585.5</v>
      </c>
      <c r="AL98" s="91">
        <v>15048.2</v>
      </c>
      <c r="AM98" s="91">
        <v>51915.66</v>
      </c>
      <c r="AN98" s="91">
        <v>9050</v>
      </c>
      <c r="AO98" s="91">
        <v>0</v>
      </c>
      <c r="AP98" s="91">
        <v>0</v>
      </c>
      <c r="AQ98" s="91">
        <v>17012.16</v>
      </c>
      <c r="AR98" s="91">
        <v>1556.61</v>
      </c>
      <c r="AS98" s="91">
        <v>0</v>
      </c>
      <c r="AT98" s="91">
        <v>0</v>
      </c>
      <c r="AU98" s="91">
        <v>6136.9</v>
      </c>
      <c r="AV98" s="91">
        <v>21234.17</v>
      </c>
      <c r="AW98" s="91">
        <v>622893.75</v>
      </c>
      <c r="AX98" s="91">
        <v>0</v>
      </c>
      <c r="AY98" s="83">
        <f t="shared" si="15"/>
        <v>0</v>
      </c>
      <c r="AZ98" s="91">
        <v>0</v>
      </c>
      <c r="BA98" s="83">
        <v>9.8763176341533684E-2</v>
      </c>
      <c r="BB98" s="91">
        <v>75895.87</v>
      </c>
      <c r="BC98" s="91">
        <v>44148.15</v>
      </c>
      <c r="BD98" s="91">
        <v>184922.98</v>
      </c>
      <c r="BE98" s="91">
        <v>0</v>
      </c>
      <c r="BF98" s="91">
        <v>88676</v>
      </c>
      <c r="BG98" s="91">
        <v>0</v>
      </c>
      <c r="BH98" s="91">
        <v>0</v>
      </c>
      <c r="BI98" s="91">
        <v>0</v>
      </c>
      <c r="BJ98" s="91">
        <f t="shared" si="16"/>
        <v>0</v>
      </c>
      <c r="BK98" s="91">
        <v>0</v>
      </c>
      <c r="BL98" s="82">
        <v>1436</v>
      </c>
      <c r="BM98" s="82">
        <v>395</v>
      </c>
      <c r="BN98" s="82">
        <v>14</v>
      </c>
      <c r="BO98" s="82">
        <v>0</v>
      </c>
      <c r="BP98" s="82">
        <v>-14</v>
      </c>
      <c r="BQ98" s="82">
        <v>-59</v>
      </c>
      <c r="BR98" s="82">
        <v>-34</v>
      </c>
      <c r="BS98" s="82">
        <v>-127</v>
      </c>
      <c r="BT98" s="82">
        <v>0</v>
      </c>
      <c r="BU98" s="82">
        <v>0</v>
      </c>
      <c r="BV98" s="82">
        <v>97</v>
      </c>
      <c r="BW98" s="82">
        <v>-365</v>
      </c>
      <c r="BX98" s="82">
        <v>-8</v>
      </c>
      <c r="BY98" s="82">
        <v>1335</v>
      </c>
      <c r="BZ98" s="82">
        <v>0</v>
      </c>
      <c r="CA98" s="82">
        <v>104</v>
      </c>
      <c r="CB98" s="82">
        <v>25</v>
      </c>
      <c r="CC98" s="82">
        <v>218</v>
      </c>
      <c r="CD98" s="82">
        <v>11</v>
      </c>
      <c r="CE98" s="82">
        <v>7</v>
      </c>
    </row>
    <row r="99" spans="1:83" s="59" customFormat="1" ht="15.6" customHeight="1" x14ac:dyDescent="0.3">
      <c r="A99" s="52">
        <v>10</v>
      </c>
      <c r="B99" s="53" t="s">
        <v>340</v>
      </c>
      <c r="C99" s="80" t="s">
        <v>341</v>
      </c>
      <c r="D99" s="51" t="s">
        <v>342</v>
      </c>
      <c r="E99" s="51" t="s">
        <v>338</v>
      </c>
      <c r="F99" s="51" t="s">
        <v>339</v>
      </c>
      <c r="G99" s="91">
        <v>7952763.9000000004</v>
      </c>
      <c r="H99" s="91">
        <v>0</v>
      </c>
      <c r="I99" s="91">
        <v>4181.93</v>
      </c>
      <c r="J99" s="91">
        <v>0</v>
      </c>
      <c r="K99" s="91">
        <v>0</v>
      </c>
      <c r="L99" s="91">
        <v>7956945.8300000001</v>
      </c>
      <c r="M99" s="91">
        <v>0</v>
      </c>
      <c r="N99" s="91">
        <v>609921.74</v>
      </c>
      <c r="O99" s="91">
        <v>702959.19</v>
      </c>
      <c r="P99" s="91">
        <v>1924238.91</v>
      </c>
      <c r="Q99" s="91">
        <v>4583.76</v>
      </c>
      <c r="R99" s="91">
        <v>473436.01</v>
      </c>
      <c r="S99" s="91">
        <v>2672322.1800000002</v>
      </c>
      <c r="T99" s="91">
        <v>542622.69999999995</v>
      </c>
      <c r="U99" s="91">
        <v>0</v>
      </c>
      <c r="V99" s="91">
        <v>0</v>
      </c>
      <c r="W99" s="91">
        <v>99487.5</v>
      </c>
      <c r="X99" s="91">
        <v>794892.74</v>
      </c>
      <c r="Y99" s="91">
        <v>7824464.7300000004</v>
      </c>
      <c r="Z99" s="83">
        <v>7.4925297354797499E-2</v>
      </c>
      <c r="AA99" s="91">
        <v>788256.85</v>
      </c>
      <c r="AB99" s="91">
        <v>0</v>
      </c>
      <c r="AC99" s="91">
        <v>0</v>
      </c>
      <c r="AD99" s="91">
        <v>0</v>
      </c>
      <c r="AE99" s="91">
        <v>0</v>
      </c>
      <c r="AF99" s="91">
        <f t="shared" si="14"/>
        <v>0</v>
      </c>
      <c r="AG99" s="91">
        <v>388470.42</v>
      </c>
      <c r="AH99" s="91">
        <v>35507.49</v>
      </c>
      <c r="AI99" s="91">
        <v>72721.8</v>
      </c>
      <c r="AJ99" s="91">
        <v>0</v>
      </c>
      <c r="AK99" s="91">
        <v>24131.59</v>
      </c>
      <c r="AL99" s="91">
        <v>8625</v>
      </c>
      <c r="AM99" s="91">
        <v>28575.57</v>
      </c>
      <c r="AN99" s="91">
        <v>9050</v>
      </c>
      <c r="AO99" s="91">
        <v>2314.31</v>
      </c>
      <c r="AP99" s="91">
        <v>0</v>
      </c>
      <c r="AQ99" s="91">
        <v>20091.32</v>
      </c>
      <c r="AR99" s="91">
        <v>1039.17</v>
      </c>
      <c r="AS99" s="91">
        <v>0</v>
      </c>
      <c r="AT99" s="91">
        <v>258.85000000000002</v>
      </c>
      <c r="AU99" s="91">
        <v>20216.849999999999</v>
      </c>
      <c r="AV99" s="91">
        <v>30484.49</v>
      </c>
      <c r="AW99" s="91">
        <v>641486.86</v>
      </c>
      <c r="AX99" s="91">
        <v>0</v>
      </c>
      <c r="AY99" s="83">
        <f t="shared" si="15"/>
        <v>0</v>
      </c>
      <c r="AZ99" s="91">
        <v>0</v>
      </c>
      <c r="BA99" s="83">
        <v>9.9117345857582917E-2</v>
      </c>
      <c r="BB99" s="91">
        <v>240701.79</v>
      </c>
      <c r="BC99" s="91">
        <v>355161.41</v>
      </c>
      <c r="BD99" s="91">
        <v>144500</v>
      </c>
      <c r="BE99" s="91">
        <v>0</v>
      </c>
      <c r="BF99" s="91">
        <v>42860.810000000201</v>
      </c>
      <c r="BG99" s="91">
        <v>0</v>
      </c>
      <c r="BH99" s="91">
        <v>0</v>
      </c>
      <c r="BI99" s="91">
        <v>0</v>
      </c>
      <c r="BJ99" s="91">
        <f t="shared" si="16"/>
        <v>0</v>
      </c>
      <c r="BK99" s="91">
        <v>0</v>
      </c>
      <c r="BL99" s="82">
        <v>1067</v>
      </c>
      <c r="BM99" s="82">
        <v>328</v>
      </c>
      <c r="BN99" s="82">
        <v>30</v>
      </c>
      <c r="BO99" s="82">
        <v>0</v>
      </c>
      <c r="BP99" s="82">
        <v>-13</v>
      </c>
      <c r="BQ99" s="82">
        <v>-37</v>
      </c>
      <c r="BR99" s="82">
        <v>-52</v>
      </c>
      <c r="BS99" s="82">
        <v>-80</v>
      </c>
      <c r="BT99" s="82">
        <v>0</v>
      </c>
      <c r="BU99" s="82">
        <v>0</v>
      </c>
      <c r="BV99" s="82">
        <v>49</v>
      </c>
      <c r="BW99" s="82">
        <v>-279</v>
      </c>
      <c r="BX99" s="82">
        <v>0</v>
      </c>
      <c r="BY99" s="82">
        <v>1013</v>
      </c>
      <c r="BZ99" s="82">
        <v>0</v>
      </c>
      <c r="CA99" s="82">
        <v>97</v>
      </c>
      <c r="CB99" s="82">
        <v>27</v>
      </c>
      <c r="CC99" s="82">
        <v>127</v>
      </c>
      <c r="CD99" s="82">
        <v>1</v>
      </c>
      <c r="CE99" s="82">
        <v>5</v>
      </c>
    </row>
    <row r="100" spans="1:83" s="59" customFormat="1" ht="15.6" customHeight="1" x14ac:dyDescent="0.3">
      <c r="A100" s="52">
        <v>10</v>
      </c>
      <c r="B100" s="53" t="s">
        <v>343</v>
      </c>
      <c r="C100" s="79" t="s">
        <v>344</v>
      </c>
      <c r="D100" s="51" t="s">
        <v>345</v>
      </c>
      <c r="E100" s="51" t="s">
        <v>125</v>
      </c>
      <c r="F100" s="51" t="s">
        <v>331</v>
      </c>
      <c r="G100" s="91">
        <v>11050361.880000001</v>
      </c>
      <c r="H100" s="91">
        <v>0</v>
      </c>
      <c r="I100" s="91">
        <v>616.86</v>
      </c>
      <c r="J100" s="91">
        <v>0</v>
      </c>
      <c r="K100" s="91">
        <v>0</v>
      </c>
      <c r="L100" s="91">
        <v>11050978.74</v>
      </c>
      <c r="M100" s="91">
        <v>0</v>
      </c>
      <c r="N100" s="91">
        <v>2639466.06</v>
      </c>
      <c r="O100" s="91">
        <v>540809.77</v>
      </c>
      <c r="P100" s="91">
        <v>2968423.85</v>
      </c>
      <c r="Q100" s="91">
        <v>0</v>
      </c>
      <c r="R100" s="91">
        <v>442143.58</v>
      </c>
      <c r="S100" s="91">
        <v>2407202.9700000002</v>
      </c>
      <c r="T100" s="91">
        <v>1064034.6100000001</v>
      </c>
      <c r="U100" s="91">
        <v>0</v>
      </c>
      <c r="V100" s="91">
        <v>0</v>
      </c>
      <c r="W100" s="91">
        <v>151389.68</v>
      </c>
      <c r="X100" s="91">
        <v>810680.26</v>
      </c>
      <c r="Y100" s="91">
        <v>11024150.779999999</v>
      </c>
      <c r="Z100" s="83">
        <v>2.0415841802277609E-2</v>
      </c>
      <c r="AA100" s="91">
        <v>796366.45</v>
      </c>
      <c r="AB100" s="91">
        <v>0</v>
      </c>
      <c r="AC100" s="91">
        <v>0</v>
      </c>
      <c r="AD100" s="91">
        <v>0</v>
      </c>
      <c r="AE100" s="91">
        <v>83.88</v>
      </c>
      <c r="AF100" s="91">
        <f t="shared" si="14"/>
        <v>83.88</v>
      </c>
      <c r="AG100" s="91">
        <v>304207.14</v>
      </c>
      <c r="AH100" s="91">
        <v>25695.31</v>
      </c>
      <c r="AI100" s="91">
        <v>53264.09</v>
      </c>
      <c r="AJ100" s="91">
        <v>0</v>
      </c>
      <c r="AK100" s="91">
        <v>48880.67</v>
      </c>
      <c r="AL100" s="91">
        <v>21600</v>
      </c>
      <c r="AM100" s="91">
        <v>69166.960000000006</v>
      </c>
      <c r="AN100" s="91">
        <v>10500</v>
      </c>
      <c r="AO100" s="91">
        <v>2200</v>
      </c>
      <c r="AP100" s="91">
        <v>23594.48</v>
      </c>
      <c r="AQ100" s="91">
        <v>21839.13</v>
      </c>
      <c r="AR100" s="91">
        <v>9026.58</v>
      </c>
      <c r="AS100" s="91">
        <v>0</v>
      </c>
      <c r="AT100" s="91">
        <v>2228.29</v>
      </c>
      <c r="AU100" s="91">
        <v>18233.310000000001</v>
      </c>
      <c r="AV100" s="91">
        <v>32707.02</v>
      </c>
      <c r="AW100" s="91">
        <v>643142.98</v>
      </c>
      <c r="AX100" s="91">
        <v>0</v>
      </c>
      <c r="AY100" s="83">
        <f t="shared" si="15"/>
        <v>0</v>
      </c>
      <c r="AZ100" s="91">
        <v>0</v>
      </c>
      <c r="BA100" s="83">
        <v>7.2067001845554035E-2</v>
      </c>
      <c r="BB100" s="91">
        <v>119441.82</v>
      </c>
      <c r="BC100" s="91">
        <v>106160.62</v>
      </c>
      <c r="BD100" s="91">
        <v>211809.99</v>
      </c>
      <c r="BE100" s="91">
        <v>0</v>
      </c>
      <c r="BF100" s="91">
        <v>89607.050000000396</v>
      </c>
      <c r="BG100" s="91">
        <v>0</v>
      </c>
      <c r="BH100" s="91">
        <v>0</v>
      </c>
      <c r="BI100" s="91">
        <v>0</v>
      </c>
      <c r="BJ100" s="91">
        <f t="shared" si="16"/>
        <v>0</v>
      </c>
      <c r="BK100" s="91">
        <v>0</v>
      </c>
      <c r="BL100" s="82">
        <v>1476</v>
      </c>
      <c r="BM100" s="82">
        <v>318</v>
      </c>
      <c r="BN100" s="82">
        <v>22</v>
      </c>
      <c r="BO100" s="82">
        <v>0</v>
      </c>
      <c r="BP100" s="82">
        <v>-4</v>
      </c>
      <c r="BQ100" s="82">
        <v>-41</v>
      </c>
      <c r="BR100" s="82">
        <v>-37</v>
      </c>
      <c r="BS100" s="82">
        <v>-105</v>
      </c>
      <c r="BT100" s="82">
        <v>1</v>
      </c>
      <c r="BU100" s="82">
        <v>0</v>
      </c>
      <c r="BV100" s="82">
        <v>-47</v>
      </c>
      <c r="BW100" s="82">
        <v>-308</v>
      </c>
      <c r="BX100" s="82">
        <v>-1</v>
      </c>
      <c r="BY100" s="82">
        <v>1274</v>
      </c>
      <c r="BZ100" s="82">
        <v>1</v>
      </c>
      <c r="CA100" s="82">
        <v>69</v>
      </c>
      <c r="CB100" s="82">
        <v>33</v>
      </c>
      <c r="CC100" s="82">
        <v>232</v>
      </c>
      <c r="CD100" s="82">
        <v>5</v>
      </c>
      <c r="CE100" s="82">
        <v>1</v>
      </c>
    </row>
    <row r="101" spans="1:83" s="59" customFormat="1" ht="15.6" customHeight="1" x14ac:dyDescent="0.3">
      <c r="A101" s="52">
        <v>10</v>
      </c>
      <c r="B101" s="53" t="s">
        <v>346</v>
      </c>
      <c r="C101" s="79" t="s">
        <v>347</v>
      </c>
      <c r="D101" s="51" t="s">
        <v>332</v>
      </c>
      <c r="E101" s="51" t="s">
        <v>125</v>
      </c>
      <c r="F101" s="51" t="s">
        <v>331</v>
      </c>
      <c r="G101" s="91">
        <v>32260308.73</v>
      </c>
      <c r="H101" s="91">
        <v>0.04</v>
      </c>
      <c r="I101" s="91">
        <v>550700.4</v>
      </c>
      <c r="J101" s="91">
        <v>0</v>
      </c>
      <c r="K101" s="91">
        <v>0</v>
      </c>
      <c r="L101" s="91">
        <v>32811009.170000002</v>
      </c>
      <c r="M101" s="91">
        <v>0</v>
      </c>
      <c r="N101" s="91">
        <v>8119263.29</v>
      </c>
      <c r="O101" s="91">
        <v>1724714.74</v>
      </c>
      <c r="P101" s="91">
        <v>6680179.0999999996</v>
      </c>
      <c r="Q101" s="91">
        <v>62764.13</v>
      </c>
      <c r="R101" s="91">
        <v>1783862.48</v>
      </c>
      <c r="S101" s="91">
        <v>8355452.4199999999</v>
      </c>
      <c r="T101" s="91">
        <v>3587145.62</v>
      </c>
      <c r="U101" s="91">
        <v>0</v>
      </c>
      <c r="V101" s="91">
        <v>70738.38</v>
      </c>
      <c r="W101" s="91">
        <v>901637.09</v>
      </c>
      <c r="X101" s="91">
        <v>2116433.9499999997</v>
      </c>
      <c r="Y101" s="91">
        <v>33402191.199999999</v>
      </c>
      <c r="Z101" s="83">
        <v>7.0857966248783363E-2</v>
      </c>
      <c r="AA101" s="91">
        <v>2063939.19</v>
      </c>
      <c r="AB101" s="91">
        <v>0</v>
      </c>
      <c r="AC101" s="91">
        <v>0</v>
      </c>
      <c r="AD101" s="91">
        <v>0</v>
      </c>
      <c r="AE101" s="91">
        <v>145.77000000000001</v>
      </c>
      <c r="AF101" s="91">
        <f t="shared" si="14"/>
        <v>145.77000000000001</v>
      </c>
      <c r="AG101" s="91">
        <v>1082169.46</v>
      </c>
      <c r="AH101" s="91">
        <v>83816.28</v>
      </c>
      <c r="AI101" s="91">
        <v>288640.11</v>
      </c>
      <c r="AJ101" s="91">
        <v>0</v>
      </c>
      <c r="AK101" s="91">
        <v>106662.07</v>
      </c>
      <c r="AL101" s="91">
        <v>17323.849999999999</v>
      </c>
      <c r="AM101" s="91">
        <v>60500</v>
      </c>
      <c r="AN101" s="91">
        <v>10500</v>
      </c>
      <c r="AO101" s="91">
        <v>5145.3900000000003</v>
      </c>
      <c r="AP101" s="91">
        <v>72493.94</v>
      </c>
      <c r="AQ101" s="91">
        <v>60718.229999999996</v>
      </c>
      <c r="AR101" s="91">
        <v>12624.35</v>
      </c>
      <c r="AS101" s="91">
        <v>1513.05</v>
      </c>
      <c r="AT101" s="91">
        <v>18603.89</v>
      </c>
      <c r="AU101" s="91">
        <v>26409.96</v>
      </c>
      <c r="AV101" s="91">
        <v>40367.199999999997</v>
      </c>
      <c r="AW101" s="91">
        <v>1887487.78</v>
      </c>
      <c r="AX101" s="91">
        <v>0</v>
      </c>
      <c r="AY101" s="83">
        <f t="shared" si="15"/>
        <v>0</v>
      </c>
      <c r="AZ101" s="91">
        <v>0</v>
      </c>
      <c r="BA101" s="83">
        <v>6.3977663923614897E-2</v>
      </c>
      <c r="BB101" s="91">
        <v>1099972.4099999999</v>
      </c>
      <c r="BC101" s="91">
        <v>1185927.46</v>
      </c>
      <c r="BD101" s="91">
        <v>211810</v>
      </c>
      <c r="BE101" s="91">
        <v>0</v>
      </c>
      <c r="BF101" s="91">
        <v>219807.21999999901</v>
      </c>
      <c r="BG101" s="91">
        <v>0</v>
      </c>
      <c r="BH101" s="91">
        <v>0</v>
      </c>
      <c r="BI101" s="91">
        <v>0</v>
      </c>
      <c r="BJ101" s="91">
        <f t="shared" si="16"/>
        <v>0</v>
      </c>
      <c r="BK101" s="91">
        <v>0</v>
      </c>
      <c r="BL101" s="82">
        <v>4304</v>
      </c>
      <c r="BM101" s="82">
        <v>1197</v>
      </c>
      <c r="BN101" s="82">
        <v>35</v>
      </c>
      <c r="BO101" s="82">
        <v>-33</v>
      </c>
      <c r="BP101" s="82">
        <v>-52</v>
      </c>
      <c r="BQ101" s="82">
        <v>-153</v>
      </c>
      <c r="BR101" s="82">
        <v>-193</v>
      </c>
      <c r="BS101" s="82">
        <v>-283</v>
      </c>
      <c r="BT101" s="82">
        <v>0</v>
      </c>
      <c r="BU101" s="82">
        <v>0</v>
      </c>
      <c r="BV101" s="82">
        <v>111</v>
      </c>
      <c r="BW101" s="82">
        <v>-627</v>
      </c>
      <c r="BX101" s="82">
        <v>0</v>
      </c>
      <c r="BY101" s="82">
        <v>4306</v>
      </c>
      <c r="BZ101" s="82">
        <v>7</v>
      </c>
      <c r="CA101" s="82">
        <v>228</v>
      </c>
      <c r="CB101" s="82">
        <v>86</v>
      </c>
      <c r="CC101" s="82">
        <v>301</v>
      </c>
      <c r="CD101" s="82">
        <v>21</v>
      </c>
      <c r="CE101" s="82">
        <v>7</v>
      </c>
    </row>
    <row r="102" spans="1:83" s="59" customFormat="1" ht="15.6" customHeight="1" x14ac:dyDescent="0.3">
      <c r="A102" s="52">
        <v>10</v>
      </c>
      <c r="B102" s="53" t="s">
        <v>348</v>
      </c>
      <c r="C102" s="79" t="s">
        <v>90</v>
      </c>
      <c r="D102" s="51" t="s">
        <v>349</v>
      </c>
      <c r="E102" s="51" t="s">
        <v>338</v>
      </c>
      <c r="F102" s="51" t="s">
        <v>339</v>
      </c>
      <c r="G102" s="91">
        <v>5784923.4199999999</v>
      </c>
      <c r="H102" s="91">
        <v>2552.46</v>
      </c>
      <c r="I102" s="91">
        <v>0</v>
      </c>
      <c r="J102" s="91">
        <v>0</v>
      </c>
      <c r="K102" s="91">
        <v>0</v>
      </c>
      <c r="L102" s="91">
        <v>5787475.8799999999</v>
      </c>
      <c r="M102" s="91">
        <v>0</v>
      </c>
      <c r="N102" s="91">
        <v>200898.99</v>
      </c>
      <c r="O102" s="91">
        <v>351153.22</v>
      </c>
      <c r="P102" s="91">
        <v>736325.73</v>
      </c>
      <c r="Q102" s="91">
        <v>0</v>
      </c>
      <c r="R102" s="91">
        <v>392512.63</v>
      </c>
      <c r="S102" s="91">
        <v>2924115.63</v>
      </c>
      <c r="T102" s="91">
        <v>480369.51</v>
      </c>
      <c r="U102" s="91">
        <v>0</v>
      </c>
      <c r="V102" s="91">
        <v>0</v>
      </c>
      <c r="W102" s="91">
        <v>164628.01</v>
      </c>
      <c r="X102" s="91">
        <v>571850.30000000005</v>
      </c>
      <c r="Y102" s="91">
        <v>5821854.0199999996</v>
      </c>
      <c r="Z102" s="83">
        <v>4.0051301259159636E-2</v>
      </c>
      <c r="AA102" s="91">
        <v>571850.30000000005</v>
      </c>
      <c r="AB102" s="91">
        <v>0</v>
      </c>
      <c r="AC102" s="91">
        <v>0</v>
      </c>
      <c r="AD102" s="91">
        <v>0</v>
      </c>
      <c r="AE102" s="91">
        <v>5.27</v>
      </c>
      <c r="AF102" s="91">
        <f t="shared" si="14"/>
        <v>5.27</v>
      </c>
      <c r="AG102" s="91">
        <v>252766.39</v>
      </c>
      <c r="AH102" s="91">
        <v>19842.599999999999</v>
      </c>
      <c r="AI102" s="91">
        <v>24462.32</v>
      </c>
      <c r="AJ102" s="91">
        <v>0</v>
      </c>
      <c r="AK102" s="91">
        <v>25255.11</v>
      </c>
      <c r="AL102" s="91">
        <v>11100</v>
      </c>
      <c r="AM102" s="91">
        <v>16131.33</v>
      </c>
      <c r="AN102" s="91">
        <v>9050</v>
      </c>
      <c r="AO102" s="91">
        <v>0</v>
      </c>
      <c r="AP102" s="91">
        <v>0</v>
      </c>
      <c r="AQ102" s="91">
        <v>18652.57</v>
      </c>
      <c r="AR102" s="91">
        <v>2266.1999999999998</v>
      </c>
      <c r="AS102" s="91">
        <v>0</v>
      </c>
      <c r="AT102" s="91">
        <v>225.73</v>
      </c>
      <c r="AU102" s="91">
        <v>12182.73</v>
      </c>
      <c r="AV102" s="91">
        <v>16127.56</v>
      </c>
      <c r="AW102" s="91">
        <v>408062.54</v>
      </c>
      <c r="AX102" s="91">
        <v>0</v>
      </c>
      <c r="AY102" s="83">
        <f t="shared" si="15"/>
        <v>0</v>
      </c>
      <c r="AZ102" s="91">
        <v>0</v>
      </c>
      <c r="BA102" s="83">
        <v>9.8851835794915341E-2</v>
      </c>
      <c r="BB102" s="91">
        <v>137821.22</v>
      </c>
      <c r="BC102" s="91">
        <v>93974.720000000001</v>
      </c>
      <c r="BD102" s="91">
        <v>165310</v>
      </c>
      <c r="BE102" s="91">
        <v>0</v>
      </c>
      <c r="BF102" s="91">
        <v>61324.070000000102</v>
      </c>
      <c r="BG102" s="91">
        <v>0</v>
      </c>
      <c r="BH102" s="91">
        <v>0</v>
      </c>
      <c r="BI102" s="91">
        <v>0</v>
      </c>
      <c r="BJ102" s="91">
        <f t="shared" si="16"/>
        <v>0</v>
      </c>
      <c r="BK102" s="91">
        <v>0</v>
      </c>
      <c r="BL102" s="82">
        <v>749</v>
      </c>
      <c r="BM102" s="82">
        <v>292</v>
      </c>
      <c r="BN102" s="82">
        <v>6</v>
      </c>
      <c r="BO102" s="82">
        <v>-3</v>
      </c>
      <c r="BP102" s="82">
        <v>-12</v>
      </c>
      <c r="BQ102" s="82">
        <v>-13</v>
      </c>
      <c r="BR102" s="82">
        <v>-54</v>
      </c>
      <c r="BS102" s="82">
        <v>-52</v>
      </c>
      <c r="BT102" s="82">
        <v>0</v>
      </c>
      <c r="BU102" s="82">
        <v>0</v>
      </c>
      <c r="BV102" s="82">
        <v>6</v>
      </c>
      <c r="BW102" s="82">
        <v>-166</v>
      </c>
      <c r="BX102" s="82">
        <v>0</v>
      </c>
      <c r="BY102" s="82">
        <v>753</v>
      </c>
      <c r="BZ102" s="82">
        <v>1</v>
      </c>
      <c r="CA102" s="82">
        <v>65</v>
      </c>
      <c r="CB102" s="82">
        <v>16</v>
      </c>
      <c r="CC102" s="82">
        <v>80</v>
      </c>
      <c r="CD102" s="82">
        <v>4</v>
      </c>
      <c r="CE102" s="82">
        <v>1</v>
      </c>
    </row>
    <row r="103" spans="1:83" s="59" customFormat="1" ht="15.6" customHeight="1" x14ac:dyDescent="0.3">
      <c r="A103" s="52">
        <v>10</v>
      </c>
      <c r="B103" s="39" t="s">
        <v>557</v>
      </c>
      <c r="C103" s="79" t="s">
        <v>90</v>
      </c>
      <c r="D103" s="51" t="s">
        <v>332</v>
      </c>
      <c r="E103" s="51" t="s">
        <v>125</v>
      </c>
      <c r="F103" s="51" t="s">
        <v>331</v>
      </c>
      <c r="G103" s="91">
        <v>38224656.659999996</v>
      </c>
      <c r="H103" s="91">
        <v>83477.03</v>
      </c>
      <c r="I103" s="91">
        <v>1261301.6000000001</v>
      </c>
      <c r="J103" s="91">
        <v>0</v>
      </c>
      <c r="K103" s="91">
        <v>0</v>
      </c>
      <c r="L103" s="91">
        <v>39569435.289999999</v>
      </c>
      <c r="M103" s="91">
        <v>0</v>
      </c>
      <c r="N103" s="91">
        <v>10432262.74</v>
      </c>
      <c r="O103" s="91">
        <v>1907541.96</v>
      </c>
      <c r="P103" s="91">
        <v>7319121.1600000001</v>
      </c>
      <c r="Q103" s="91">
        <v>132874.1</v>
      </c>
      <c r="R103" s="91">
        <v>1990956.11</v>
      </c>
      <c r="S103" s="91">
        <v>9977751.6099999994</v>
      </c>
      <c r="T103" s="91">
        <v>3818637.57</v>
      </c>
      <c r="U103" s="91">
        <v>0</v>
      </c>
      <c r="V103" s="91">
        <v>83477.03</v>
      </c>
      <c r="W103" s="91">
        <v>1623085.81</v>
      </c>
      <c r="X103" s="91">
        <v>2484582.89</v>
      </c>
      <c r="Y103" s="91">
        <v>39770290.979999997</v>
      </c>
      <c r="Z103" s="83">
        <v>6.5779758168114252E-2</v>
      </c>
      <c r="AA103" s="91">
        <v>2484582.89</v>
      </c>
      <c r="AB103" s="91">
        <v>0</v>
      </c>
      <c r="AC103" s="91">
        <v>0</v>
      </c>
      <c r="AD103" s="91">
        <v>0</v>
      </c>
      <c r="AE103" s="91">
        <v>318.12</v>
      </c>
      <c r="AF103" s="91">
        <f t="shared" si="14"/>
        <v>318.12</v>
      </c>
      <c r="AG103" s="91">
        <v>1495673.19</v>
      </c>
      <c r="AH103" s="91">
        <v>118171.99</v>
      </c>
      <c r="AI103" s="91">
        <v>390576.97</v>
      </c>
      <c r="AJ103" s="91">
        <v>0</v>
      </c>
      <c r="AK103" s="91">
        <v>153867.62</v>
      </c>
      <c r="AL103" s="91">
        <v>22774.65</v>
      </c>
      <c r="AM103" s="91">
        <v>48300</v>
      </c>
      <c r="AN103" s="91">
        <v>10500</v>
      </c>
      <c r="AO103" s="91">
        <v>9845.39</v>
      </c>
      <c r="AP103" s="91">
        <v>78950.36</v>
      </c>
      <c r="AQ103" s="91">
        <v>69809.319999999992</v>
      </c>
      <c r="AR103" s="91">
        <v>27179.93</v>
      </c>
      <c r="AS103" s="91">
        <v>0</v>
      </c>
      <c r="AT103" s="91">
        <v>2059.98</v>
      </c>
      <c r="AU103" s="91">
        <v>33185.81</v>
      </c>
      <c r="AV103" s="91">
        <v>56562.07</v>
      </c>
      <c r="AW103" s="91">
        <v>2517457.2799999998</v>
      </c>
      <c r="AX103" s="91">
        <v>0</v>
      </c>
      <c r="AY103" s="83">
        <f t="shared" si="15"/>
        <v>0</v>
      </c>
      <c r="AZ103" s="91">
        <v>0</v>
      </c>
      <c r="BA103" s="83">
        <v>6.4999482195479852E-2</v>
      </c>
      <c r="BB103" s="91">
        <v>1259823.76</v>
      </c>
      <c r="BC103" s="91">
        <v>1260076.01</v>
      </c>
      <c r="BD103" s="91">
        <v>208632.95999999999</v>
      </c>
      <c r="BE103" s="91">
        <v>0</v>
      </c>
      <c r="BF103" s="91">
        <v>325040.04000000103</v>
      </c>
      <c r="BG103" s="91">
        <v>0</v>
      </c>
      <c r="BH103" s="91">
        <v>0</v>
      </c>
      <c r="BI103" s="91">
        <v>0</v>
      </c>
      <c r="BJ103" s="91">
        <f t="shared" si="16"/>
        <v>0</v>
      </c>
      <c r="BK103" s="91">
        <v>0</v>
      </c>
      <c r="BL103" s="82">
        <v>5437</v>
      </c>
      <c r="BM103" s="82">
        <v>1457</v>
      </c>
      <c r="BN103" s="82">
        <v>135</v>
      </c>
      <c r="BO103" s="82">
        <v>-14</v>
      </c>
      <c r="BP103" s="82">
        <v>-66</v>
      </c>
      <c r="BQ103" s="82">
        <v>-221</v>
      </c>
      <c r="BR103" s="82">
        <v>-241</v>
      </c>
      <c r="BS103" s="82">
        <v>-322</v>
      </c>
      <c r="BT103" s="82">
        <v>18</v>
      </c>
      <c r="BU103" s="82">
        <v>0</v>
      </c>
      <c r="BV103" s="82">
        <v>1</v>
      </c>
      <c r="BW103" s="82">
        <v>-1123</v>
      </c>
      <c r="BX103" s="82">
        <v>-2</v>
      </c>
      <c r="BY103" s="82">
        <v>5059</v>
      </c>
      <c r="BZ103" s="82">
        <v>1</v>
      </c>
      <c r="CA103" s="82">
        <v>351</v>
      </c>
      <c r="CB103" s="82">
        <v>122</v>
      </c>
      <c r="CC103" s="82">
        <v>578</v>
      </c>
      <c r="CD103" s="82">
        <v>0</v>
      </c>
      <c r="CE103" s="82">
        <v>13</v>
      </c>
    </row>
    <row r="104" spans="1:83" s="59" customFormat="1" ht="15.6" customHeight="1" x14ac:dyDescent="0.3">
      <c r="A104" s="38">
        <v>10</v>
      </c>
      <c r="B104" s="39" t="s">
        <v>151</v>
      </c>
      <c r="C104" s="79" t="s">
        <v>350</v>
      </c>
      <c r="D104" s="51" t="s">
        <v>351</v>
      </c>
      <c r="E104" s="51" t="s">
        <v>107</v>
      </c>
      <c r="F104" s="51" t="s">
        <v>331</v>
      </c>
      <c r="G104" s="91">
        <v>26175799.550000001</v>
      </c>
      <c r="H104" s="91">
        <v>341793.77</v>
      </c>
      <c r="I104" s="91">
        <v>669539.74</v>
      </c>
      <c r="J104" s="91">
        <v>0</v>
      </c>
      <c r="K104" s="91">
        <v>0</v>
      </c>
      <c r="L104" s="91">
        <v>27187133.059999999</v>
      </c>
      <c r="M104" s="91">
        <v>0</v>
      </c>
      <c r="N104" s="91">
        <v>10158476.83</v>
      </c>
      <c r="O104" s="91">
        <v>1550908.35</v>
      </c>
      <c r="P104" s="91">
        <v>4440486.41</v>
      </c>
      <c r="Q104" s="91">
        <v>24891.61</v>
      </c>
      <c r="R104" s="91">
        <v>528398.80000000005</v>
      </c>
      <c r="S104" s="91">
        <v>5732409.8600000003</v>
      </c>
      <c r="T104" s="91">
        <v>1972486.35</v>
      </c>
      <c r="U104" s="91">
        <v>0</v>
      </c>
      <c r="V104" s="91">
        <v>120073.41</v>
      </c>
      <c r="W104" s="91">
        <v>1094370.68</v>
      </c>
      <c r="X104" s="91">
        <v>1639929.46</v>
      </c>
      <c r="Y104" s="91">
        <v>27262431.760000002</v>
      </c>
      <c r="Z104" s="83">
        <v>0.11532414473275511</v>
      </c>
      <c r="AA104" s="91">
        <v>1619008.06</v>
      </c>
      <c r="AB104" s="91">
        <v>0</v>
      </c>
      <c r="AC104" s="91">
        <v>0</v>
      </c>
      <c r="AD104" s="91">
        <v>0</v>
      </c>
      <c r="AE104" s="91">
        <v>0</v>
      </c>
      <c r="AF104" s="91">
        <f t="shared" si="14"/>
        <v>0</v>
      </c>
      <c r="AG104" s="91">
        <v>752312.8</v>
      </c>
      <c r="AH104" s="91">
        <v>62203.64</v>
      </c>
      <c r="AI104" s="91">
        <v>158641.93</v>
      </c>
      <c r="AJ104" s="91">
        <v>0</v>
      </c>
      <c r="AK104" s="91">
        <v>130306.98</v>
      </c>
      <c r="AL104" s="91">
        <v>30575.1</v>
      </c>
      <c r="AM104" s="91">
        <v>67589.5</v>
      </c>
      <c r="AN104" s="91">
        <v>10500</v>
      </c>
      <c r="AO104" s="91">
        <v>13903.79</v>
      </c>
      <c r="AP104" s="91">
        <v>28431.87</v>
      </c>
      <c r="AQ104" s="91">
        <v>95296.41</v>
      </c>
      <c r="AR104" s="91">
        <v>22465.55</v>
      </c>
      <c r="AS104" s="91">
        <v>0</v>
      </c>
      <c r="AT104" s="91">
        <v>29357.89</v>
      </c>
      <c r="AU104" s="91">
        <v>9828.89</v>
      </c>
      <c r="AV104" s="91">
        <v>127571.25</v>
      </c>
      <c r="AW104" s="91">
        <v>1538985.6</v>
      </c>
      <c r="AX104" s="91">
        <v>0</v>
      </c>
      <c r="AY104" s="83">
        <f t="shared" si="15"/>
        <v>0</v>
      </c>
      <c r="AZ104" s="91">
        <v>0</v>
      </c>
      <c r="BA104" s="83">
        <v>6.185133168167159E-2</v>
      </c>
      <c r="BB104" s="91">
        <v>549441.79</v>
      </c>
      <c r="BC104" s="91">
        <v>2508676.98</v>
      </c>
      <c r="BD104" s="91">
        <v>211810</v>
      </c>
      <c r="BE104" s="91">
        <v>2.91038304567337E-11</v>
      </c>
      <c r="BF104" s="91">
        <v>333283.62000000098</v>
      </c>
      <c r="BG104" s="91">
        <v>0</v>
      </c>
      <c r="BH104" s="91">
        <v>0</v>
      </c>
      <c r="BI104" s="91">
        <v>0</v>
      </c>
      <c r="BJ104" s="91">
        <f t="shared" si="16"/>
        <v>0</v>
      </c>
      <c r="BK104" s="91">
        <v>0</v>
      </c>
      <c r="BL104" s="82">
        <v>2183</v>
      </c>
      <c r="BM104" s="82">
        <v>745</v>
      </c>
      <c r="BN104" s="82">
        <v>0</v>
      </c>
      <c r="BO104" s="82">
        <v>0</v>
      </c>
      <c r="BP104" s="82">
        <v>-28</v>
      </c>
      <c r="BQ104" s="82">
        <v>-43</v>
      </c>
      <c r="BR104" s="82">
        <v>-190</v>
      </c>
      <c r="BS104" s="82">
        <v>-239</v>
      </c>
      <c r="BT104" s="82">
        <v>3</v>
      </c>
      <c r="BU104" s="82">
        <v>0</v>
      </c>
      <c r="BV104" s="82">
        <v>0</v>
      </c>
      <c r="BW104" s="82">
        <v>-369</v>
      </c>
      <c r="BX104" s="82">
        <v>0</v>
      </c>
      <c r="BY104" s="82">
        <v>2062</v>
      </c>
      <c r="BZ104" s="82">
        <v>41</v>
      </c>
      <c r="CA104" s="82">
        <v>199</v>
      </c>
      <c r="CB104" s="82">
        <v>31</v>
      </c>
      <c r="CC104" s="82">
        <v>119</v>
      </c>
      <c r="CD104" s="82">
        <v>17</v>
      </c>
      <c r="CE104" s="82">
        <v>3</v>
      </c>
    </row>
    <row r="105" spans="1:83" s="59" customFormat="1" ht="15.6" customHeight="1" x14ac:dyDescent="0.3">
      <c r="A105" s="52">
        <v>10</v>
      </c>
      <c r="B105" s="53" t="s">
        <v>352</v>
      </c>
      <c r="C105" s="79" t="s">
        <v>246</v>
      </c>
      <c r="D105" s="51" t="s">
        <v>353</v>
      </c>
      <c r="E105" s="51" t="s">
        <v>125</v>
      </c>
      <c r="F105" s="51" t="s">
        <v>331</v>
      </c>
      <c r="G105" s="91">
        <v>12683016.6</v>
      </c>
      <c r="H105" s="91">
        <v>0.02</v>
      </c>
      <c r="I105" s="91">
        <v>193462.51</v>
      </c>
      <c r="J105" s="91">
        <v>0</v>
      </c>
      <c r="K105" s="91">
        <v>254.48</v>
      </c>
      <c r="L105" s="91">
        <v>12876733.609999999</v>
      </c>
      <c r="M105" s="91">
        <v>0</v>
      </c>
      <c r="N105" s="91">
        <v>3506105.67</v>
      </c>
      <c r="O105" s="91">
        <v>504543.42</v>
      </c>
      <c r="P105" s="91">
        <v>2965671.74</v>
      </c>
      <c r="Q105" s="91">
        <v>0</v>
      </c>
      <c r="R105" s="91">
        <v>419037.2</v>
      </c>
      <c r="S105" s="91">
        <v>3010059.96</v>
      </c>
      <c r="T105" s="91">
        <v>1098599.94</v>
      </c>
      <c r="U105" s="91">
        <v>0</v>
      </c>
      <c r="V105" s="91">
        <v>0</v>
      </c>
      <c r="W105" s="91">
        <v>359812.03</v>
      </c>
      <c r="X105" s="91">
        <v>1096800.7</v>
      </c>
      <c r="Y105" s="91">
        <v>12960630.66</v>
      </c>
      <c r="Z105" s="83">
        <v>1.8274854235742301E-2</v>
      </c>
      <c r="AA105" s="91">
        <v>1069452.6599999999</v>
      </c>
      <c r="AB105" s="91">
        <v>0</v>
      </c>
      <c r="AC105" s="91">
        <v>0</v>
      </c>
      <c r="AD105" s="91">
        <v>254.48</v>
      </c>
      <c r="AE105" s="91">
        <v>8.8699999999999992</v>
      </c>
      <c r="AF105" s="91">
        <f t="shared" si="14"/>
        <v>263.34999999999997</v>
      </c>
      <c r="AG105" s="91">
        <v>328014.95</v>
      </c>
      <c r="AH105" s="91">
        <v>27960.34</v>
      </c>
      <c r="AI105" s="91">
        <v>76373.119999999995</v>
      </c>
      <c r="AJ105" s="91">
        <v>0</v>
      </c>
      <c r="AK105" s="91">
        <v>40031.25</v>
      </c>
      <c r="AL105" s="91">
        <v>22013.16</v>
      </c>
      <c r="AM105" s="91">
        <v>61791.68</v>
      </c>
      <c r="AN105" s="91">
        <v>10500</v>
      </c>
      <c r="AO105" s="91">
        <v>10860</v>
      </c>
      <c r="AP105" s="91">
        <v>58275.07</v>
      </c>
      <c r="AQ105" s="91">
        <v>45285.93</v>
      </c>
      <c r="AR105" s="91">
        <v>15629.98</v>
      </c>
      <c r="AS105" s="91">
        <v>3330</v>
      </c>
      <c r="AT105" s="91">
        <v>9149.2000000000007</v>
      </c>
      <c r="AU105" s="91">
        <v>27123.11</v>
      </c>
      <c r="AV105" s="91">
        <v>50592.26</v>
      </c>
      <c r="AW105" s="91">
        <v>786930.05</v>
      </c>
      <c r="AX105" s="91">
        <v>0</v>
      </c>
      <c r="AY105" s="83">
        <f t="shared" si="15"/>
        <v>0</v>
      </c>
      <c r="AZ105" s="91">
        <v>0</v>
      </c>
      <c r="BA105" s="83">
        <v>8.432163212653998E-2</v>
      </c>
      <c r="BB105" s="91">
        <v>139843.82</v>
      </c>
      <c r="BC105" s="91">
        <v>91936.46</v>
      </c>
      <c r="BD105" s="91">
        <v>211810</v>
      </c>
      <c r="BE105" s="91">
        <v>5.8207660913467401E-11</v>
      </c>
      <c r="BF105" s="91">
        <v>170019.79</v>
      </c>
      <c r="BG105" s="91">
        <v>0</v>
      </c>
      <c r="BH105" s="91">
        <v>0</v>
      </c>
      <c r="BI105" s="91">
        <v>0</v>
      </c>
      <c r="BJ105" s="91">
        <f t="shared" si="16"/>
        <v>0</v>
      </c>
      <c r="BK105" s="91">
        <v>0</v>
      </c>
      <c r="BL105" s="82">
        <v>1632</v>
      </c>
      <c r="BM105" s="82">
        <v>436</v>
      </c>
      <c r="BN105" s="82">
        <v>16</v>
      </c>
      <c r="BO105" s="82">
        <v>-12</v>
      </c>
      <c r="BP105" s="82">
        <v>-7</v>
      </c>
      <c r="BQ105" s="82">
        <v>-44</v>
      </c>
      <c r="BR105" s="82">
        <v>-48</v>
      </c>
      <c r="BS105" s="82">
        <v>-137</v>
      </c>
      <c r="BT105" s="82">
        <v>1</v>
      </c>
      <c r="BU105" s="82">
        <v>0</v>
      </c>
      <c r="BV105" s="82">
        <v>75</v>
      </c>
      <c r="BW105" s="82">
        <v>-334</v>
      </c>
      <c r="BX105" s="82">
        <v>-6</v>
      </c>
      <c r="BY105" s="82">
        <v>1572</v>
      </c>
      <c r="BZ105" s="82">
        <v>3</v>
      </c>
      <c r="CA105" s="82">
        <v>112</v>
      </c>
      <c r="CB105" s="82">
        <v>46</v>
      </c>
      <c r="CC105" s="82">
        <v>144</v>
      </c>
      <c r="CD105" s="82">
        <v>25</v>
      </c>
      <c r="CE105" s="82">
        <v>3</v>
      </c>
    </row>
    <row r="106" spans="1:83" s="59" customFormat="1" ht="15.6" customHeight="1" x14ac:dyDescent="0.3">
      <c r="A106" s="52">
        <v>10</v>
      </c>
      <c r="B106" s="53" t="s">
        <v>354</v>
      </c>
      <c r="C106" s="79" t="s">
        <v>265</v>
      </c>
      <c r="D106" s="51" t="s">
        <v>227</v>
      </c>
      <c r="E106" s="51" t="s">
        <v>107</v>
      </c>
      <c r="F106" s="51" t="s">
        <v>331</v>
      </c>
      <c r="G106" s="91">
        <v>4261714.22</v>
      </c>
      <c r="H106" s="91">
        <v>35334.519999999997</v>
      </c>
      <c r="I106" s="91">
        <v>0</v>
      </c>
      <c r="J106" s="91">
        <v>0</v>
      </c>
      <c r="K106" s="91">
        <v>0</v>
      </c>
      <c r="L106" s="91">
        <v>4297048.74</v>
      </c>
      <c r="M106" s="91">
        <v>0</v>
      </c>
      <c r="N106" s="91">
        <v>1781247.97</v>
      </c>
      <c r="O106" s="91">
        <v>223089.23</v>
      </c>
      <c r="P106" s="91">
        <v>538835.72</v>
      </c>
      <c r="Q106" s="91">
        <v>1649.93</v>
      </c>
      <c r="R106" s="91">
        <v>108705.31</v>
      </c>
      <c r="S106" s="91">
        <v>990079.7</v>
      </c>
      <c r="T106" s="91">
        <v>193948.53</v>
      </c>
      <c r="U106" s="91">
        <v>3504.5</v>
      </c>
      <c r="V106" s="91">
        <v>8295</v>
      </c>
      <c r="W106" s="91">
        <v>137669.76000000001</v>
      </c>
      <c r="X106" s="91">
        <v>304029.52999999997</v>
      </c>
      <c r="Y106" s="91">
        <v>4291055.18</v>
      </c>
      <c r="Z106" s="83">
        <v>8.5998261215905591E-2</v>
      </c>
      <c r="AA106" s="91">
        <v>294837.12</v>
      </c>
      <c r="AB106" s="91">
        <v>0</v>
      </c>
      <c r="AC106" s="91">
        <v>0</v>
      </c>
      <c r="AD106" s="91">
        <v>0</v>
      </c>
      <c r="AE106" s="91">
        <v>42.52</v>
      </c>
      <c r="AF106" s="91">
        <f t="shared" si="14"/>
        <v>42.52</v>
      </c>
      <c r="AG106" s="91">
        <v>8290.2000000000007</v>
      </c>
      <c r="AH106" s="91">
        <v>676.24</v>
      </c>
      <c r="AI106" s="91">
        <v>829.05</v>
      </c>
      <c r="AJ106" s="91">
        <v>14013.5</v>
      </c>
      <c r="AK106" s="91">
        <v>7800</v>
      </c>
      <c r="AL106" s="91">
        <v>7500</v>
      </c>
      <c r="AM106" s="91">
        <v>17898.5</v>
      </c>
      <c r="AN106" s="91">
        <v>14937</v>
      </c>
      <c r="AO106" s="91">
        <v>125</v>
      </c>
      <c r="AP106" s="91">
        <v>4415.7</v>
      </c>
      <c r="AQ106" s="91">
        <v>5143.08</v>
      </c>
      <c r="AR106" s="91">
        <v>2604.81</v>
      </c>
      <c r="AS106" s="91">
        <v>410.92</v>
      </c>
      <c r="AT106" s="91">
        <v>0</v>
      </c>
      <c r="AU106" s="91">
        <v>9712.0300000000007</v>
      </c>
      <c r="AV106" s="91">
        <v>10097.58</v>
      </c>
      <c r="AW106" s="91">
        <v>104453.61</v>
      </c>
      <c r="AX106" s="91">
        <v>0</v>
      </c>
      <c r="AY106" s="83">
        <f t="shared" si="15"/>
        <v>0</v>
      </c>
      <c r="AZ106" s="91">
        <v>0</v>
      </c>
      <c r="BA106" s="83">
        <v>6.9182752474660311E-2</v>
      </c>
      <c r="BB106" s="91">
        <v>30449.87</v>
      </c>
      <c r="BC106" s="91">
        <v>339088.85</v>
      </c>
      <c r="BD106" s="91">
        <v>211810</v>
      </c>
      <c r="BE106" s="91">
        <v>0</v>
      </c>
      <c r="BF106" s="91">
        <v>24547.320000000102</v>
      </c>
      <c r="BG106" s="91">
        <v>0</v>
      </c>
      <c r="BH106" s="91">
        <v>0</v>
      </c>
      <c r="BI106" s="91">
        <v>0</v>
      </c>
      <c r="BJ106" s="91">
        <f t="shared" si="16"/>
        <v>0</v>
      </c>
      <c r="BK106" s="91">
        <v>0</v>
      </c>
      <c r="BL106" s="82">
        <v>361</v>
      </c>
      <c r="BM106" s="82">
        <v>94</v>
      </c>
      <c r="BN106" s="82">
        <v>0</v>
      </c>
      <c r="BO106" s="82">
        <v>-1</v>
      </c>
      <c r="BP106" s="82">
        <v>-2</v>
      </c>
      <c r="BQ106" s="82">
        <v>-8</v>
      </c>
      <c r="BR106" s="82">
        <v>-16</v>
      </c>
      <c r="BS106" s="82">
        <v>-19</v>
      </c>
      <c r="BT106" s="82">
        <v>0</v>
      </c>
      <c r="BU106" s="82">
        <v>0</v>
      </c>
      <c r="BV106" s="82">
        <v>-2</v>
      </c>
      <c r="BW106" s="82">
        <v>-86</v>
      </c>
      <c r="BX106" s="82">
        <v>0</v>
      </c>
      <c r="BY106" s="82">
        <v>321</v>
      </c>
      <c r="BZ106" s="82">
        <v>6</v>
      </c>
      <c r="CA106" s="82">
        <v>51</v>
      </c>
      <c r="CB106" s="82">
        <v>12</v>
      </c>
      <c r="CC106" s="82">
        <v>17</v>
      </c>
      <c r="CD106" s="82">
        <v>6</v>
      </c>
      <c r="CE106" s="82">
        <v>1</v>
      </c>
    </row>
    <row r="107" spans="1:83" s="59" customFormat="1" ht="15.6" customHeight="1" x14ac:dyDescent="0.3">
      <c r="A107" s="52">
        <v>10</v>
      </c>
      <c r="B107" s="53" t="s">
        <v>355</v>
      </c>
      <c r="C107" s="79" t="s">
        <v>356</v>
      </c>
      <c r="D107" s="51" t="s">
        <v>357</v>
      </c>
      <c r="E107" s="51" t="s">
        <v>125</v>
      </c>
      <c r="F107" s="51" t="s">
        <v>339</v>
      </c>
      <c r="G107" s="91">
        <v>33792658.200000003</v>
      </c>
      <c r="H107" s="91">
        <v>0</v>
      </c>
      <c r="I107" s="91">
        <v>1288744.2200000002</v>
      </c>
      <c r="J107" s="91">
        <v>0</v>
      </c>
      <c r="K107" s="91">
        <v>0</v>
      </c>
      <c r="L107" s="91">
        <v>35081402.420000002</v>
      </c>
      <c r="M107" s="91">
        <v>0</v>
      </c>
      <c r="N107" s="91">
        <v>7064828.1799999997</v>
      </c>
      <c r="O107" s="91">
        <v>1451546.02</v>
      </c>
      <c r="P107" s="91">
        <v>9913510.1840000004</v>
      </c>
      <c r="Q107" s="91">
        <v>2135.83</v>
      </c>
      <c r="R107" s="91">
        <v>1049546.01</v>
      </c>
      <c r="S107" s="91">
        <v>8295567.3200000003</v>
      </c>
      <c r="T107" s="91">
        <v>3747916.02</v>
      </c>
      <c r="U107" s="91">
        <v>0</v>
      </c>
      <c r="V107" s="91">
        <v>96493.61</v>
      </c>
      <c r="W107" s="91">
        <v>1576288.35</v>
      </c>
      <c r="X107" s="91">
        <v>2128778.11</v>
      </c>
      <c r="Y107" s="91">
        <v>35326609.634000003</v>
      </c>
      <c r="Z107" s="83">
        <v>5.2040209313867471E-2</v>
      </c>
      <c r="AA107" s="91">
        <v>2095659.95</v>
      </c>
      <c r="AB107" s="91">
        <v>0</v>
      </c>
      <c r="AC107" s="91">
        <v>0</v>
      </c>
      <c r="AD107" s="91">
        <v>0</v>
      </c>
      <c r="AE107" s="91">
        <v>0</v>
      </c>
      <c r="AF107" s="91">
        <f t="shared" si="14"/>
        <v>0</v>
      </c>
      <c r="AG107" s="91">
        <v>1032687.42</v>
      </c>
      <c r="AH107" s="91">
        <v>99573.97</v>
      </c>
      <c r="AI107" s="91">
        <v>245615.78</v>
      </c>
      <c r="AJ107" s="91">
        <v>0</v>
      </c>
      <c r="AK107" s="91">
        <v>110569.62</v>
      </c>
      <c r="AL107" s="91">
        <v>33055.5</v>
      </c>
      <c r="AM107" s="91">
        <v>58428.91</v>
      </c>
      <c r="AN107" s="91">
        <v>9600</v>
      </c>
      <c r="AO107" s="91">
        <v>7927.59</v>
      </c>
      <c r="AP107" s="91">
        <v>22974.12</v>
      </c>
      <c r="AQ107" s="91">
        <v>96728.67</v>
      </c>
      <c r="AR107" s="91">
        <v>28807.85</v>
      </c>
      <c r="AS107" s="91">
        <v>0</v>
      </c>
      <c r="AT107" s="91">
        <v>130485.51</v>
      </c>
      <c r="AU107" s="91">
        <v>73447.259999999995</v>
      </c>
      <c r="AV107" s="91">
        <v>71546.19</v>
      </c>
      <c r="AW107" s="91">
        <v>2021448.39</v>
      </c>
      <c r="AX107" s="91">
        <v>0</v>
      </c>
      <c r="AY107" s="83">
        <f t="shared" si="15"/>
        <v>0</v>
      </c>
      <c r="AZ107" s="91">
        <v>673.57</v>
      </c>
      <c r="BA107" s="83">
        <v>6.2015244186975495E-2</v>
      </c>
      <c r="BB107" s="91">
        <v>432052.37</v>
      </c>
      <c r="BC107" s="91">
        <v>1326524.6399999999</v>
      </c>
      <c r="BD107" s="91">
        <v>211810</v>
      </c>
      <c r="BE107" s="91">
        <v>5.8207660913467401E-11</v>
      </c>
      <c r="BF107" s="91">
        <v>435518.86</v>
      </c>
      <c r="BG107" s="91">
        <v>0</v>
      </c>
      <c r="BH107" s="91">
        <v>0</v>
      </c>
      <c r="BI107" s="91">
        <v>0</v>
      </c>
      <c r="BJ107" s="91">
        <f t="shared" si="16"/>
        <v>0</v>
      </c>
      <c r="BK107" s="91">
        <v>0</v>
      </c>
      <c r="BL107" s="82">
        <v>4017</v>
      </c>
      <c r="BM107" s="82">
        <v>1175</v>
      </c>
      <c r="BN107" s="82">
        <v>0</v>
      </c>
      <c r="BO107" s="82">
        <v>0</v>
      </c>
      <c r="BP107" s="82">
        <v>-36</v>
      </c>
      <c r="BQ107" s="82">
        <v>-97</v>
      </c>
      <c r="BR107" s="82">
        <v>-183</v>
      </c>
      <c r="BS107" s="82">
        <v>-423</v>
      </c>
      <c r="BT107" s="82">
        <v>0</v>
      </c>
      <c r="BU107" s="82">
        <v>-2</v>
      </c>
      <c r="BV107" s="82">
        <v>0</v>
      </c>
      <c r="BW107" s="82">
        <v>-756</v>
      </c>
      <c r="BX107" s="82">
        <v>-2</v>
      </c>
      <c r="BY107" s="82">
        <v>3693</v>
      </c>
      <c r="BZ107" s="82">
        <v>1</v>
      </c>
      <c r="CA107" s="82">
        <v>220</v>
      </c>
      <c r="CB107" s="82">
        <v>93</v>
      </c>
      <c r="CC107" s="82">
        <v>433</v>
      </c>
      <c r="CD107" s="82">
        <v>2</v>
      </c>
      <c r="CE107" s="82">
        <v>6</v>
      </c>
    </row>
    <row r="108" spans="1:83" s="59" customFormat="1" ht="15.6" customHeight="1" x14ac:dyDescent="0.3">
      <c r="A108" s="43">
        <v>11</v>
      </c>
      <c r="B108" s="56" t="s">
        <v>558</v>
      </c>
      <c r="C108" s="79" t="s">
        <v>131</v>
      </c>
      <c r="D108" s="51" t="s">
        <v>551</v>
      </c>
      <c r="E108" s="51" t="s">
        <v>112</v>
      </c>
      <c r="F108" s="51" t="s">
        <v>358</v>
      </c>
      <c r="G108" s="91">
        <v>28292221.440000001</v>
      </c>
      <c r="H108" s="91">
        <v>0</v>
      </c>
      <c r="I108" s="91">
        <v>557663.17999999993</v>
      </c>
      <c r="J108" s="91">
        <v>0</v>
      </c>
      <c r="K108" s="91">
        <v>7789.99999999999</v>
      </c>
      <c r="L108" s="91">
        <v>28857674.620000001</v>
      </c>
      <c r="M108" s="91">
        <v>0</v>
      </c>
      <c r="N108" s="91">
        <v>349495.924</v>
      </c>
      <c r="O108" s="91">
        <v>2273901.84</v>
      </c>
      <c r="P108" s="91">
        <v>10360089.810000001</v>
      </c>
      <c r="Q108" s="91">
        <v>0</v>
      </c>
      <c r="R108" s="91">
        <v>2032779.34</v>
      </c>
      <c r="S108" s="91">
        <v>7694380.1399999997</v>
      </c>
      <c r="T108" s="91">
        <v>3466830.65</v>
      </c>
      <c r="U108" s="91">
        <v>0</v>
      </c>
      <c r="V108" s="91">
        <v>0</v>
      </c>
      <c r="W108" s="91">
        <v>907264.52</v>
      </c>
      <c r="X108" s="91">
        <v>1556577.13</v>
      </c>
      <c r="Y108" s="91">
        <v>28641319.353999998</v>
      </c>
      <c r="Z108" s="83">
        <v>8.9269732366409393E-2</v>
      </c>
      <c r="AA108" s="91">
        <v>1556577.13</v>
      </c>
      <c r="AB108" s="91">
        <v>0</v>
      </c>
      <c r="AC108" s="91">
        <v>0</v>
      </c>
      <c r="AD108" s="91">
        <v>0</v>
      </c>
      <c r="AE108" s="91">
        <v>0</v>
      </c>
      <c r="AF108" s="91">
        <f t="shared" si="14"/>
        <v>0</v>
      </c>
      <c r="AG108" s="91">
        <v>750605.55</v>
      </c>
      <c r="AH108" s="91">
        <v>56647.97</v>
      </c>
      <c r="AI108" s="91">
        <v>151523.82999999999</v>
      </c>
      <c r="AJ108" s="91">
        <v>0</v>
      </c>
      <c r="AK108" s="91">
        <v>64457.06</v>
      </c>
      <c r="AL108" s="91">
        <v>0</v>
      </c>
      <c r="AM108" s="91">
        <v>72748.87</v>
      </c>
      <c r="AN108" s="91">
        <v>10000</v>
      </c>
      <c r="AO108" s="91">
        <v>2017.11</v>
      </c>
      <c r="AP108" s="91">
        <v>5465.04</v>
      </c>
      <c r="AQ108" s="91">
        <v>32688.829999999998</v>
      </c>
      <c r="AR108" s="91">
        <v>25949.45</v>
      </c>
      <c r="AS108" s="91">
        <v>37.450000000000003</v>
      </c>
      <c r="AT108" s="91">
        <v>47906.31</v>
      </c>
      <c r="AU108" s="91">
        <v>34591.4</v>
      </c>
      <c r="AV108" s="91">
        <v>85150.680000000008</v>
      </c>
      <c r="AW108" s="91">
        <v>1339789.55</v>
      </c>
      <c r="AX108" s="91">
        <v>1588.83</v>
      </c>
      <c r="AY108" s="83">
        <f t="shared" si="15"/>
        <v>1.1858802750028912E-3</v>
      </c>
      <c r="AZ108" s="91">
        <v>0</v>
      </c>
      <c r="BA108" s="83">
        <v>5.5017847690082264E-2</v>
      </c>
      <c r="BB108" s="91">
        <v>1002914.73</v>
      </c>
      <c r="BC108" s="91">
        <v>1522724.31</v>
      </c>
      <c r="BD108" s="91">
        <v>208632.95999999999</v>
      </c>
      <c r="BE108" s="91">
        <v>0</v>
      </c>
      <c r="BF108" s="91">
        <v>211261.1</v>
      </c>
      <c r="BG108" s="91">
        <v>0</v>
      </c>
      <c r="BH108" s="91">
        <v>0</v>
      </c>
      <c r="BI108" s="91">
        <v>0</v>
      </c>
      <c r="BJ108" s="91">
        <f t="shared" si="16"/>
        <v>0</v>
      </c>
      <c r="BK108" s="91">
        <v>0</v>
      </c>
      <c r="BL108" s="82">
        <v>4410</v>
      </c>
      <c r="BM108" s="82">
        <v>1447</v>
      </c>
      <c r="BN108" s="82">
        <v>0</v>
      </c>
      <c r="BO108" s="82">
        <v>0</v>
      </c>
      <c r="BP108" s="82">
        <v>-33</v>
      </c>
      <c r="BQ108" s="82">
        <v>-102</v>
      </c>
      <c r="BR108" s="82">
        <v>-269</v>
      </c>
      <c r="BS108" s="82">
        <v>-481</v>
      </c>
      <c r="BT108" s="82">
        <v>3</v>
      </c>
      <c r="BU108" s="82">
        <v>0</v>
      </c>
      <c r="BV108" s="82">
        <v>3</v>
      </c>
      <c r="BW108" s="82">
        <v>-741</v>
      </c>
      <c r="BX108" s="82">
        <v>-4</v>
      </c>
      <c r="BY108" s="82">
        <v>4233</v>
      </c>
      <c r="BZ108" s="82">
        <v>33</v>
      </c>
      <c r="CA108" s="82">
        <v>301</v>
      </c>
      <c r="CB108" s="82">
        <v>94</v>
      </c>
      <c r="CC108" s="82">
        <v>336</v>
      </c>
      <c r="CD108" s="82">
        <v>8</v>
      </c>
      <c r="CE108" s="82">
        <v>2</v>
      </c>
    </row>
    <row r="109" spans="1:83" s="59" customFormat="1" ht="15.6" customHeight="1" x14ac:dyDescent="0.3">
      <c r="A109" s="43">
        <v>11</v>
      </c>
      <c r="B109" s="60" t="s">
        <v>582</v>
      </c>
      <c r="C109" s="79" t="s">
        <v>574</v>
      </c>
      <c r="D109" s="51" t="s">
        <v>359</v>
      </c>
      <c r="E109" s="51" t="s">
        <v>112</v>
      </c>
      <c r="F109" s="51" t="s">
        <v>358</v>
      </c>
      <c r="G109" s="82">
        <v>49281226</v>
      </c>
      <c r="H109" s="82">
        <v>0</v>
      </c>
      <c r="I109" s="82">
        <v>800276</v>
      </c>
      <c r="J109" s="82">
        <v>0</v>
      </c>
      <c r="K109" s="82">
        <v>0</v>
      </c>
      <c r="L109" s="82">
        <v>50081502</v>
      </c>
      <c r="M109" s="82">
        <v>0</v>
      </c>
      <c r="N109" s="82">
        <v>0</v>
      </c>
      <c r="O109" s="82">
        <v>6327577</v>
      </c>
      <c r="P109" s="82">
        <v>17171367</v>
      </c>
      <c r="Q109" s="82">
        <v>0</v>
      </c>
      <c r="R109" s="82">
        <v>3725601</v>
      </c>
      <c r="S109" s="82">
        <v>11952267</v>
      </c>
      <c r="T109" s="82">
        <v>6166261</v>
      </c>
      <c r="U109" s="82">
        <v>0</v>
      </c>
      <c r="V109" s="82">
        <v>0</v>
      </c>
      <c r="W109" s="82">
        <v>1416433</v>
      </c>
      <c r="X109" s="82">
        <v>2495710</v>
      </c>
      <c r="Y109" s="82">
        <v>49255216</v>
      </c>
      <c r="Z109" s="83">
        <v>0.10192191647180206</v>
      </c>
      <c r="AA109" s="82">
        <v>2495710</v>
      </c>
      <c r="AB109" s="82">
        <v>0</v>
      </c>
      <c r="AC109" s="82">
        <v>0</v>
      </c>
      <c r="AD109" s="82">
        <v>0</v>
      </c>
      <c r="AE109" s="82">
        <v>260</v>
      </c>
      <c r="AF109" s="48">
        <v>260</v>
      </c>
      <c r="AG109" s="82">
        <v>1161233</v>
      </c>
      <c r="AH109" s="82">
        <v>90861</v>
      </c>
      <c r="AI109" s="82">
        <v>309641</v>
      </c>
      <c r="AJ109" s="82">
        <v>0</v>
      </c>
      <c r="AK109" s="82">
        <v>99400</v>
      </c>
      <c r="AL109" s="82">
        <v>13006</v>
      </c>
      <c r="AM109" s="82">
        <v>118208</v>
      </c>
      <c r="AN109" s="82">
        <v>15500</v>
      </c>
      <c r="AO109" s="82">
        <v>12690</v>
      </c>
      <c r="AP109" s="82">
        <v>0</v>
      </c>
      <c r="AQ109" s="82">
        <v>113272</v>
      </c>
      <c r="AR109" s="82">
        <v>28529</v>
      </c>
      <c r="AS109" s="82">
        <v>0</v>
      </c>
      <c r="AT109" s="82">
        <v>57178</v>
      </c>
      <c r="AU109" s="82">
        <v>134736</v>
      </c>
      <c r="AV109" s="82">
        <v>89044</v>
      </c>
      <c r="AW109" s="82">
        <v>2243300</v>
      </c>
      <c r="AX109" s="82">
        <v>0</v>
      </c>
      <c r="AY109" s="50">
        <v>0</v>
      </c>
      <c r="AZ109" s="82">
        <v>0</v>
      </c>
      <c r="BA109" s="83">
        <v>5.0642206019793419E-2</v>
      </c>
      <c r="BB109" s="82">
        <v>3077280</v>
      </c>
      <c r="BC109" s="82">
        <v>1945558</v>
      </c>
      <c r="BD109" s="82">
        <v>210474</v>
      </c>
      <c r="BE109" s="82">
        <v>0</v>
      </c>
      <c r="BF109" s="82">
        <v>501793</v>
      </c>
      <c r="BG109" s="82">
        <v>0</v>
      </c>
      <c r="BH109" s="82">
        <v>0</v>
      </c>
      <c r="BI109" s="82">
        <v>0</v>
      </c>
      <c r="BJ109" s="48">
        <f t="shared" ref="BJ109" si="17">SUM(BH109:BI109)</f>
        <v>0</v>
      </c>
      <c r="BK109" s="82">
        <v>0</v>
      </c>
      <c r="BL109" s="82">
        <v>8205</v>
      </c>
      <c r="BM109" s="82">
        <v>2852</v>
      </c>
      <c r="BN109" s="82">
        <v>6</v>
      </c>
      <c r="BO109" s="82">
        <v>-2</v>
      </c>
      <c r="BP109" s="82">
        <v>-51</v>
      </c>
      <c r="BQ109" s="82">
        <v>-153</v>
      </c>
      <c r="BR109" s="82">
        <v>-604</v>
      </c>
      <c r="BS109" s="82">
        <v>-906</v>
      </c>
      <c r="BT109" s="82">
        <v>9</v>
      </c>
      <c r="BU109" s="82">
        <v>-3</v>
      </c>
      <c r="BV109" s="82">
        <v>0</v>
      </c>
      <c r="BW109" s="82">
        <v>-1238</v>
      </c>
      <c r="BX109" s="82">
        <v>-2</v>
      </c>
      <c r="BY109" s="82">
        <v>8113</v>
      </c>
      <c r="BZ109" s="82">
        <v>35</v>
      </c>
      <c r="CA109" s="82">
        <v>410</v>
      </c>
      <c r="CB109" s="82">
        <v>122</v>
      </c>
      <c r="CC109" s="82">
        <v>538</v>
      </c>
      <c r="CD109" s="82">
        <v>153</v>
      </c>
      <c r="CE109" s="82">
        <v>14</v>
      </c>
    </row>
    <row r="110" spans="1:83" s="59" customFormat="1" ht="15.6" customHeight="1" x14ac:dyDescent="0.3">
      <c r="A110" s="43">
        <v>11</v>
      </c>
      <c r="B110" s="60" t="s">
        <v>360</v>
      </c>
      <c r="C110" s="79" t="s">
        <v>267</v>
      </c>
      <c r="D110" s="51" t="s">
        <v>361</v>
      </c>
      <c r="E110" s="51" t="s">
        <v>119</v>
      </c>
      <c r="F110" s="51" t="s">
        <v>358</v>
      </c>
      <c r="G110" s="91">
        <v>18362844.16</v>
      </c>
      <c r="H110" s="91">
        <v>0</v>
      </c>
      <c r="I110" s="91">
        <v>265536.21999999997</v>
      </c>
      <c r="J110" s="91">
        <v>0</v>
      </c>
      <c r="K110" s="91">
        <v>0</v>
      </c>
      <c r="L110" s="91">
        <v>18628380.379999999</v>
      </c>
      <c r="M110" s="91">
        <v>0</v>
      </c>
      <c r="N110" s="91">
        <v>730775.5</v>
      </c>
      <c r="O110" s="91">
        <v>2216185.4900000002</v>
      </c>
      <c r="P110" s="91">
        <v>6379271.5899999999</v>
      </c>
      <c r="Q110" s="91">
        <v>46767.96</v>
      </c>
      <c r="R110" s="91">
        <v>1364957.75</v>
      </c>
      <c r="S110" s="91">
        <v>4561959.75</v>
      </c>
      <c r="T110" s="91">
        <v>1727547.62</v>
      </c>
      <c r="U110" s="91">
        <v>0</v>
      </c>
      <c r="V110" s="91">
        <v>15.94</v>
      </c>
      <c r="W110" s="91">
        <v>394640.12</v>
      </c>
      <c r="X110" s="91">
        <v>1188913.95</v>
      </c>
      <c r="Y110" s="91">
        <v>18611035.670000002</v>
      </c>
      <c r="Z110" s="83">
        <v>1.4364528049231998E-2</v>
      </c>
      <c r="AA110" s="91">
        <v>1119469.74</v>
      </c>
      <c r="AB110" s="91">
        <v>0</v>
      </c>
      <c r="AC110" s="91">
        <v>0</v>
      </c>
      <c r="AD110" s="91">
        <v>0</v>
      </c>
      <c r="AE110" s="91">
        <v>0</v>
      </c>
      <c r="AF110" s="91">
        <f>SUM(AD110:AE110)</f>
        <v>0</v>
      </c>
      <c r="AG110" s="91">
        <v>421338.63</v>
      </c>
      <c r="AH110" s="91">
        <v>31948.02</v>
      </c>
      <c r="AI110" s="91">
        <v>102500.49</v>
      </c>
      <c r="AJ110" s="91">
        <v>0</v>
      </c>
      <c r="AK110" s="91">
        <v>111270.37</v>
      </c>
      <c r="AL110" s="91">
        <v>10026.98</v>
      </c>
      <c r="AM110" s="91">
        <v>8623.9</v>
      </c>
      <c r="AN110" s="91">
        <v>8500</v>
      </c>
      <c r="AO110" s="91">
        <v>17640</v>
      </c>
      <c r="AP110" s="91">
        <v>0</v>
      </c>
      <c r="AQ110" s="91">
        <v>39776.86</v>
      </c>
      <c r="AR110" s="91">
        <v>13107.15</v>
      </c>
      <c r="AS110" s="91">
        <v>0</v>
      </c>
      <c r="AT110" s="91">
        <v>12145.06</v>
      </c>
      <c r="AU110" s="91">
        <v>65522.74</v>
      </c>
      <c r="AV110" s="91">
        <v>28766.21</v>
      </c>
      <c r="AW110" s="91">
        <v>871166.41</v>
      </c>
      <c r="AX110" s="91">
        <v>0</v>
      </c>
      <c r="AY110" s="83">
        <f>AX110/AW110</f>
        <v>0</v>
      </c>
      <c r="AZ110" s="91">
        <v>0</v>
      </c>
      <c r="BA110" s="83">
        <v>6.096385343391162E-2</v>
      </c>
      <c r="BB110" s="91">
        <v>85963.23</v>
      </c>
      <c r="BC110" s="91">
        <v>177810.36</v>
      </c>
      <c r="BD110" s="91">
        <v>208633</v>
      </c>
      <c r="BE110" s="91">
        <v>0</v>
      </c>
      <c r="BF110" s="91">
        <v>118796.39</v>
      </c>
      <c r="BG110" s="91">
        <v>0</v>
      </c>
      <c r="BH110" s="91">
        <v>0</v>
      </c>
      <c r="BI110" s="91">
        <v>0</v>
      </c>
      <c r="BJ110" s="91">
        <f>SUM(BH110:BI110)</f>
        <v>0</v>
      </c>
      <c r="BK110" s="91">
        <v>0</v>
      </c>
      <c r="BL110" s="82">
        <v>2386</v>
      </c>
      <c r="BM110" s="82">
        <v>749</v>
      </c>
      <c r="BN110" s="82">
        <v>0</v>
      </c>
      <c r="BO110" s="82">
        <v>0</v>
      </c>
      <c r="BP110" s="82">
        <v>-10</v>
      </c>
      <c r="BQ110" s="82">
        <v>-70</v>
      </c>
      <c r="BR110" s="82">
        <v>-88</v>
      </c>
      <c r="BS110" s="82">
        <v>-175</v>
      </c>
      <c r="BT110" s="82">
        <v>1</v>
      </c>
      <c r="BU110" s="82">
        <v>0</v>
      </c>
      <c r="BV110" s="82">
        <v>0</v>
      </c>
      <c r="BW110" s="82">
        <v>-526</v>
      </c>
      <c r="BX110" s="82">
        <v>-4</v>
      </c>
      <c r="BY110" s="82">
        <v>2263</v>
      </c>
      <c r="BZ110" s="82">
        <v>0</v>
      </c>
      <c r="CA110" s="82">
        <v>191</v>
      </c>
      <c r="CB110" s="82">
        <v>145</v>
      </c>
      <c r="CC110" s="82">
        <v>193</v>
      </c>
      <c r="CD110" s="82">
        <v>1</v>
      </c>
      <c r="CE110" s="82">
        <v>0</v>
      </c>
    </row>
    <row r="111" spans="1:83" s="59" customFormat="1" ht="15.6" customHeight="1" x14ac:dyDescent="0.3">
      <c r="A111" s="43">
        <v>11</v>
      </c>
      <c r="B111" s="60" t="s">
        <v>362</v>
      </c>
      <c r="C111" s="79" t="s">
        <v>363</v>
      </c>
      <c r="D111" s="51" t="s">
        <v>364</v>
      </c>
      <c r="E111" s="51" t="s">
        <v>107</v>
      </c>
      <c r="F111" s="51" t="s">
        <v>339</v>
      </c>
      <c r="G111" s="91">
        <v>77312826.175999999</v>
      </c>
      <c r="H111" s="91">
        <v>0</v>
      </c>
      <c r="I111" s="91">
        <v>3393968.554</v>
      </c>
      <c r="J111" s="91">
        <v>0</v>
      </c>
      <c r="K111" s="91">
        <v>7614.77</v>
      </c>
      <c r="L111" s="91">
        <v>80714409.5</v>
      </c>
      <c r="M111" s="91">
        <v>0</v>
      </c>
      <c r="N111" s="91">
        <v>743508.98</v>
      </c>
      <c r="O111" s="91">
        <v>5833369.2400000002</v>
      </c>
      <c r="P111" s="91">
        <v>23096307.390000001</v>
      </c>
      <c r="Q111" s="91">
        <v>0</v>
      </c>
      <c r="R111" s="91">
        <v>4473409.0999999996</v>
      </c>
      <c r="S111" s="91">
        <v>24379761.449999999</v>
      </c>
      <c r="T111" s="91">
        <v>15197347.35</v>
      </c>
      <c r="U111" s="91">
        <v>0</v>
      </c>
      <c r="V111" s="91">
        <v>0</v>
      </c>
      <c r="W111" s="91">
        <v>3960009.31</v>
      </c>
      <c r="X111" s="91">
        <v>3325669.9210000001</v>
      </c>
      <c r="Y111" s="91">
        <v>81009382.740999997</v>
      </c>
      <c r="Z111" s="83">
        <v>0.11386459833921736</v>
      </c>
      <c r="AA111" s="91">
        <v>3318055.1540000001</v>
      </c>
      <c r="AB111" s="91">
        <v>0</v>
      </c>
      <c r="AC111" s="91">
        <v>0</v>
      </c>
      <c r="AD111" s="91">
        <v>7614.77</v>
      </c>
      <c r="AE111" s="91">
        <v>0</v>
      </c>
      <c r="AF111" s="91">
        <f t="shared" ref="AF111:AF120" si="18">SUM(AD111:AE111)</f>
        <v>7614.77</v>
      </c>
      <c r="AG111" s="91">
        <v>1472541.165</v>
      </c>
      <c r="AH111" s="91">
        <v>137373.1</v>
      </c>
      <c r="AI111" s="91">
        <v>281834.21000000002</v>
      </c>
      <c r="AJ111" s="91">
        <v>72980.87</v>
      </c>
      <c r="AK111" s="91">
        <v>614438.43000000005</v>
      </c>
      <c r="AL111" s="91">
        <v>10242.35</v>
      </c>
      <c r="AM111" s="91">
        <v>97807.5</v>
      </c>
      <c r="AN111" s="91">
        <v>12500</v>
      </c>
      <c r="AO111" s="91">
        <v>13108.73</v>
      </c>
      <c r="AP111" s="91">
        <v>0</v>
      </c>
      <c r="AQ111" s="91">
        <v>87451.56</v>
      </c>
      <c r="AR111" s="91">
        <v>33453.300000000003</v>
      </c>
      <c r="AS111" s="91">
        <v>2140</v>
      </c>
      <c r="AT111" s="91">
        <v>32108.18</v>
      </c>
      <c r="AU111" s="91">
        <v>168000</v>
      </c>
      <c r="AV111" s="91">
        <v>70562.505999999994</v>
      </c>
      <c r="AW111" s="91">
        <v>3106541.9010000001</v>
      </c>
      <c r="AX111" s="91">
        <v>0</v>
      </c>
      <c r="AY111" s="83">
        <f t="shared" ref="AY111:AY120" si="19">AX111/AW111</f>
        <v>0</v>
      </c>
      <c r="AZ111" s="91">
        <v>0</v>
      </c>
      <c r="BA111" s="83">
        <v>4.2917266320682178E-2</v>
      </c>
      <c r="BB111" s="91">
        <v>1498133.38</v>
      </c>
      <c r="BC111" s="91">
        <v>7305060.5199999996</v>
      </c>
      <c r="BD111" s="91">
        <v>211810</v>
      </c>
      <c r="BE111" s="91">
        <v>0</v>
      </c>
      <c r="BF111" s="91">
        <v>663311.228</v>
      </c>
      <c r="BG111" s="91">
        <v>0</v>
      </c>
      <c r="BH111" s="91">
        <v>0</v>
      </c>
      <c r="BI111" s="91">
        <v>0</v>
      </c>
      <c r="BJ111" s="91">
        <f t="shared" ref="BJ111:BJ117" si="20">SUM(BH111:BI111)</f>
        <v>0</v>
      </c>
      <c r="BK111" s="91">
        <v>0</v>
      </c>
      <c r="BL111" s="82">
        <v>15985</v>
      </c>
      <c r="BM111" s="82">
        <v>7105</v>
      </c>
      <c r="BN111" s="82">
        <v>279</v>
      </c>
      <c r="BO111" s="82">
        <v>-100</v>
      </c>
      <c r="BP111" s="82">
        <v>-149</v>
      </c>
      <c r="BQ111" s="82">
        <v>-238</v>
      </c>
      <c r="BR111" s="82">
        <v>-1874</v>
      </c>
      <c r="BS111" s="82">
        <v>-1786</v>
      </c>
      <c r="BT111" s="82">
        <v>0</v>
      </c>
      <c r="BU111" s="82">
        <v>0</v>
      </c>
      <c r="BV111" s="82">
        <v>0</v>
      </c>
      <c r="BW111" s="82">
        <v>-1661</v>
      </c>
      <c r="BX111" s="82">
        <v>0</v>
      </c>
      <c r="BY111" s="82">
        <v>17561</v>
      </c>
      <c r="BZ111" s="82">
        <v>151</v>
      </c>
      <c r="CA111" s="82">
        <v>689</v>
      </c>
      <c r="CB111" s="82">
        <v>183</v>
      </c>
      <c r="CC111" s="82">
        <v>662</v>
      </c>
      <c r="CD111" s="82">
        <v>5</v>
      </c>
      <c r="CE111" s="82">
        <v>17</v>
      </c>
    </row>
    <row r="112" spans="1:83" s="59" customFormat="1" ht="15.6" customHeight="1" x14ac:dyDescent="0.3">
      <c r="A112" s="43">
        <v>11</v>
      </c>
      <c r="B112" s="60" t="s">
        <v>365</v>
      </c>
      <c r="C112" s="79" t="s">
        <v>366</v>
      </c>
      <c r="D112" s="51" t="s">
        <v>367</v>
      </c>
      <c r="E112" s="51" t="s">
        <v>107</v>
      </c>
      <c r="F112" s="51" t="s">
        <v>339</v>
      </c>
      <c r="G112" s="91">
        <v>11374236.33</v>
      </c>
      <c r="H112" s="91">
        <v>58</v>
      </c>
      <c r="I112" s="91">
        <v>216573.05</v>
      </c>
      <c r="J112" s="91">
        <v>0</v>
      </c>
      <c r="K112" s="91">
        <v>13774.2</v>
      </c>
      <c r="L112" s="91">
        <v>11604641.58</v>
      </c>
      <c r="M112" s="91">
        <v>0</v>
      </c>
      <c r="N112" s="91">
        <v>102753.43</v>
      </c>
      <c r="O112" s="91">
        <v>998429.57</v>
      </c>
      <c r="P112" s="91">
        <v>2428742.96</v>
      </c>
      <c r="Q112" s="91">
        <v>0</v>
      </c>
      <c r="R112" s="91">
        <v>431647.36</v>
      </c>
      <c r="S112" s="91">
        <v>4891007.74</v>
      </c>
      <c r="T112" s="91">
        <v>1511847.33</v>
      </c>
      <c r="U112" s="91">
        <v>0</v>
      </c>
      <c r="V112" s="91">
        <v>0</v>
      </c>
      <c r="W112" s="91">
        <v>450336.68</v>
      </c>
      <c r="X112" s="91">
        <v>940813.71</v>
      </c>
      <c r="Y112" s="91">
        <v>11755578.779999999</v>
      </c>
      <c r="Z112" s="83">
        <v>9.406801678922265E-2</v>
      </c>
      <c r="AA112" s="91">
        <v>915868.21</v>
      </c>
      <c r="AB112" s="91">
        <v>0</v>
      </c>
      <c r="AC112" s="91">
        <v>0</v>
      </c>
      <c r="AD112" s="91">
        <v>0</v>
      </c>
      <c r="AE112" s="91">
        <v>121.97</v>
      </c>
      <c r="AF112" s="91">
        <f t="shared" si="18"/>
        <v>121.97</v>
      </c>
      <c r="AG112" s="91">
        <v>369543.12</v>
      </c>
      <c r="AH112" s="91">
        <v>32262.36</v>
      </c>
      <c r="AI112" s="91">
        <v>101847.26</v>
      </c>
      <c r="AJ112" s="91">
        <v>0</v>
      </c>
      <c r="AK112" s="91">
        <v>42450</v>
      </c>
      <c r="AL112" s="91">
        <v>11012.25</v>
      </c>
      <c r="AM112" s="91">
        <v>65195.94</v>
      </c>
      <c r="AN112" s="91">
        <v>8500</v>
      </c>
      <c r="AO112" s="91">
        <v>0</v>
      </c>
      <c r="AP112" s="91">
        <v>3163.18</v>
      </c>
      <c r="AQ112" s="91">
        <v>30363.62</v>
      </c>
      <c r="AR112" s="91">
        <v>4242.34</v>
      </c>
      <c r="AS112" s="91">
        <v>0</v>
      </c>
      <c r="AT112" s="91">
        <v>3604.79</v>
      </c>
      <c r="AU112" s="91">
        <v>15585.14</v>
      </c>
      <c r="AV112" s="91">
        <v>28686.01</v>
      </c>
      <c r="AW112" s="91">
        <v>716456.01</v>
      </c>
      <c r="AX112" s="91">
        <v>0</v>
      </c>
      <c r="AY112" s="83">
        <f t="shared" si="19"/>
        <v>0</v>
      </c>
      <c r="AZ112" s="91">
        <v>0</v>
      </c>
      <c r="BA112" s="83">
        <v>8.0521292456739377E-2</v>
      </c>
      <c r="BB112" s="91">
        <v>223334.94</v>
      </c>
      <c r="BC112" s="91">
        <v>846622.37</v>
      </c>
      <c r="BD112" s="91">
        <v>211809.96</v>
      </c>
      <c r="BE112" s="91">
        <v>0</v>
      </c>
      <c r="BF112" s="91">
        <v>145667.41</v>
      </c>
      <c r="BG112" s="91">
        <v>0</v>
      </c>
      <c r="BH112" s="91">
        <v>0</v>
      </c>
      <c r="BI112" s="91">
        <v>0</v>
      </c>
      <c r="BJ112" s="91">
        <f t="shared" si="20"/>
        <v>0</v>
      </c>
      <c r="BK112" s="91">
        <v>0</v>
      </c>
      <c r="BL112" s="82">
        <v>1784</v>
      </c>
      <c r="BM112" s="82">
        <v>664</v>
      </c>
      <c r="BN112" s="82">
        <v>4</v>
      </c>
      <c r="BO112" s="82">
        <v>0</v>
      </c>
      <c r="BP112" s="82">
        <v>-17</v>
      </c>
      <c r="BQ112" s="82">
        <v>-38</v>
      </c>
      <c r="BR112" s="82">
        <v>-140</v>
      </c>
      <c r="BS112" s="82">
        <v>-181</v>
      </c>
      <c r="BT112" s="82">
        <v>6</v>
      </c>
      <c r="BU112" s="82">
        <v>0</v>
      </c>
      <c r="BV112" s="82">
        <v>0</v>
      </c>
      <c r="BW112" s="82">
        <v>-371</v>
      </c>
      <c r="BX112" s="82">
        <v>-1</v>
      </c>
      <c r="BY112" s="82">
        <v>1710</v>
      </c>
      <c r="BZ112" s="82">
        <v>2</v>
      </c>
      <c r="CA112" s="82">
        <v>168</v>
      </c>
      <c r="CB112" s="82">
        <v>41</v>
      </c>
      <c r="CC112" s="82">
        <v>119</v>
      </c>
      <c r="CD112" s="82">
        <v>34</v>
      </c>
      <c r="CE112" s="82">
        <v>7</v>
      </c>
    </row>
    <row r="113" spans="1:83" s="59" customFormat="1" ht="15.6" customHeight="1" x14ac:dyDescent="0.3">
      <c r="A113" s="43">
        <v>11</v>
      </c>
      <c r="B113" s="60" t="s">
        <v>368</v>
      </c>
      <c r="C113" s="79" t="s">
        <v>369</v>
      </c>
      <c r="D113" s="51" t="s">
        <v>370</v>
      </c>
      <c r="E113" s="51" t="s">
        <v>107</v>
      </c>
      <c r="F113" s="51" t="s">
        <v>339</v>
      </c>
      <c r="G113" s="91">
        <v>61970936.719999999</v>
      </c>
      <c r="H113" s="91">
        <v>0</v>
      </c>
      <c r="I113" s="91">
        <v>1248850.8900000001</v>
      </c>
      <c r="J113" s="91">
        <v>0</v>
      </c>
      <c r="K113" s="91">
        <v>0</v>
      </c>
      <c r="L113" s="91">
        <v>63219787.609999999</v>
      </c>
      <c r="M113" s="91">
        <v>0</v>
      </c>
      <c r="N113" s="91">
        <v>2371725.89</v>
      </c>
      <c r="O113" s="91">
        <v>7335986.6699999999</v>
      </c>
      <c r="P113" s="91">
        <v>11708338.6</v>
      </c>
      <c r="Q113" s="91">
        <v>0</v>
      </c>
      <c r="R113" s="91">
        <v>3798663.49</v>
      </c>
      <c r="S113" s="91">
        <v>25810735.280000001</v>
      </c>
      <c r="T113" s="91">
        <v>7271233.7000000002</v>
      </c>
      <c r="U113" s="91">
        <v>0</v>
      </c>
      <c r="V113" s="91">
        <v>0</v>
      </c>
      <c r="W113" s="91">
        <v>1609255.04</v>
      </c>
      <c r="X113" s="91">
        <v>3235144.75</v>
      </c>
      <c r="Y113" s="91">
        <v>63141083.420000002</v>
      </c>
      <c r="Z113" s="83">
        <v>8.4585658333421437E-2</v>
      </c>
      <c r="AA113" s="91">
        <v>3157358.62</v>
      </c>
      <c r="AB113" s="91">
        <v>0</v>
      </c>
      <c r="AC113" s="91">
        <v>0</v>
      </c>
      <c r="AD113" s="91">
        <v>0</v>
      </c>
      <c r="AE113" s="91">
        <v>0</v>
      </c>
      <c r="AF113" s="91">
        <f t="shared" si="18"/>
        <v>0</v>
      </c>
      <c r="AG113" s="91">
        <v>1677110.59</v>
      </c>
      <c r="AH113" s="91">
        <v>136609.54999999999</v>
      </c>
      <c r="AI113" s="91">
        <v>460809</v>
      </c>
      <c r="AJ113" s="91">
        <v>0</v>
      </c>
      <c r="AK113" s="91">
        <v>280241.21999999997</v>
      </c>
      <c r="AL113" s="91">
        <v>4672.88</v>
      </c>
      <c r="AM113" s="91">
        <v>71345.62</v>
      </c>
      <c r="AN113" s="91">
        <v>12250</v>
      </c>
      <c r="AO113" s="91">
        <v>8474.7999999999993</v>
      </c>
      <c r="AP113" s="91">
        <v>3202.06</v>
      </c>
      <c r="AQ113" s="91">
        <v>73152.44</v>
      </c>
      <c r="AR113" s="91">
        <v>35913.1</v>
      </c>
      <c r="AS113" s="91">
        <v>23397.17</v>
      </c>
      <c r="AT113" s="91">
        <v>26268.02</v>
      </c>
      <c r="AU113" s="91">
        <v>53676.61</v>
      </c>
      <c r="AV113" s="91">
        <v>86911.09</v>
      </c>
      <c r="AW113" s="91">
        <v>2954034.15</v>
      </c>
      <c r="AX113" s="91">
        <v>0</v>
      </c>
      <c r="AY113" s="83">
        <f t="shared" si="19"/>
        <v>0</v>
      </c>
      <c r="AZ113" s="91">
        <v>189.56</v>
      </c>
      <c r="BA113" s="83">
        <v>5.0949022027304933E-2</v>
      </c>
      <c r="BB113" s="91">
        <v>1293299.78</v>
      </c>
      <c r="BC113" s="91">
        <v>3948552.7</v>
      </c>
      <c r="BD113" s="91">
        <v>211810</v>
      </c>
      <c r="BE113" s="91">
        <v>5.8207660913467401E-11</v>
      </c>
      <c r="BF113" s="91">
        <v>532214.68999999994</v>
      </c>
      <c r="BG113" s="91">
        <v>0</v>
      </c>
      <c r="BH113" s="91">
        <v>0</v>
      </c>
      <c r="BI113" s="91">
        <v>0</v>
      </c>
      <c r="BJ113" s="91">
        <f t="shared" si="20"/>
        <v>0</v>
      </c>
      <c r="BK113" s="91">
        <v>0</v>
      </c>
      <c r="BL113" s="82">
        <v>8809</v>
      </c>
      <c r="BM113" s="82">
        <v>3003</v>
      </c>
      <c r="BN113" s="82">
        <v>0</v>
      </c>
      <c r="BO113" s="82">
        <v>0</v>
      </c>
      <c r="BP113" s="82">
        <v>-52</v>
      </c>
      <c r="BQ113" s="82">
        <v>-159</v>
      </c>
      <c r="BR113" s="82">
        <v>-599</v>
      </c>
      <c r="BS113" s="82">
        <v>-825</v>
      </c>
      <c r="BT113" s="82">
        <v>31</v>
      </c>
      <c r="BU113" s="82">
        <v>-3</v>
      </c>
      <c r="BV113" s="82">
        <v>4</v>
      </c>
      <c r="BW113" s="82">
        <v>-1906</v>
      </c>
      <c r="BX113" s="82">
        <v>-7</v>
      </c>
      <c r="BY113" s="82">
        <v>8296</v>
      </c>
      <c r="BZ113" s="82">
        <v>9</v>
      </c>
      <c r="CA113" s="82">
        <v>745</v>
      </c>
      <c r="CB113" s="82">
        <v>207</v>
      </c>
      <c r="CC113" s="82">
        <v>917</v>
      </c>
      <c r="CD113" s="82">
        <v>2</v>
      </c>
      <c r="CE113" s="82">
        <v>36</v>
      </c>
    </row>
    <row r="114" spans="1:83" s="59" customFormat="1" ht="15.6" customHeight="1" x14ac:dyDescent="0.3">
      <c r="A114" s="43">
        <v>11</v>
      </c>
      <c r="B114" s="60" t="s">
        <v>371</v>
      </c>
      <c r="C114" s="79" t="s">
        <v>179</v>
      </c>
      <c r="D114" s="51" t="s">
        <v>364</v>
      </c>
      <c r="E114" s="51" t="s">
        <v>107</v>
      </c>
      <c r="F114" s="51" t="s">
        <v>339</v>
      </c>
      <c r="G114" s="91">
        <v>90129380.959999993</v>
      </c>
      <c r="H114" s="91">
        <v>0</v>
      </c>
      <c r="I114" s="91">
        <v>2390811.7799999998</v>
      </c>
      <c r="J114" s="91">
        <v>0</v>
      </c>
      <c r="K114" s="91">
        <v>0</v>
      </c>
      <c r="L114" s="91">
        <v>92520192.739999995</v>
      </c>
      <c r="M114" s="91">
        <v>0</v>
      </c>
      <c r="N114" s="91">
        <v>6517126.2599999998</v>
      </c>
      <c r="O114" s="91">
        <v>6406157.7699999996</v>
      </c>
      <c r="P114" s="91">
        <v>23668336.100000001</v>
      </c>
      <c r="Q114" s="91">
        <v>0</v>
      </c>
      <c r="R114" s="91">
        <v>5926458.2599999998</v>
      </c>
      <c r="S114" s="91">
        <v>25970557.600000001</v>
      </c>
      <c r="T114" s="91">
        <v>17771054.620000001</v>
      </c>
      <c r="U114" s="91">
        <v>0</v>
      </c>
      <c r="V114" s="91">
        <v>0</v>
      </c>
      <c r="W114" s="91">
        <v>2704535.18</v>
      </c>
      <c r="X114" s="91">
        <v>4147899.31</v>
      </c>
      <c r="Y114" s="91">
        <v>93112125.099999994</v>
      </c>
      <c r="Z114" s="83">
        <v>2.9411992757128556E-2</v>
      </c>
      <c r="AA114" s="91">
        <v>4147899.31</v>
      </c>
      <c r="AB114" s="91">
        <v>0</v>
      </c>
      <c r="AC114" s="91">
        <v>0</v>
      </c>
      <c r="AD114" s="91">
        <v>0</v>
      </c>
      <c r="AE114" s="91">
        <v>0</v>
      </c>
      <c r="AF114" s="91">
        <f t="shared" si="18"/>
        <v>0</v>
      </c>
      <c r="AG114" s="91">
        <v>1929161.55</v>
      </c>
      <c r="AH114" s="91">
        <v>169226.72</v>
      </c>
      <c r="AI114" s="91">
        <v>411228.01</v>
      </c>
      <c r="AJ114" s="91">
        <v>0</v>
      </c>
      <c r="AK114" s="91">
        <v>613059.36</v>
      </c>
      <c r="AL114" s="91">
        <v>4638.2700000000004</v>
      </c>
      <c r="AM114" s="91">
        <v>82134.48</v>
      </c>
      <c r="AN114" s="91">
        <v>12500</v>
      </c>
      <c r="AO114" s="91">
        <v>4206.42</v>
      </c>
      <c r="AP114" s="91">
        <v>0</v>
      </c>
      <c r="AQ114" s="91">
        <v>130314.66</v>
      </c>
      <c r="AR114" s="91">
        <v>43743.32</v>
      </c>
      <c r="AS114" s="91">
        <v>43480</v>
      </c>
      <c r="AT114" s="91">
        <v>33991.129999999997</v>
      </c>
      <c r="AU114" s="91">
        <v>158403.35999999999</v>
      </c>
      <c r="AV114" s="91">
        <v>162580.14000000001</v>
      </c>
      <c r="AW114" s="91">
        <v>3798667.42</v>
      </c>
      <c r="AX114" s="91">
        <v>0</v>
      </c>
      <c r="AY114" s="83">
        <f t="shared" si="19"/>
        <v>0</v>
      </c>
      <c r="AZ114" s="91">
        <v>1146.27</v>
      </c>
      <c r="BA114" s="83">
        <v>4.6021610997648642E-2</v>
      </c>
      <c r="BB114" s="91">
        <v>1247956.1599999999</v>
      </c>
      <c r="BC114" s="91">
        <v>1402928.54</v>
      </c>
      <c r="BD114" s="91">
        <v>211810</v>
      </c>
      <c r="BE114" s="91">
        <v>0</v>
      </c>
      <c r="BF114" s="91">
        <v>899854.90000000095</v>
      </c>
      <c r="BG114" s="91">
        <v>0</v>
      </c>
      <c r="BH114" s="91">
        <v>0</v>
      </c>
      <c r="BI114" s="91">
        <v>0</v>
      </c>
      <c r="BJ114" s="91">
        <f t="shared" si="20"/>
        <v>0</v>
      </c>
      <c r="BK114" s="91">
        <v>0</v>
      </c>
      <c r="BL114" s="82">
        <v>18019</v>
      </c>
      <c r="BM114" s="82">
        <v>8151</v>
      </c>
      <c r="BN114" s="82">
        <v>1</v>
      </c>
      <c r="BO114" s="82">
        <v>-1</v>
      </c>
      <c r="BP114" s="82">
        <v>-93</v>
      </c>
      <c r="BQ114" s="82">
        <v>-391</v>
      </c>
      <c r="BR114" s="82">
        <v>-2179</v>
      </c>
      <c r="BS114" s="82">
        <v>-3657</v>
      </c>
      <c r="BT114" s="82">
        <v>27</v>
      </c>
      <c r="BU114" s="82">
        <v>-9</v>
      </c>
      <c r="BV114" s="82">
        <v>0</v>
      </c>
      <c r="BW114" s="82">
        <v>-2469</v>
      </c>
      <c r="BX114" s="82">
        <v>-6</v>
      </c>
      <c r="BY114" s="82">
        <v>17393</v>
      </c>
      <c r="BZ114" s="82">
        <v>45</v>
      </c>
      <c r="CA114" s="82">
        <v>774</v>
      </c>
      <c r="CB114" s="82">
        <v>243</v>
      </c>
      <c r="CC114" s="82">
        <v>1435</v>
      </c>
      <c r="CD114" s="82">
        <v>8</v>
      </c>
      <c r="CE114" s="82">
        <v>39</v>
      </c>
    </row>
    <row r="115" spans="1:83" s="59" customFormat="1" ht="15.6" customHeight="1" x14ac:dyDescent="0.3">
      <c r="A115" s="43">
        <v>12</v>
      </c>
      <c r="B115" s="60" t="s">
        <v>372</v>
      </c>
      <c r="C115" s="79" t="s">
        <v>373</v>
      </c>
      <c r="D115" s="51" t="s">
        <v>374</v>
      </c>
      <c r="E115" s="41" t="s">
        <v>87</v>
      </c>
      <c r="F115" s="51" t="s">
        <v>375</v>
      </c>
      <c r="G115" s="91">
        <v>30357660.190000001</v>
      </c>
      <c r="H115" s="91">
        <v>2302.91</v>
      </c>
      <c r="I115" s="91">
        <v>166010.23000000001</v>
      </c>
      <c r="J115" s="91">
        <v>0</v>
      </c>
      <c r="K115" s="91">
        <v>310.31</v>
      </c>
      <c r="L115" s="91">
        <v>30526283.640000001</v>
      </c>
      <c r="M115" s="91">
        <v>0</v>
      </c>
      <c r="N115" s="91">
        <v>0</v>
      </c>
      <c r="O115" s="91">
        <v>2781864</v>
      </c>
      <c r="P115" s="91">
        <v>3517277.09</v>
      </c>
      <c r="Q115" s="91">
        <v>25588.21</v>
      </c>
      <c r="R115" s="91">
        <v>3829134.07</v>
      </c>
      <c r="S115" s="91">
        <v>14780340.699999999</v>
      </c>
      <c r="T115" s="91">
        <v>3137031.72</v>
      </c>
      <c r="U115" s="91">
        <v>0</v>
      </c>
      <c r="V115" s="91">
        <v>0</v>
      </c>
      <c r="W115" s="91">
        <v>456168.96000000002</v>
      </c>
      <c r="X115" s="91">
        <v>2016483.3</v>
      </c>
      <c r="Y115" s="91">
        <v>30543888.050000001</v>
      </c>
      <c r="Z115" s="83">
        <v>7.5851866895055603E-2</v>
      </c>
      <c r="AA115" s="91">
        <v>2016172.99</v>
      </c>
      <c r="AB115" s="91">
        <v>0</v>
      </c>
      <c r="AC115" s="91">
        <v>0</v>
      </c>
      <c r="AD115" s="91">
        <v>310.31</v>
      </c>
      <c r="AE115" s="91">
        <v>0</v>
      </c>
      <c r="AF115" s="91">
        <f t="shared" si="18"/>
        <v>310.31</v>
      </c>
      <c r="AG115" s="91">
        <v>1015330.51</v>
      </c>
      <c r="AH115" s="91">
        <v>76938.570000000007</v>
      </c>
      <c r="AI115" s="91">
        <v>222046.02</v>
      </c>
      <c r="AJ115" s="91">
        <v>0</v>
      </c>
      <c r="AK115" s="91">
        <v>134328.6</v>
      </c>
      <c r="AL115" s="91">
        <v>55047.96</v>
      </c>
      <c r="AM115" s="91">
        <v>63689.5</v>
      </c>
      <c r="AN115" s="91">
        <v>21380</v>
      </c>
      <c r="AO115" s="91">
        <v>0</v>
      </c>
      <c r="AP115" s="91">
        <v>0</v>
      </c>
      <c r="AQ115" s="91">
        <v>73489.75</v>
      </c>
      <c r="AR115" s="91">
        <v>30137.17</v>
      </c>
      <c r="AS115" s="91">
        <v>0</v>
      </c>
      <c r="AT115" s="91">
        <v>3017.71</v>
      </c>
      <c r="AU115" s="91">
        <v>86388.04</v>
      </c>
      <c r="AV115" s="91">
        <v>64537.240000000005</v>
      </c>
      <c r="AW115" s="91">
        <v>1846331.07</v>
      </c>
      <c r="AX115" s="91">
        <v>0</v>
      </c>
      <c r="AY115" s="83">
        <f t="shared" si="19"/>
        <v>0</v>
      </c>
      <c r="AZ115" s="91">
        <v>0</v>
      </c>
      <c r="BA115" s="83">
        <v>6.6413978461493536E-2</v>
      </c>
      <c r="BB115" s="91">
        <v>699678.89</v>
      </c>
      <c r="BC115" s="91">
        <v>1603180.99</v>
      </c>
      <c r="BD115" s="91">
        <v>208633</v>
      </c>
      <c r="BE115" s="91">
        <v>0</v>
      </c>
      <c r="BF115" s="91">
        <v>342036.34999999899</v>
      </c>
      <c r="BG115" s="91">
        <v>0</v>
      </c>
      <c r="BH115" s="91">
        <v>0</v>
      </c>
      <c r="BI115" s="91">
        <v>0</v>
      </c>
      <c r="BJ115" s="91">
        <f t="shared" si="20"/>
        <v>0</v>
      </c>
      <c r="BK115" s="91">
        <v>0</v>
      </c>
      <c r="BL115" s="82">
        <v>5110</v>
      </c>
      <c r="BM115" s="82">
        <v>1220</v>
      </c>
      <c r="BN115" s="82">
        <v>0</v>
      </c>
      <c r="BO115" s="82">
        <v>0</v>
      </c>
      <c r="BP115" s="82">
        <v>-24</v>
      </c>
      <c r="BQ115" s="82">
        <v>-78</v>
      </c>
      <c r="BR115" s="82">
        <v>-125</v>
      </c>
      <c r="BS115" s="82">
        <v>-225</v>
      </c>
      <c r="BT115" s="82">
        <v>30</v>
      </c>
      <c r="BU115" s="82">
        <v>0</v>
      </c>
      <c r="BV115" s="82">
        <v>-28</v>
      </c>
      <c r="BW115" s="82">
        <v>-1310</v>
      </c>
      <c r="BX115" s="82">
        <v>0</v>
      </c>
      <c r="BY115" s="82">
        <v>4570</v>
      </c>
      <c r="BZ115" s="82">
        <v>0</v>
      </c>
      <c r="CA115" s="82">
        <v>242</v>
      </c>
      <c r="CB115" s="82">
        <v>181</v>
      </c>
      <c r="CC115" s="82">
        <v>878</v>
      </c>
      <c r="CD115" s="82">
        <v>6</v>
      </c>
      <c r="CE115" s="82">
        <v>3</v>
      </c>
    </row>
    <row r="116" spans="1:83" s="59" customFormat="1" ht="15.6" customHeight="1" x14ac:dyDescent="0.3">
      <c r="A116" s="43">
        <v>12</v>
      </c>
      <c r="B116" s="60" t="s">
        <v>376</v>
      </c>
      <c r="C116" s="80" t="s">
        <v>377</v>
      </c>
      <c r="D116" s="51" t="s">
        <v>378</v>
      </c>
      <c r="E116" s="41" t="s">
        <v>87</v>
      </c>
      <c r="F116" s="51" t="s">
        <v>379</v>
      </c>
      <c r="G116" s="91">
        <v>12749222.449999999</v>
      </c>
      <c r="H116" s="91">
        <v>0</v>
      </c>
      <c r="I116" s="91">
        <v>61482.32</v>
      </c>
      <c r="J116" s="91">
        <v>0</v>
      </c>
      <c r="K116" s="91">
        <v>0</v>
      </c>
      <c r="L116" s="91">
        <v>12810704.77</v>
      </c>
      <c r="M116" s="91">
        <v>0</v>
      </c>
      <c r="N116" s="91">
        <v>0</v>
      </c>
      <c r="O116" s="91">
        <v>760299.53</v>
      </c>
      <c r="P116" s="91">
        <v>2329366.9</v>
      </c>
      <c r="Q116" s="91">
        <v>0</v>
      </c>
      <c r="R116" s="91">
        <v>1237837.82</v>
      </c>
      <c r="S116" s="91">
        <v>5828982.1500000004</v>
      </c>
      <c r="T116" s="91">
        <v>1356709.23</v>
      </c>
      <c r="U116" s="91">
        <v>0</v>
      </c>
      <c r="V116" s="91">
        <v>0</v>
      </c>
      <c r="W116" s="91">
        <v>93378.78</v>
      </c>
      <c r="X116" s="91">
        <v>1158851.1599999999</v>
      </c>
      <c r="Y116" s="91">
        <v>12765425.57</v>
      </c>
      <c r="Z116" s="83">
        <v>7.5835687532458187E-2</v>
      </c>
      <c r="AA116" s="91">
        <v>1158851.1599999999</v>
      </c>
      <c r="AB116" s="91">
        <v>0</v>
      </c>
      <c r="AC116" s="91">
        <v>0</v>
      </c>
      <c r="AD116" s="91">
        <v>0</v>
      </c>
      <c r="AE116" s="91">
        <v>0</v>
      </c>
      <c r="AF116" s="91">
        <f t="shared" si="18"/>
        <v>0</v>
      </c>
      <c r="AG116" s="91">
        <v>513618.15</v>
      </c>
      <c r="AH116" s="91">
        <v>40437.17</v>
      </c>
      <c r="AI116" s="91">
        <v>119567.26</v>
      </c>
      <c r="AJ116" s="91">
        <v>0</v>
      </c>
      <c r="AK116" s="91">
        <v>31320</v>
      </c>
      <c r="AL116" s="91">
        <v>0</v>
      </c>
      <c r="AM116" s="91">
        <v>57465.79</v>
      </c>
      <c r="AN116" s="91">
        <v>11260</v>
      </c>
      <c r="AO116" s="91">
        <v>23157.75</v>
      </c>
      <c r="AP116" s="91">
        <v>788.42</v>
      </c>
      <c r="AQ116" s="91">
        <v>25844.639999999999</v>
      </c>
      <c r="AR116" s="91">
        <v>6957.88</v>
      </c>
      <c r="AS116" s="91">
        <v>0</v>
      </c>
      <c r="AT116" s="91">
        <v>7871.13</v>
      </c>
      <c r="AU116" s="91">
        <v>16326.15</v>
      </c>
      <c r="AV116" s="91">
        <v>56519.5</v>
      </c>
      <c r="AW116" s="91">
        <v>911133.84</v>
      </c>
      <c r="AX116" s="91">
        <v>0</v>
      </c>
      <c r="AY116" s="83">
        <f t="shared" si="19"/>
        <v>0</v>
      </c>
      <c r="AZ116" s="91">
        <v>0</v>
      </c>
      <c r="BA116" s="83">
        <v>9.0895830278653583E-2</v>
      </c>
      <c r="BB116" s="91">
        <v>256900.09</v>
      </c>
      <c r="BC116" s="91">
        <v>709945.96</v>
      </c>
      <c r="BD116" s="91">
        <v>211810</v>
      </c>
      <c r="BE116" s="91">
        <v>5.8207660913467401E-11</v>
      </c>
      <c r="BF116" s="91">
        <v>210790.62</v>
      </c>
      <c r="BG116" s="91">
        <v>0</v>
      </c>
      <c r="BH116" s="91">
        <v>0</v>
      </c>
      <c r="BI116" s="91">
        <v>0</v>
      </c>
      <c r="BJ116" s="91">
        <f t="shared" si="20"/>
        <v>0</v>
      </c>
      <c r="BK116" s="91">
        <v>0</v>
      </c>
      <c r="BL116" s="82">
        <v>2090</v>
      </c>
      <c r="BM116" s="82">
        <v>532</v>
      </c>
      <c r="BN116" s="82">
        <v>0</v>
      </c>
      <c r="BO116" s="82">
        <v>0</v>
      </c>
      <c r="BP116" s="82">
        <v>-9</v>
      </c>
      <c r="BQ116" s="82">
        <v>-45</v>
      </c>
      <c r="BR116" s="82">
        <v>-52</v>
      </c>
      <c r="BS116" s="82">
        <v>-122</v>
      </c>
      <c r="BT116" s="82">
        <v>0</v>
      </c>
      <c r="BU116" s="82">
        <v>0</v>
      </c>
      <c r="BV116" s="82">
        <v>16</v>
      </c>
      <c r="BW116" s="82">
        <v>-554</v>
      </c>
      <c r="BX116" s="82">
        <v>-1</v>
      </c>
      <c r="BY116" s="82">
        <v>1855</v>
      </c>
      <c r="BZ116" s="82">
        <v>0</v>
      </c>
      <c r="CA116" s="82">
        <v>115</v>
      </c>
      <c r="CB116" s="82">
        <v>93</v>
      </c>
      <c r="CC116" s="82">
        <v>336</v>
      </c>
      <c r="CD116" s="82">
        <v>8</v>
      </c>
      <c r="CE116" s="82">
        <v>2</v>
      </c>
    </row>
    <row r="117" spans="1:83" s="59" customFormat="1" ht="15.6" customHeight="1" x14ac:dyDescent="0.3">
      <c r="A117" s="43">
        <v>12</v>
      </c>
      <c r="B117" s="60" t="s">
        <v>380</v>
      </c>
      <c r="C117" s="79" t="s">
        <v>381</v>
      </c>
      <c r="D117" s="51" t="s">
        <v>382</v>
      </c>
      <c r="E117" s="51" t="s">
        <v>107</v>
      </c>
      <c r="F117" s="51" t="s">
        <v>383</v>
      </c>
      <c r="G117" s="91">
        <v>2424246.7400000002</v>
      </c>
      <c r="H117" s="91">
        <v>0</v>
      </c>
      <c r="I117" s="91">
        <v>875</v>
      </c>
      <c r="J117" s="91">
        <v>0</v>
      </c>
      <c r="K117" s="91">
        <v>5730</v>
      </c>
      <c r="L117" s="91">
        <v>2430851.7400000002</v>
      </c>
      <c r="M117" s="91">
        <v>0</v>
      </c>
      <c r="N117" s="91">
        <v>67701.53</v>
      </c>
      <c r="O117" s="91">
        <v>359367.51</v>
      </c>
      <c r="P117" s="91">
        <v>274332.37</v>
      </c>
      <c r="Q117" s="91">
        <v>0</v>
      </c>
      <c r="R117" s="91">
        <v>195463.69</v>
      </c>
      <c r="S117" s="91">
        <v>989953.25</v>
      </c>
      <c r="T117" s="91">
        <v>288439.59000000003</v>
      </c>
      <c r="U117" s="91">
        <v>0</v>
      </c>
      <c r="V117" s="91">
        <v>0</v>
      </c>
      <c r="W117" s="91">
        <v>87727.61</v>
      </c>
      <c r="X117" s="91">
        <v>224716.42</v>
      </c>
      <c r="Y117" s="91">
        <v>2487701.9700000002</v>
      </c>
      <c r="Z117" s="83">
        <v>3.6140541535800881E-2</v>
      </c>
      <c r="AA117" s="91">
        <v>218986.42</v>
      </c>
      <c r="AB117" s="91">
        <v>0</v>
      </c>
      <c r="AC117" s="91">
        <v>0</v>
      </c>
      <c r="AD117" s="91">
        <v>0</v>
      </c>
      <c r="AE117" s="91">
        <v>0</v>
      </c>
      <c r="AF117" s="91">
        <f t="shared" si="18"/>
        <v>0</v>
      </c>
      <c r="AG117" s="91">
        <v>77725.429999999993</v>
      </c>
      <c r="AH117" s="91">
        <v>6021.66</v>
      </c>
      <c r="AI117" s="91">
        <v>10558.77</v>
      </c>
      <c r="AJ117" s="91">
        <v>0</v>
      </c>
      <c r="AK117" s="91">
        <v>16937.04</v>
      </c>
      <c r="AL117" s="91">
        <v>0</v>
      </c>
      <c r="AM117" s="91">
        <v>9022.98</v>
      </c>
      <c r="AN117" s="91">
        <v>4206</v>
      </c>
      <c r="AO117" s="91">
        <v>0</v>
      </c>
      <c r="AP117" s="91">
        <v>2908.87</v>
      </c>
      <c r="AQ117" s="91">
        <v>9249.58</v>
      </c>
      <c r="AR117" s="91">
        <v>5166.5600000000004</v>
      </c>
      <c r="AS117" s="91">
        <v>0</v>
      </c>
      <c r="AT117" s="91">
        <v>0</v>
      </c>
      <c r="AU117" s="91">
        <v>6000</v>
      </c>
      <c r="AV117" s="91">
        <v>10446.61</v>
      </c>
      <c r="AW117" s="91">
        <v>158243.5</v>
      </c>
      <c r="AX117" s="91">
        <v>130913.83199999999</v>
      </c>
      <c r="AY117" s="83">
        <f t="shared" si="19"/>
        <v>0.82729358235883299</v>
      </c>
      <c r="AZ117" s="91">
        <v>0</v>
      </c>
      <c r="BA117" s="83">
        <f>218986.42/2424246.74</f>
        <v>9.0331737436924422E-2</v>
      </c>
      <c r="BB117" s="91">
        <v>59647.98</v>
      </c>
      <c r="BC117" s="91">
        <v>27965.61</v>
      </c>
      <c r="BD117" s="91">
        <v>52952.5</v>
      </c>
      <c r="BE117" s="91">
        <v>0</v>
      </c>
      <c r="BF117" s="91">
        <v>7803.1460000001198</v>
      </c>
      <c r="BG117" s="91">
        <v>0</v>
      </c>
      <c r="BH117" s="91">
        <v>0</v>
      </c>
      <c r="BI117" s="91">
        <v>0</v>
      </c>
      <c r="BJ117" s="91">
        <f t="shared" si="20"/>
        <v>0</v>
      </c>
      <c r="BK117" s="91">
        <v>0</v>
      </c>
      <c r="BL117" s="82">
        <v>390</v>
      </c>
      <c r="BM117" s="82">
        <v>148</v>
      </c>
      <c r="BN117" s="82">
        <v>3</v>
      </c>
      <c r="BO117" s="82">
        <v>0</v>
      </c>
      <c r="BP117" s="82">
        <v>-6</v>
      </c>
      <c r="BQ117" s="82">
        <v>-8</v>
      </c>
      <c r="BR117" s="82">
        <v>-50</v>
      </c>
      <c r="BS117" s="82">
        <v>-35</v>
      </c>
      <c r="BT117" s="82">
        <v>0</v>
      </c>
      <c r="BU117" s="82">
        <v>0</v>
      </c>
      <c r="BV117" s="82">
        <v>0</v>
      </c>
      <c r="BW117" s="82">
        <v>-90</v>
      </c>
      <c r="BX117" s="82">
        <v>-3</v>
      </c>
      <c r="BY117" s="82">
        <v>349</v>
      </c>
      <c r="BZ117" s="82">
        <v>0</v>
      </c>
      <c r="CA117" s="82">
        <v>34</v>
      </c>
      <c r="CB117" s="82">
        <v>11</v>
      </c>
      <c r="CC117" s="82">
        <v>28</v>
      </c>
      <c r="CD117" s="82">
        <v>3</v>
      </c>
      <c r="CE117" s="82">
        <v>2</v>
      </c>
    </row>
    <row r="118" spans="1:83" s="59" customFormat="1" ht="15.6" customHeight="1" x14ac:dyDescent="0.3">
      <c r="A118" s="43">
        <v>12</v>
      </c>
      <c r="B118" s="60" t="s">
        <v>581</v>
      </c>
      <c r="C118" s="79" t="s">
        <v>381</v>
      </c>
      <c r="D118" s="51" t="s">
        <v>384</v>
      </c>
      <c r="E118" s="51" t="s">
        <v>125</v>
      </c>
      <c r="F118" s="51" t="s">
        <v>383</v>
      </c>
      <c r="G118" s="91">
        <v>6778313</v>
      </c>
      <c r="H118" s="91">
        <v>0</v>
      </c>
      <c r="I118" s="91">
        <v>0</v>
      </c>
      <c r="J118" s="91">
        <v>0</v>
      </c>
      <c r="K118" s="91">
        <v>2859</v>
      </c>
      <c r="L118" s="91">
        <v>6781171</v>
      </c>
      <c r="M118" s="91">
        <v>0</v>
      </c>
      <c r="N118" s="91">
        <v>0</v>
      </c>
      <c r="O118" s="91">
        <v>855457</v>
      </c>
      <c r="P118" s="91">
        <v>1648559</v>
      </c>
      <c r="Q118" s="91">
        <v>0</v>
      </c>
      <c r="R118" s="91">
        <v>405117</v>
      </c>
      <c r="S118" s="91">
        <v>2693880</v>
      </c>
      <c r="T118" s="91">
        <v>437137</v>
      </c>
      <c r="U118" s="91">
        <v>0</v>
      </c>
      <c r="V118" s="91">
        <v>0</v>
      </c>
      <c r="W118" s="91">
        <v>50275</v>
      </c>
      <c r="X118" s="91">
        <f>2859+614195</f>
        <v>617054</v>
      </c>
      <c r="Y118" s="91">
        <v>6707478</v>
      </c>
      <c r="Z118" s="83">
        <f>111927/6778313</f>
        <v>1.6512515724782847E-2</v>
      </c>
      <c r="AA118" s="91">
        <v>614195</v>
      </c>
      <c r="AB118" s="91">
        <v>0</v>
      </c>
      <c r="AC118" s="91">
        <v>0</v>
      </c>
      <c r="AD118" s="91">
        <v>0</v>
      </c>
      <c r="AE118" s="91">
        <v>0</v>
      </c>
      <c r="AF118" s="91">
        <f t="shared" si="18"/>
        <v>0</v>
      </c>
      <c r="AG118" s="91">
        <v>278820</v>
      </c>
      <c r="AH118" s="91">
        <v>22578</v>
      </c>
      <c r="AI118" s="91">
        <v>69619</v>
      </c>
      <c r="AJ118" s="91">
        <v>0</v>
      </c>
      <c r="AK118" s="91">
        <v>29273</v>
      </c>
      <c r="AL118" s="91">
        <v>0</v>
      </c>
      <c r="AM118" s="91">
        <v>27728</v>
      </c>
      <c r="AN118" s="91">
        <v>7320</v>
      </c>
      <c r="AO118" s="91">
        <v>0</v>
      </c>
      <c r="AP118" s="91">
        <v>4673</v>
      </c>
      <c r="AQ118" s="91">
        <f>2905+5572+5442</f>
        <v>13919</v>
      </c>
      <c r="AR118" s="91">
        <v>8830</v>
      </c>
      <c r="AS118" s="91">
        <v>0</v>
      </c>
      <c r="AT118" s="91">
        <v>2125</v>
      </c>
      <c r="AU118" s="91">
        <v>10111</v>
      </c>
      <c r="AV118" s="91">
        <f>6830+6439+98+1071+12371+954</f>
        <v>27763</v>
      </c>
      <c r="AW118" s="91">
        <v>502757</v>
      </c>
      <c r="AX118" s="91">
        <v>0</v>
      </c>
      <c r="AY118" s="83">
        <f t="shared" si="19"/>
        <v>0</v>
      </c>
      <c r="AZ118" s="91">
        <v>0</v>
      </c>
      <c r="BA118" s="83">
        <f>614195/6778313</f>
        <v>9.0611779066561246E-2</v>
      </c>
      <c r="BB118" s="91">
        <v>91370</v>
      </c>
      <c r="BC118" s="91">
        <v>20557</v>
      </c>
      <c r="BD118" s="91">
        <v>158858</v>
      </c>
      <c r="BE118" s="91">
        <v>0</v>
      </c>
      <c r="BF118" s="91">
        <v>46615</v>
      </c>
      <c r="BG118" s="91">
        <v>0</v>
      </c>
      <c r="BH118" s="91">
        <v>0</v>
      </c>
      <c r="BI118" s="91">
        <v>0</v>
      </c>
      <c r="BJ118" s="91">
        <v>0</v>
      </c>
      <c r="BK118" s="91">
        <v>0</v>
      </c>
      <c r="BL118" s="82">
        <v>899</v>
      </c>
      <c r="BM118" s="82">
        <v>399</v>
      </c>
      <c r="BN118" s="82">
        <v>0</v>
      </c>
      <c r="BO118" s="82">
        <v>0</v>
      </c>
      <c r="BP118" s="82">
        <v>-7</v>
      </c>
      <c r="BQ118" s="82">
        <v>-28</v>
      </c>
      <c r="BR118" s="82">
        <v>-95</v>
      </c>
      <c r="BS118" s="82">
        <v>-90</v>
      </c>
      <c r="BT118" s="82">
        <v>0</v>
      </c>
      <c r="BU118" s="82">
        <v>0</v>
      </c>
      <c r="BV118" s="82">
        <v>10</v>
      </c>
      <c r="BW118" s="82">
        <v>-183</v>
      </c>
      <c r="BX118" s="82">
        <v>0</v>
      </c>
      <c r="BY118" s="82">
        <v>825</v>
      </c>
      <c r="BZ118" s="82">
        <v>0</v>
      </c>
      <c r="CA118" s="82">
        <v>86</v>
      </c>
      <c r="CB118" s="82">
        <v>28</v>
      </c>
      <c r="CC118" s="82">
        <v>57</v>
      </c>
      <c r="CD118" s="82">
        <v>10</v>
      </c>
      <c r="CE118" s="82">
        <v>2</v>
      </c>
    </row>
    <row r="119" spans="1:83" s="59" customFormat="1" ht="15.6" customHeight="1" x14ac:dyDescent="0.3">
      <c r="A119" s="43">
        <v>12</v>
      </c>
      <c r="B119" s="60" t="s">
        <v>385</v>
      </c>
      <c r="C119" s="79" t="s">
        <v>386</v>
      </c>
      <c r="D119" s="51" t="s">
        <v>387</v>
      </c>
      <c r="E119" s="41" t="s">
        <v>87</v>
      </c>
      <c r="F119" s="51" t="s">
        <v>388</v>
      </c>
      <c r="G119" s="91">
        <v>2734767.07</v>
      </c>
      <c r="H119" s="91">
        <v>0</v>
      </c>
      <c r="I119" s="91">
        <v>27934.46</v>
      </c>
      <c r="J119" s="91">
        <v>0</v>
      </c>
      <c r="K119" s="91">
        <v>0</v>
      </c>
      <c r="L119" s="91">
        <v>2762701.53</v>
      </c>
      <c r="M119" s="91">
        <v>0</v>
      </c>
      <c r="N119" s="91">
        <v>0</v>
      </c>
      <c r="O119" s="91">
        <v>129793.05</v>
      </c>
      <c r="P119" s="91">
        <v>412846.91</v>
      </c>
      <c r="Q119" s="91">
        <v>0</v>
      </c>
      <c r="R119" s="91">
        <v>190527.93</v>
      </c>
      <c r="S119" s="91">
        <v>1411085.95</v>
      </c>
      <c r="T119" s="91">
        <v>301841.58</v>
      </c>
      <c r="U119" s="91">
        <v>0</v>
      </c>
      <c r="V119" s="91">
        <v>0</v>
      </c>
      <c r="W119" s="91">
        <v>32945.620000000003</v>
      </c>
      <c r="X119" s="91">
        <v>248695.97</v>
      </c>
      <c r="Y119" s="91">
        <v>2727737.01</v>
      </c>
      <c r="Z119" s="83">
        <v>0.14423839029186497</v>
      </c>
      <c r="AA119" s="91">
        <v>248681.60000000001</v>
      </c>
      <c r="AB119" s="91">
        <v>0</v>
      </c>
      <c r="AC119" s="91">
        <v>0</v>
      </c>
      <c r="AD119" s="91">
        <v>0</v>
      </c>
      <c r="AE119" s="91">
        <v>0</v>
      </c>
      <c r="AF119" s="91">
        <f t="shared" si="18"/>
        <v>0</v>
      </c>
      <c r="AG119" s="91">
        <v>65440.12</v>
      </c>
      <c r="AH119" s="91">
        <v>5495.65</v>
      </c>
      <c r="AI119" s="91">
        <v>12885.3</v>
      </c>
      <c r="AJ119" s="91">
        <v>0</v>
      </c>
      <c r="AK119" s="91">
        <v>24360</v>
      </c>
      <c r="AL119" s="91">
        <v>12392.35</v>
      </c>
      <c r="AM119" s="91">
        <v>10022.4</v>
      </c>
      <c r="AN119" s="91">
        <v>4534</v>
      </c>
      <c r="AO119" s="91">
        <v>0</v>
      </c>
      <c r="AP119" s="91">
        <v>500</v>
      </c>
      <c r="AQ119" s="91">
        <v>8628.07</v>
      </c>
      <c r="AR119" s="91">
        <v>0</v>
      </c>
      <c r="AS119" s="91">
        <v>0</v>
      </c>
      <c r="AT119" s="91">
        <v>0</v>
      </c>
      <c r="AU119" s="91">
        <v>2100</v>
      </c>
      <c r="AV119" s="91">
        <v>13762.89</v>
      </c>
      <c r="AW119" s="91">
        <v>160120.78</v>
      </c>
      <c r="AX119" s="91">
        <v>0</v>
      </c>
      <c r="AY119" s="83">
        <f t="shared" si="19"/>
        <v>0</v>
      </c>
      <c r="AZ119" s="91">
        <v>370</v>
      </c>
      <c r="BA119" s="83">
        <v>9.0933375177725845E-2</v>
      </c>
      <c r="BB119" s="91">
        <v>69960.210000000006</v>
      </c>
      <c r="BC119" s="91">
        <v>324498.19</v>
      </c>
      <c r="BD119" s="91">
        <v>89771.43</v>
      </c>
      <c r="BE119" s="91">
        <v>0</v>
      </c>
      <c r="BF119" s="91">
        <v>0</v>
      </c>
      <c r="BG119" s="91">
        <v>0</v>
      </c>
      <c r="BH119" s="91">
        <v>0</v>
      </c>
      <c r="BI119" s="91">
        <v>0</v>
      </c>
      <c r="BJ119" s="91">
        <f>SUM(BH119:BI119)</f>
        <v>0</v>
      </c>
      <c r="BK119" s="91">
        <v>0</v>
      </c>
      <c r="BL119" s="82">
        <v>383</v>
      </c>
      <c r="BM119" s="82">
        <v>124</v>
      </c>
      <c r="BN119" s="82">
        <v>0</v>
      </c>
      <c r="BO119" s="82">
        <v>0</v>
      </c>
      <c r="BP119" s="82">
        <v>-3</v>
      </c>
      <c r="BQ119" s="82">
        <v>-4</v>
      </c>
      <c r="BR119" s="82">
        <v>-11</v>
      </c>
      <c r="BS119" s="82">
        <v>-33</v>
      </c>
      <c r="BT119" s="82">
        <v>0</v>
      </c>
      <c r="BU119" s="82">
        <v>0</v>
      </c>
      <c r="BV119" s="82">
        <v>66</v>
      </c>
      <c r="BW119" s="82">
        <v>-105</v>
      </c>
      <c r="BX119" s="82">
        <v>-2</v>
      </c>
      <c r="BY119" s="82">
        <v>415</v>
      </c>
      <c r="BZ119" s="82">
        <v>13</v>
      </c>
      <c r="CA119" s="82">
        <v>35</v>
      </c>
      <c r="CB119" s="82">
        <v>14</v>
      </c>
      <c r="CC119" s="82">
        <v>37</v>
      </c>
      <c r="CD119" s="82">
        <v>0</v>
      </c>
      <c r="CE119" s="82">
        <v>0</v>
      </c>
    </row>
    <row r="120" spans="1:83" s="59" customFormat="1" ht="15.6" customHeight="1" x14ac:dyDescent="0.3">
      <c r="A120" s="51">
        <v>13</v>
      </c>
      <c r="B120" s="51" t="s">
        <v>389</v>
      </c>
      <c r="C120" s="79" t="s">
        <v>390</v>
      </c>
      <c r="D120" s="51" t="s">
        <v>391</v>
      </c>
      <c r="E120" s="51" t="s">
        <v>392</v>
      </c>
      <c r="F120" s="51" t="s">
        <v>393</v>
      </c>
      <c r="G120" s="91">
        <v>36634985.149999999</v>
      </c>
      <c r="H120" s="91">
        <v>0</v>
      </c>
      <c r="I120" s="91">
        <v>1227310.7</v>
      </c>
      <c r="J120" s="91">
        <v>0</v>
      </c>
      <c r="K120" s="91">
        <v>0</v>
      </c>
      <c r="L120" s="91">
        <v>37862295.850000001</v>
      </c>
      <c r="M120" s="91">
        <v>0</v>
      </c>
      <c r="N120" s="91">
        <v>10260200.73</v>
      </c>
      <c r="O120" s="91">
        <v>1218741.6000000001</v>
      </c>
      <c r="P120" s="91">
        <v>12356825.460000001</v>
      </c>
      <c r="Q120" s="91">
        <v>1761.01</v>
      </c>
      <c r="R120" s="91">
        <v>1551275.27</v>
      </c>
      <c r="S120" s="91">
        <v>5080850.58</v>
      </c>
      <c r="T120" s="91">
        <v>3394218.12</v>
      </c>
      <c r="U120" s="91">
        <v>0</v>
      </c>
      <c r="V120" s="91">
        <v>0</v>
      </c>
      <c r="W120" s="91">
        <v>1244277.99</v>
      </c>
      <c r="X120" s="91">
        <v>2567416.96</v>
      </c>
      <c r="Y120" s="91">
        <v>37675567.719999999</v>
      </c>
      <c r="Z120" s="83">
        <v>0.13454934920316217</v>
      </c>
      <c r="AA120" s="91">
        <v>2567416.96</v>
      </c>
      <c r="AB120" s="91">
        <v>0</v>
      </c>
      <c r="AC120" s="91">
        <v>0</v>
      </c>
      <c r="AD120" s="91">
        <v>0</v>
      </c>
      <c r="AE120" s="91">
        <v>0</v>
      </c>
      <c r="AF120" s="91">
        <f t="shared" si="18"/>
        <v>0</v>
      </c>
      <c r="AG120" s="91">
        <v>1446408.35</v>
      </c>
      <c r="AH120" s="91">
        <v>104005.63</v>
      </c>
      <c r="AI120" s="91">
        <v>304914.88</v>
      </c>
      <c r="AJ120" s="91">
        <v>0</v>
      </c>
      <c r="AK120" s="91">
        <v>202884.41</v>
      </c>
      <c r="AL120" s="91">
        <v>5086.3</v>
      </c>
      <c r="AM120" s="91">
        <v>67293.97</v>
      </c>
      <c r="AN120" s="91">
        <v>10800</v>
      </c>
      <c r="AO120" s="91">
        <v>1269</v>
      </c>
      <c r="AP120" s="91">
        <v>0</v>
      </c>
      <c r="AQ120" s="91">
        <v>73525.319999999992</v>
      </c>
      <c r="AR120" s="91">
        <v>27755.67</v>
      </c>
      <c r="AS120" s="91">
        <v>3350</v>
      </c>
      <c r="AT120" s="91">
        <v>12782.55</v>
      </c>
      <c r="AU120" s="91">
        <v>23279.57</v>
      </c>
      <c r="AV120" s="91">
        <v>97248.03</v>
      </c>
      <c r="AW120" s="91">
        <v>2380603.6800000002</v>
      </c>
      <c r="AX120" s="91">
        <v>0</v>
      </c>
      <c r="AY120" s="83">
        <f t="shared" si="19"/>
        <v>0</v>
      </c>
      <c r="AZ120" s="91">
        <v>0</v>
      </c>
      <c r="BA120" s="83">
        <v>7.0081015441601724E-2</v>
      </c>
      <c r="BB120" s="91">
        <v>1339499.08</v>
      </c>
      <c r="BC120" s="91">
        <v>3589714.33</v>
      </c>
      <c r="BD120" s="91">
        <v>211810</v>
      </c>
      <c r="BE120" s="91">
        <v>5.8207660913467401E-11</v>
      </c>
      <c r="BF120" s="91">
        <v>386211.66000000102</v>
      </c>
      <c r="BG120" s="91">
        <v>0</v>
      </c>
      <c r="BH120" s="91">
        <v>0</v>
      </c>
      <c r="BI120" s="91">
        <v>0</v>
      </c>
      <c r="BJ120" s="91">
        <f>SUM(BH120:BI120)</f>
        <v>0</v>
      </c>
      <c r="BK120" s="91">
        <v>0</v>
      </c>
      <c r="BL120" s="82">
        <v>5032</v>
      </c>
      <c r="BM120" s="82">
        <v>1567</v>
      </c>
      <c r="BN120" s="82">
        <v>20</v>
      </c>
      <c r="BO120" s="82">
        <v>-7</v>
      </c>
      <c r="BP120" s="82">
        <v>-36</v>
      </c>
      <c r="BQ120" s="82">
        <v>-138</v>
      </c>
      <c r="BR120" s="82">
        <v>-266</v>
      </c>
      <c r="BS120" s="82">
        <v>-619</v>
      </c>
      <c r="BT120" s="82">
        <v>1</v>
      </c>
      <c r="BU120" s="82">
        <v>0</v>
      </c>
      <c r="BV120" s="82">
        <v>15</v>
      </c>
      <c r="BW120" s="82">
        <v>-877</v>
      </c>
      <c r="BX120" s="82">
        <v>-1</v>
      </c>
      <c r="BY120" s="82">
        <v>4691</v>
      </c>
      <c r="BZ120" s="82">
        <v>33</v>
      </c>
      <c r="CA120" s="82">
        <v>162</v>
      </c>
      <c r="CB120" s="82">
        <v>69</v>
      </c>
      <c r="CC120" s="82">
        <v>530</v>
      </c>
      <c r="CD120" s="82">
        <v>113</v>
      </c>
      <c r="CE120" s="82">
        <v>2</v>
      </c>
    </row>
    <row r="121" spans="1:83" s="59" customFormat="1" ht="15.6" customHeight="1" x14ac:dyDescent="0.3">
      <c r="A121" s="51">
        <v>13</v>
      </c>
      <c r="B121" s="51" t="s">
        <v>583</v>
      </c>
      <c r="C121" s="79" t="s">
        <v>575</v>
      </c>
      <c r="D121" s="51" t="s">
        <v>400</v>
      </c>
      <c r="E121" s="51" t="s">
        <v>112</v>
      </c>
      <c r="F121" s="51" t="s">
        <v>397</v>
      </c>
      <c r="G121" s="82">
        <v>60881647</v>
      </c>
      <c r="H121" s="82">
        <v>0</v>
      </c>
      <c r="I121" s="82">
        <v>1275053</v>
      </c>
      <c r="J121" s="82">
        <v>0</v>
      </c>
      <c r="K121" s="82">
        <v>9603</v>
      </c>
      <c r="L121" s="82">
        <v>62166302</v>
      </c>
      <c r="M121" s="82">
        <v>0</v>
      </c>
      <c r="N121" s="82">
        <v>3622689</v>
      </c>
      <c r="O121" s="82">
        <v>4430400</v>
      </c>
      <c r="P121" s="82">
        <v>23800228</v>
      </c>
      <c r="Q121" s="82">
        <v>9350</v>
      </c>
      <c r="R121" s="82">
        <v>4194123</v>
      </c>
      <c r="S121" s="82">
        <v>12944936</v>
      </c>
      <c r="T121" s="82">
        <v>7977460</v>
      </c>
      <c r="U121" s="82">
        <v>0</v>
      </c>
      <c r="V121" s="82">
        <v>0</v>
      </c>
      <c r="W121" s="82">
        <v>1725579</v>
      </c>
      <c r="X121" s="82">
        <v>3765494</v>
      </c>
      <c r="Y121" s="82">
        <v>62470258</v>
      </c>
      <c r="Z121" s="83">
        <v>5.6899971842088962E-2</v>
      </c>
      <c r="AA121" s="82">
        <v>3673256</v>
      </c>
      <c r="AB121" s="82">
        <v>0</v>
      </c>
      <c r="AC121" s="82">
        <v>0</v>
      </c>
      <c r="AD121" s="82">
        <v>9603</v>
      </c>
      <c r="AE121" s="82">
        <v>170</v>
      </c>
      <c r="AF121" s="82">
        <v>9773</v>
      </c>
      <c r="AG121" s="82">
        <v>2035016</v>
      </c>
      <c r="AH121" s="82">
        <v>159148</v>
      </c>
      <c r="AI121" s="82">
        <v>531700</v>
      </c>
      <c r="AJ121" s="82">
        <v>0</v>
      </c>
      <c r="AK121" s="82">
        <v>166690</v>
      </c>
      <c r="AL121" s="82">
        <v>9373</v>
      </c>
      <c r="AM121" s="82">
        <v>50367</v>
      </c>
      <c r="AN121" s="82">
        <v>16300</v>
      </c>
      <c r="AO121" s="82">
        <v>0</v>
      </c>
      <c r="AP121" s="82">
        <v>0</v>
      </c>
      <c r="AQ121" s="82">
        <v>110237</v>
      </c>
      <c r="AR121" s="82">
        <v>16272</v>
      </c>
      <c r="AS121" s="82">
        <v>1390</v>
      </c>
      <c r="AT121" s="82">
        <v>20768</v>
      </c>
      <c r="AU121" s="82">
        <v>19152</v>
      </c>
      <c r="AV121" s="82">
        <v>103658</v>
      </c>
      <c r="AW121" s="82">
        <v>3243505</v>
      </c>
      <c r="AX121" s="82">
        <v>78228</v>
      </c>
      <c r="AY121" s="50">
        <v>2.4118353447890477E-2</v>
      </c>
      <c r="AZ121" s="82">
        <v>72</v>
      </c>
      <c r="BA121" s="83">
        <v>6.0334373017208287E-2</v>
      </c>
      <c r="BB121" s="82">
        <v>960305</v>
      </c>
      <c r="BC121" s="82">
        <v>2503860</v>
      </c>
      <c r="BD121" s="82">
        <v>209943</v>
      </c>
      <c r="BE121" s="82">
        <v>630</v>
      </c>
      <c r="BF121" s="82">
        <v>692648</v>
      </c>
      <c r="BG121" s="82">
        <v>0</v>
      </c>
      <c r="BH121" s="82">
        <v>0</v>
      </c>
      <c r="BI121" s="82">
        <v>0</v>
      </c>
      <c r="BJ121" s="82">
        <v>0</v>
      </c>
      <c r="BK121" s="82">
        <v>0</v>
      </c>
      <c r="BL121" s="82">
        <v>10367</v>
      </c>
      <c r="BM121" s="82">
        <v>3624</v>
      </c>
      <c r="BN121" s="82">
        <v>0</v>
      </c>
      <c r="BO121" s="82">
        <v>0</v>
      </c>
      <c r="BP121" s="82">
        <v>-78</v>
      </c>
      <c r="BQ121" s="82">
        <v>-394</v>
      </c>
      <c r="BR121" s="82">
        <v>-632</v>
      </c>
      <c r="BS121" s="82">
        <v>-1522</v>
      </c>
      <c r="BT121" s="82">
        <v>1</v>
      </c>
      <c r="BU121" s="82">
        <v>0</v>
      </c>
      <c r="BV121" s="82">
        <v>6</v>
      </c>
      <c r="BW121" s="82">
        <v>-1461</v>
      </c>
      <c r="BX121" s="82">
        <v>-11</v>
      </c>
      <c r="BY121" s="82">
        <v>9900</v>
      </c>
      <c r="BZ121" s="82">
        <v>36</v>
      </c>
      <c r="CA121" s="82">
        <v>338</v>
      </c>
      <c r="CB121" s="82">
        <v>175</v>
      </c>
      <c r="CC121" s="82">
        <v>928</v>
      </c>
      <c r="CD121" s="82">
        <v>7</v>
      </c>
      <c r="CE121" s="82">
        <v>13</v>
      </c>
    </row>
    <row r="122" spans="1:83" s="59" customFormat="1" ht="15.6" customHeight="1" x14ac:dyDescent="0.3">
      <c r="A122" s="51">
        <v>13</v>
      </c>
      <c r="B122" s="51" t="s">
        <v>394</v>
      </c>
      <c r="C122" s="80" t="s">
        <v>395</v>
      </c>
      <c r="D122" s="51" t="s">
        <v>396</v>
      </c>
      <c r="E122" s="51" t="s">
        <v>119</v>
      </c>
      <c r="F122" s="51" t="s">
        <v>397</v>
      </c>
      <c r="G122" s="91">
        <v>67205169.099999994</v>
      </c>
      <c r="H122" s="91">
        <v>0</v>
      </c>
      <c r="I122" s="91">
        <v>1542270.55</v>
      </c>
      <c r="J122" s="91">
        <v>6297.01</v>
      </c>
      <c r="K122" s="91">
        <v>0</v>
      </c>
      <c r="L122" s="91">
        <v>68753736.659999996</v>
      </c>
      <c r="M122" s="91">
        <v>101284.82</v>
      </c>
      <c r="N122" s="91">
        <v>17871550.879999999</v>
      </c>
      <c r="O122" s="91">
        <v>2794402.83</v>
      </c>
      <c r="P122" s="91">
        <v>19968692.059999999</v>
      </c>
      <c r="Q122" s="91">
        <v>0</v>
      </c>
      <c r="R122" s="91">
        <v>4615971.8099999996</v>
      </c>
      <c r="S122" s="91">
        <v>12583221.32</v>
      </c>
      <c r="T122" s="91">
        <v>5953972.0499999998</v>
      </c>
      <c r="U122" s="91">
        <v>0</v>
      </c>
      <c r="V122" s="91">
        <v>0</v>
      </c>
      <c r="W122" s="91">
        <v>1541508.93</v>
      </c>
      <c r="X122" s="91">
        <v>4549950.38</v>
      </c>
      <c r="Y122" s="91">
        <v>69879270.260000005</v>
      </c>
      <c r="Z122" s="83">
        <v>0.13867218764278075</v>
      </c>
      <c r="AA122" s="91">
        <v>4549188.76</v>
      </c>
      <c r="AB122" s="91">
        <v>0</v>
      </c>
      <c r="AC122" s="91">
        <v>0</v>
      </c>
      <c r="AD122" s="91">
        <v>0</v>
      </c>
      <c r="AE122" s="91">
        <v>0</v>
      </c>
      <c r="AF122" s="91">
        <f>SUM(AD122:AE122)</f>
        <v>0</v>
      </c>
      <c r="AG122" s="91">
        <v>2302698.9300000002</v>
      </c>
      <c r="AH122" s="91">
        <v>169329.4</v>
      </c>
      <c r="AI122" s="91">
        <v>679213.35</v>
      </c>
      <c r="AJ122" s="91">
        <v>58967.63</v>
      </c>
      <c r="AK122" s="91">
        <v>289595.14</v>
      </c>
      <c r="AL122" s="91">
        <v>15257.02</v>
      </c>
      <c r="AM122" s="91">
        <v>72742.92</v>
      </c>
      <c r="AN122" s="91">
        <v>12200</v>
      </c>
      <c r="AO122" s="91">
        <v>8455.94</v>
      </c>
      <c r="AP122" s="91">
        <v>441646.95</v>
      </c>
      <c r="AQ122" s="91">
        <v>64585.25</v>
      </c>
      <c r="AR122" s="91">
        <v>44845.46</v>
      </c>
      <c r="AS122" s="91">
        <v>1760</v>
      </c>
      <c r="AT122" s="91">
        <v>32061.08</v>
      </c>
      <c r="AU122" s="91">
        <v>68559.59</v>
      </c>
      <c r="AV122" s="91">
        <v>162584.5</v>
      </c>
      <c r="AW122" s="91">
        <v>4424503.16</v>
      </c>
      <c r="AX122" s="91">
        <v>191567.81</v>
      </c>
      <c r="AY122" s="83">
        <f>AX122/AW122</f>
        <v>4.329702185137551E-2</v>
      </c>
      <c r="AZ122" s="91">
        <v>0</v>
      </c>
      <c r="BA122" s="83">
        <v>6.7589190858385356E-2</v>
      </c>
      <c r="BB122" s="91">
        <v>965320.53</v>
      </c>
      <c r="BC122" s="91">
        <v>8354167.29</v>
      </c>
      <c r="BD122" s="91">
        <v>211810</v>
      </c>
      <c r="BE122" s="91">
        <v>5.8207660913467401E-11</v>
      </c>
      <c r="BF122" s="91">
        <v>946301.14999999898</v>
      </c>
      <c r="BG122" s="91">
        <v>0</v>
      </c>
      <c r="BH122" s="91">
        <v>0</v>
      </c>
      <c r="BI122" s="91">
        <v>0</v>
      </c>
      <c r="BJ122" s="91">
        <f>SUM(BH122:BI122)</f>
        <v>0</v>
      </c>
      <c r="BK122" s="91">
        <v>0</v>
      </c>
      <c r="BL122" s="82">
        <v>8172</v>
      </c>
      <c r="BM122" s="82">
        <v>2419</v>
      </c>
      <c r="BN122" s="82">
        <v>0</v>
      </c>
      <c r="BO122" s="82">
        <v>0</v>
      </c>
      <c r="BP122" s="82">
        <v>-46</v>
      </c>
      <c r="BQ122" s="82">
        <v>-110</v>
      </c>
      <c r="BR122" s="82">
        <v>-348</v>
      </c>
      <c r="BS122" s="82">
        <v>-621</v>
      </c>
      <c r="BT122" s="82">
        <v>29</v>
      </c>
      <c r="BU122" s="82">
        <v>-3</v>
      </c>
      <c r="BV122" s="82">
        <v>8</v>
      </c>
      <c r="BW122" s="82">
        <v>-1725</v>
      </c>
      <c r="BX122" s="82">
        <v>-15</v>
      </c>
      <c r="BY122" s="82">
        <v>7760</v>
      </c>
      <c r="BZ122" s="82">
        <v>10</v>
      </c>
      <c r="CA122" s="82">
        <v>317</v>
      </c>
      <c r="CB122" s="82">
        <v>134</v>
      </c>
      <c r="CC122" s="82">
        <v>753</v>
      </c>
      <c r="CD122" s="82">
        <v>510</v>
      </c>
      <c r="CE122" s="82">
        <v>11</v>
      </c>
    </row>
    <row r="123" spans="1:83" s="59" customFormat="1" ht="15.6" customHeight="1" x14ac:dyDescent="0.3">
      <c r="A123" s="51">
        <v>13</v>
      </c>
      <c r="B123" s="51" t="s">
        <v>398</v>
      </c>
      <c r="C123" s="78" t="s">
        <v>399</v>
      </c>
      <c r="D123" s="51" t="s">
        <v>391</v>
      </c>
      <c r="E123" s="51" t="s">
        <v>392</v>
      </c>
      <c r="F123" s="51" t="s">
        <v>393</v>
      </c>
      <c r="G123" s="91">
        <v>43512202.75</v>
      </c>
      <c r="H123" s="91">
        <v>0</v>
      </c>
      <c r="I123" s="91">
        <v>1797801.57</v>
      </c>
      <c r="J123" s="91">
        <v>0</v>
      </c>
      <c r="K123" s="91">
        <v>0</v>
      </c>
      <c r="L123" s="91">
        <v>45310004.32</v>
      </c>
      <c r="M123" s="91">
        <v>0</v>
      </c>
      <c r="N123" s="91">
        <v>10552347.800000001</v>
      </c>
      <c r="O123" s="91">
        <v>1048492.69</v>
      </c>
      <c r="P123" s="91">
        <v>17824311.739999998</v>
      </c>
      <c r="Q123" s="91">
        <v>9479.56</v>
      </c>
      <c r="R123" s="91">
        <v>1920490.89</v>
      </c>
      <c r="S123" s="91">
        <v>4282566.1900000004</v>
      </c>
      <c r="T123" s="91">
        <v>5765061.3300000001</v>
      </c>
      <c r="U123" s="91">
        <v>0</v>
      </c>
      <c r="V123" s="91">
        <v>0</v>
      </c>
      <c r="W123" s="91">
        <v>1821788.81</v>
      </c>
      <c r="X123" s="91">
        <v>2672862.67</v>
      </c>
      <c r="Y123" s="91">
        <v>45897401.68</v>
      </c>
      <c r="Z123" s="83">
        <v>0.14425890999048538</v>
      </c>
      <c r="AA123" s="91">
        <v>2672862.67</v>
      </c>
      <c r="AB123" s="91">
        <v>0</v>
      </c>
      <c r="AC123" s="91">
        <v>0</v>
      </c>
      <c r="AD123" s="91">
        <v>0</v>
      </c>
      <c r="AE123" s="91">
        <v>0</v>
      </c>
      <c r="AF123" s="91">
        <f>SUM(AD123:AE123)</f>
        <v>0</v>
      </c>
      <c r="AG123" s="91">
        <v>1417819.72</v>
      </c>
      <c r="AH123" s="91">
        <v>109745.75</v>
      </c>
      <c r="AI123" s="91">
        <v>284338.03999999998</v>
      </c>
      <c r="AJ123" s="91">
        <v>0</v>
      </c>
      <c r="AK123" s="91">
        <v>189375.15</v>
      </c>
      <c r="AL123" s="91">
        <v>10825.7</v>
      </c>
      <c r="AM123" s="91">
        <v>78958.45</v>
      </c>
      <c r="AN123" s="91">
        <v>10800</v>
      </c>
      <c r="AO123" s="91">
        <v>4525.04</v>
      </c>
      <c r="AP123" s="91">
        <v>0</v>
      </c>
      <c r="AQ123" s="91">
        <v>79310.75</v>
      </c>
      <c r="AR123" s="91">
        <v>37708.449999999997</v>
      </c>
      <c r="AS123" s="91">
        <v>14194.88</v>
      </c>
      <c r="AT123" s="91">
        <v>33881.620000000003</v>
      </c>
      <c r="AU123" s="91">
        <v>28019.05</v>
      </c>
      <c r="AV123" s="91">
        <v>95749.09</v>
      </c>
      <c r="AW123" s="91">
        <v>2395251.69</v>
      </c>
      <c r="AX123" s="91">
        <v>0</v>
      </c>
      <c r="AY123" s="83">
        <f>AX123/AW123</f>
        <v>0</v>
      </c>
      <c r="AZ123" s="91">
        <v>0</v>
      </c>
      <c r="BA123" s="83">
        <v>6.1427886916159399E-2</v>
      </c>
      <c r="BB123" s="91">
        <v>1851231.93</v>
      </c>
      <c r="BC123" s="91">
        <v>4425791.01</v>
      </c>
      <c r="BD123" s="91">
        <v>211809.97</v>
      </c>
      <c r="BE123" s="91">
        <v>0</v>
      </c>
      <c r="BF123" s="91">
        <v>597521.24000000104</v>
      </c>
      <c r="BG123" s="91">
        <v>0</v>
      </c>
      <c r="BH123" s="91">
        <v>0</v>
      </c>
      <c r="BI123" s="91">
        <v>0</v>
      </c>
      <c r="BJ123" s="91">
        <f>SUM(BH123:BI123)</f>
        <v>0</v>
      </c>
      <c r="BK123" s="91">
        <v>0</v>
      </c>
      <c r="BL123" s="82">
        <v>6553</v>
      </c>
      <c r="BM123" s="82">
        <v>2311</v>
      </c>
      <c r="BN123" s="82">
        <v>25</v>
      </c>
      <c r="BO123" s="82">
        <v>-6</v>
      </c>
      <c r="BP123" s="82">
        <v>-56</v>
      </c>
      <c r="BQ123" s="82">
        <v>-201</v>
      </c>
      <c r="BR123" s="82">
        <v>-596</v>
      </c>
      <c r="BS123" s="82">
        <v>-777</v>
      </c>
      <c r="BT123" s="82">
        <v>0</v>
      </c>
      <c r="BU123" s="82">
        <v>-1</v>
      </c>
      <c r="BV123" s="82">
        <v>0</v>
      </c>
      <c r="BW123" s="82">
        <v>-844</v>
      </c>
      <c r="BX123" s="82">
        <v>-5</v>
      </c>
      <c r="BY123" s="82">
        <v>6403</v>
      </c>
      <c r="BZ123" s="82">
        <v>25</v>
      </c>
      <c r="CA123" s="82">
        <v>159</v>
      </c>
      <c r="CB123" s="82">
        <v>59</v>
      </c>
      <c r="CC123" s="82">
        <v>519</v>
      </c>
      <c r="CD123" s="82">
        <v>109</v>
      </c>
      <c r="CE123" s="82">
        <v>3</v>
      </c>
    </row>
    <row r="124" spans="1:83" s="59" customFormat="1" ht="15.6" customHeight="1" x14ac:dyDescent="0.3">
      <c r="A124" s="51">
        <v>13</v>
      </c>
      <c r="B124" s="51" t="s">
        <v>401</v>
      </c>
      <c r="C124" s="79" t="s">
        <v>402</v>
      </c>
      <c r="D124" s="51" t="s">
        <v>403</v>
      </c>
      <c r="E124" s="41" t="s">
        <v>87</v>
      </c>
      <c r="F124" s="51" t="s">
        <v>404</v>
      </c>
      <c r="G124" s="91">
        <v>27375842.219999999</v>
      </c>
      <c r="H124" s="91">
        <v>0</v>
      </c>
      <c r="I124" s="91">
        <v>803.03</v>
      </c>
      <c r="J124" s="91">
        <v>0</v>
      </c>
      <c r="K124" s="91">
        <v>654656.76</v>
      </c>
      <c r="L124" s="91">
        <v>28031302.010000002</v>
      </c>
      <c r="M124" s="91">
        <v>0</v>
      </c>
      <c r="N124" s="91">
        <v>248913.76</v>
      </c>
      <c r="O124" s="91">
        <v>1777919.26</v>
      </c>
      <c r="P124" s="91">
        <v>9823555.8900000006</v>
      </c>
      <c r="Q124" s="91">
        <v>0</v>
      </c>
      <c r="R124" s="91">
        <v>1793199.67</v>
      </c>
      <c r="S124" s="91">
        <v>7699636.4800000004</v>
      </c>
      <c r="T124" s="91">
        <v>4249851.16</v>
      </c>
      <c r="U124" s="91">
        <v>10569.75</v>
      </c>
      <c r="V124" s="91">
        <v>78.75</v>
      </c>
      <c r="W124" s="91">
        <v>653462.15</v>
      </c>
      <c r="X124" s="91">
        <v>2029553.5499999998</v>
      </c>
      <c r="Y124" s="91">
        <v>28286740.420000002</v>
      </c>
      <c r="Z124" s="83">
        <v>5.7806466638818901E-2</v>
      </c>
      <c r="AA124" s="91">
        <v>2027555.91</v>
      </c>
      <c r="AB124" s="91">
        <v>0</v>
      </c>
      <c r="AC124" s="91">
        <v>0</v>
      </c>
      <c r="AD124" s="91">
        <v>1194.6099999999999</v>
      </c>
      <c r="AE124" s="91">
        <v>137.61000000000001</v>
      </c>
      <c r="AF124" s="91">
        <f t="shared" ref="AF124:AF165" si="21">SUM(AD124:AE124)</f>
        <v>1332.2199999999998</v>
      </c>
      <c r="AG124" s="91">
        <v>1015909.29</v>
      </c>
      <c r="AH124" s="91">
        <v>78195.240000000005</v>
      </c>
      <c r="AI124" s="91">
        <v>344477.09</v>
      </c>
      <c r="AJ124" s="91">
        <v>1482.57</v>
      </c>
      <c r="AK124" s="91">
        <v>90560.44</v>
      </c>
      <c r="AL124" s="91">
        <v>20885.5</v>
      </c>
      <c r="AM124" s="91">
        <v>105702.37</v>
      </c>
      <c r="AN124" s="91">
        <v>10800</v>
      </c>
      <c r="AO124" s="91">
        <v>14100.13</v>
      </c>
      <c r="AP124" s="91">
        <v>0</v>
      </c>
      <c r="AQ124" s="91">
        <v>65283.91</v>
      </c>
      <c r="AR124" s="91">
        <v>29749.32</v>
      </c>
      <c r="AS124" s="91">
        <v>0</v>
      </c>
      <c r="AT124" s="91">
        <v>6363.54</v>
      </c>
      <c r="AU124" s="91">
        <v>82244.320000000007</v>
      </c>
      <c r="AV124" s="91">
        <v>82064.929999999993</v>
      </c>
      <c r="AW124" s="91">
        <v>1947818.65</v>
      </c>
      <c r="AX124" s="91">
        <v>0</v>
      </c>
      <c r="AY124" s="83">
        <f t="shared" ref="AY124:AY165" si="22">AX124/AW124</f>
        <v>0</v>
      </c>
      <c r="AZ124" s="91">
        <v>0</v>
      </c>
      <c r="BA124" s="83">
        <v>7.4063690669532209E-2</v>
      </c>
      <c r="BB124" s="91">
        <v>466503.72</v>
      </c>
      <c r="BC124" s="91">
        <v>1115996.99</v>
      </c>
      <c r="BD124" s="91">
        <v>211810</v>
      </c>
      <c r="BE124" s="91">
        <v>0</v>
      </c>
      <c r="BF124" s="91">
        <v>220669.28000000099</v>
      </c>
      <c r="BG124" s="91">
        <v>0</v>
      </c>
      <c r="BH124" s="91">
        <v>0</v>
      </c>
      <c r="BI124" s="91">
        <v>0</v>
      </c>
      <c r="BJ124" s="91">
        <f t="shared" ref="BJ124:BJ165" si="23">SUM(BH124:BI124)</f>
        <v>0</v>
      </c>
      <c r="BK124" s="91">
        <v>0</v>
      </c>
      <c r="BL124" s="82">
        <v>5141</v>
      </c>
      <c r="BM124" s="82">
        <v>1279</v>
      </c>
      <c r="BN124" s="82">
        <v>4</v>
      </c>
      <c r="BO124" s="82">
        <v>-5</v>
      </c>
      <c r="BP124" s="82">
        <v>-29</v>
      </c>
      <c r="BQ124" s="82">
        <v>-86</v>
      </c>
      <c r="BR124" s="82">
        <v>-152</v>
      </c>
      <c r="BS124" s="82">
        <v>-304</v>
      </c>
      <c r="BT124" s="82">
        <v>0</v>
      </c>
      <c r="BU124" s="82">
        <v>0</v>
      </c>
      <c r="BV124" s="82">
        <v>17</v>
      </c>
      <c r="BW124" s="82">
        <v>-1093</v>
      </c>
      <c r="BX124" s="82">
        <v>-5</v>
      </c>
      <c r="BY124" s="82">
        <v>4767</v>
      </c>
      <c r="BZ124" s="82">
        <v>4</v>
      </c>
      <c r="CA124" s="82">
        <v>279</v>
      </c>
      <c r="CB124" s="82">
        <v>123</v>
      </c>
      <c r="CC124" s="82">
        <v>673</v>
      </c>
      <c r="CD124" s="82">
        <v>8</v>
      </c>
      <c r="CE124" s="82">
        <v>16</v>
      </c>
    </row>
    <row r="125" spans="1:83" s="59" customFormat="1" ht="15.6" customHeight="1" x14ac:dyDescent="0.3">
      <c r="A125" s="51">
        <v>13</v>
      </c>
      <c r="B125" s="51" t="s">
        <v>405</v>
      </c>
      <c r="C125" s="80" t="s">
        <v>131</v>
      </c>
      <c r="D125" s="51" t="s">
        <v>391</v>
      </c>
      <c r="E125" s="51" t="s">
        <v>392</v>
      </c>
      <c r="F125" s="51" t="s">
        <v>393</v>
      </c>
      <c r="G125" s="91">
        <v>35457495.079999998</v>
      </c>
      <c r="H125" s="91">
        <v>0</v>
      </c>
      <c r="I125" s="91">
        <v>1381036.08</v>
      </c>
      <c r="J125" s="91">
        <v>0</v>
      </c>
      <c r="K125" s="91">
        <v>0</v>
      </c>
      <c r="L125" s="91">
        <v>36838531.159999996</v>
      </c>
      <c r="M125" s="91">
        <v>0</v>
      </c>
      <c r="N125" s="91">
        <v>10219309.42</v>
      </c>
      <c r="O125" s="91">
        <v>1497638.17</v>
      </c>
      <c r="P125" s="91">
        <v>11498880.380000001</v>
      </c>
      <c r="Q125" s="91">
        <v>51775.55</v>
      </c>
      <c r="R125" s="91">
        <v>1621731.5</v>
      </c>
      <c r="S125" s="91">
        <v>5273461.55</v>
      </c>
      <c r="T125" s="91">
        <v>3192626.22</v>
      </c>
      <c r="U125" s="91">
        <v>0</v>
      </c>
      <c r="V125" s="91">
        <v>0</v>
      </c>
      <c r="W125" s="91">
        <v>1415579.13</v>
      </c>
      <c r="X125" s="91">
        <v>2485885.9700000002</v>
      </c>
      <c r="Y125" s="91">
        <v>37256887.890000001</v>
      </c>
      <c r="Z125" s="83">
        <v>0.12463979985130974</v>
      </c>
      <c r="AA125" s="91">
        <v>2485885.9700000002</v>
      </c>
      <c r="AB125" s="91">
        <v>0</v>
      </c>
      <c r="AC125" s="91">
        <v>0</v>
      </c>
      <c r="AD125" s="91">
        <v>0</v>
      </c>
      <c r="AE125" s="91">
        <v>0</v>
      </c>
      <c r="AF125" s="91">
        <f t="shared" si="21"/>
        <v>0</v>
      </c>
      <c r="AG125" s="91">
        <v>1379634.91</v>
      </c>
      <c r="AH125" s="91">
        <v>103534.69</v>
      </c>
      <c r="AI125" s="91">
        <v>263836.81</v>
      </c>
      <c r="AJ125" s="91">
        <v>0</v>
      </c>
      <c r="AK125" s="91">
        <v>159679.66</v>
      </c>
      <c r="AL125" s="91">
        <v>5602.8</v>
      </c>
      <c r="AM125" s="91">
        <v>70798.179999999993</v>
      </c>
      <c r="AN125" s="91">
        <v>10800</v>
      </c>
      <c r="AO125" s="91">
        <v>21277.19</v>
      </c>
      <c r="AP125" s="91">
        <v>0</v>
      </c>
      <c r="AQ125" s="91">
        <v>75887.7</v>
      </c>
      <c r="AR125" s="91">
        <v>32799.230000000003</v>
      </c>
      <c r="AS125" s="91">
        <v>1875.72</v>
      </c>
      <c r="AT125" s="91">
        <v>18743.38</v>
      </c>
      <c r="AU125" s="91">
        <v>21718.799999999999</v>
      </c>
      <c r="AV125" s="91">
        <v>95969.63</v>
      </c>
      <c r="AW125" s="91">
        <v>2262158.7000000002</v>
      </c>
      <c r="AX125" s="91">
        <v>0</v>
      </c>
      <c r="AY125" s="83">
        <f t="shared" si="22"/>
        <v>0</v>
      </c>
      <c r="AZ125" s="91">
        <v>0</v>
      </c>
      <c r="BA125" s="83">
        <v>7.0108899807820271E-2</v>
      </c>
      <c r="BB125" s="91">
        <v>1178262.44</v>
      </c>
      <c r="BC125" s="91">
        <v>3241152.65</v>
      </c>
      <c r="BD125" s="91">
        <v>211810</v>
      </c>
      <c r="BE125" s="91">
        <v>0</v>
      </c>
      <c r="BF125" s="91">
        <v>538108.700000001</v>
      </c>
      <c r="BG125" s="91">
        <v>0</v>
      </c>
      <c r="BH125" s="91">
        <v>0</v>
      </c>
      <c r="BI125" s="91">
        <v>0</v>
      </c>
      <c r="BJ125" s="91">
        <f t="shared" si="23"/>
        <v>0</v>
      </c>
      <c r="BK125" s="91">
        <v>0</v>
      </c>
      <c r="BL125" s="82">
        <v>4641</v>
      </c>
      <c r="BM125" s="82">
        <v>1466</v>
      </c>
      <c r="BN125" s="82">
        <v>30</v>
      </c>
      <c r="BO125" s="82">
        <v>-20</v>
      </c>
      <c r="BP125" s="82">
        <v>-53</v>
      </c>
      <c r="BQ125" s="82">
        <v>-92</v>
      </c>
      <c r="BR125" s="82">
        <v>-364</v>
      </c>
      <c r="BS125" s="82">
        <v>-597</v>
      </c>
      <c r="BT125" s="82">
        <v>0</v>
      </c>
      <c r="BU125" s="82">
        <v>-2</v>
      </c>
      <c r="BV125" s="82">
        <v>19</v>
      </c>
      <c r="BW125" s="82">
        <v>-895</v>
      </c>
      <c r="BX125" s="82">
        <v>-5</v>
      </c>
      <c r="BY125" s="82">
        <v>4128</v>
      </c>
      <c r="BZ125" s="82">
        <v>17</v>
      </c>
      <c r="CA125" s="82">
        <v>183</v>
      </c>
      <c r="CB125" s="82">
        <v>63</v>
      </c>
      <c r="CC125" s="82">
        <v>497</v>
      </c>
      <c r="CD125" s="82">
        <v>157</v>
      </c>
      <c r="CE125" s="82">
        <v>1</v>
      </c>
    </row>
    <row r="126" spans="1:83" s="59" customFormat="1" ht="15.6" customHeight="1" x14ac:dyDescent="0.3">
      <c r="A126" s="61">
        <v>14</v>
      </c>
      <c r="B126" s="62" t="s">
        <v>269</v>
      </c>
      <c r="C126" s="79" t="s">
        <v>356</v>
      </c>
      <c r="D126" s="51" t="s">
        <v>406</v>
      </c>
      <c r="E126" s="41" t="s">
        <v>87</v>
      </c>
      <c r="F126" s="51" t="s">
        <v>407</v>
      </c>
      <c r="G126" s="91">
        <v>20849719.600000001</v>
      </c>
      <c r="H126" s="91">
        <v>285406.3</v>
      </c>
      <c r="I126" s="91">
        <v>0</v>
      </c>
      <c r="J126" s="91">
        <v>0</v>
      </c>
      <c r="K126" s="91">
        <v>0</v>
      </c>
      <c r="L126" s="91">
        <v>21135125.899999999</v>
      </c>
      <c r="M126" s="91">
        <v>0</v>
      </c>
      <c r="N126" s="91">
        <v>41847.46</v>
      </c>
      <c r="O126" s="91">
        <v>1601909.38</v>
      </c>
      <c r="P126" s="91">
        <v>6531313.1799999997</v>
      </c>
      <c r="Q126" s="91">
        <v>75051</v>
      </c>
      <c r="R126" s="91">
        <v>1802052</v>
      </c>
      <c r="S126" s="91">
        <v>7130968.7400000002</v>
      </c>
      <c r="T126" s="91">
        <v>2182832.4300000002</v>
      </c>
      <c r="U126" s="91">
        <v>0</v>
      </c>
      <c r="V126" s="91">
        <v>0</v>
      </c>
      <c r="W126" s="91">
        <v>634360.92000000004</v>
      </c>
      <c r="X126" s="91">
        <v>1425597.26</v>
      </c>
      <c r="Y126" s="91">
        <v>21425932.52</v>
      </c>
      <c r="Z126" s="83">
        <v>0.10120889367401402</v>
      </c>
      <c r="AA126" s="91">
        <v>1420574.96</v>
      </c>
      <c r="AB126" s="91">
        <v>0</v>
      </c>
      <c r="AC126" s="91">
        <v>0</v>
      </c>
      <c r="AD126" s="91">
        <v>0</v>
      </c>
      <c r="AE126" s="91">
        <v>0</v>
      </c>
      <c r="AF126" s="91">
        <f t="shared" si="21"/>
        <v>0</v>
      </c>
      <c r="AG126" s="91">
        <v>626724.48</v>
      </c>
      <c r="AH126" s="91">
        <v>49769.36</v>
      </c>
      <c r="AI126" s="91">
        <v>129626</v>
      </c>
      <c r="AJ126" s="91">
        <v>0</v>
      </c>
      <c r="AK126" s="91">
        <v>116128.53</v>
      </c>
      <c r="AL126" s="91">
        <v>11782.12</v>
      </c>
      <c r="AM126" s="91">
        <v>114741.1</v>
      </c>
      <c r="AN126" s="91">
        <v>7950</v>
      </c>
      <c r="AO126" s="91">
        <v>4500</v>
      </c>
      <c r="AP126" s="91">
        <v>0</v>
      </c>
      <c r="AQ126" s="91">
        <v>34787.550000000003</v>
      </c>
      <c r="AR126" s="91">
        <v>21067.55</v>
      </c>
      <c r="AS126" s="91">
        <v>2510</v>
      </c>
      <c r="AT126" s="91">
        <v>5943.53</v>
      </c>
      <c r="AU126" s="91">
        <v>24567.63</v>
      </c>
      <c r="AV126" s="91">
        <v>75522.66</v>
      </c>
      <c r="AW126" s="91">
        <v>1225620.51</v>
      </c>
      <c r="AX126" s="91">
        <v>0</v>
      </c>
      <c r="AY126" s="83">
        <f t="shared" si="22"/>
        <v>0</v>
      </c>
      <c r="AZ126" s="91">
        <v>0</v>
      </c>
      <c r="BA126" s="83">
        <v>6.8134007902916821E-2</v>
      </c>
      <c r="BB126" s="91">
        <v>1497454.96</v>
      </c>
      <c r="BC126" s="91">
        <v>641607.75</v>
      </c>
      <c r="BD126" s="91">
        <v>211810</v>
      </c>
      <c r="BE126" s="91">
        <v>5.8207660913467401E-11</v>
      </c>
      <c r="BF126" s="91">
        <v>280981.12</v>
      </c>
      <c r="BG126" s="91">
        <v>0</v>
      </c>
      <c r="BH126" s="91">
        <v>0</v>
      </c>
      <c r="BI126" s="91">
        <v>0</v>
      </c>
      <c r="BJ126" s="91">
        <f t="shared" si="23"/>
        <v>0</v>
      </c>
      <c r="BK126" s="91">
        <v>0</v>
      </c>
      <c r="BL126" s="82">
        <v>2857</v>
      </c>
      <c r="BM126" s="82">
        <v>935</v>
      </c>
      <c r="BN126" s="82">
        <v>0</v>
      </c>
      <c r="BO126" s="82">
        <v>0</v>
      </c>
      <c r="BP126" s="82">
        <v>-45</v>
      </c>
      <c r="BQ126" s="82">
        <v>-61</v>
      </c>
      <c r="BR126" s="82">
        <v>-352</v>
      </c>
      <c r="BS126" s="82">
        <v>-146</v>
      </c>
      <c r="BT126" s="82">
        <v>27</v>
      </c>
      <c r="BU126" s="82">
        <v>0</v>
      </c>
      <c r="BV126" s="82">
        <v>0</v>
      </c>
      <c r="BW126" s="82">
        <v>-702</v>
      </c>
      <c r="BX126" s="82">
        <v>-3</v>
      </c>
      <c r="BY126" s="82">
        <v>2510</v>
      </c>
      <c r="BZ126" s="82">
        <v>4</v>
      </c>
      <c r="CA126" s="82">
        <v>135</v>
      </c>
      <c r="CB126" s="82">
        <v>94</v>
      </c>
      <c r="CC126" s="82">
        <v>466</v>
      </c>
      <c r="CD126" s="82">
        <v>11</v>
      </c>
      <c r="CE126" s="82">
        <v>2</v>
      </c>
    </row>
    <row r="127" spans="1:83" s="59" customFormat="1" ht="15.6" customHeight="1" x14ac:dyDescent="0.3">
      <c r="A127" s="52">
        <v>14</v>
      </c>
      <c r="B127" s="53" t="s">
        <v>408</v>
      </c>
      <c r="C127" s="79" t="s">
        <v>409</v>
      </c>
      <c r="D127" s="51" t="s">
        <v>410</v>
      </c>
      <c r="E127" s="41" t="s">
        <v>87</v>
      </c>
      <c r="F127" s="51" t="s">
        <v>407</v>
      </c>
      <c r="G127" s="91">
        <v>17539374.059999999</v>
      </c>
      <c r="H127" s="91">
        <v>0</v>
      </c>
      <c r="I127" s="91">
        <v>306115.07</v>
      </c>
      <c r="J127" s="91">
        <v>0</v>
      </c>
      <c r="K127" s="91">
        <v>0</v>
      </c>
      <c r="L127" s="91">
        <v>17845489.129999999</v>
      </c>
      <c r="M127" s="91">
        <v>0</v>
      </c>
      <c r="N127" s="91">
        <v>3855681.3</v>
      </c>
      <c r="O127" s="91">
        <v>629288.5</v>
      </c>
      <c r="P127" s="91">
        <v>4151734.75</v>
      </c>
      <c r="Q127" s="91">
        <v>0</v>
      </c>
      <c r="R127" s="91">
        <v>1181952.78</v>
      </c>
      <c r="S127" s="91">
        <v>4573339.46</v>
      </c>
      <c r="T127" s="91">
        <v>1403099.59</v>
      </c>
      <c r="U127" s="91">
        <v>0</v>
      </c>
      <c r="V127" s="91">
        <v>0</v>
      </c>
      <c r="W127" s="91">
        <v>396901.07</v>
      </c>
      <c r="X127" s="91">
        <v>1268676.44</v>
      </c>
      <c r="Y127" s="91">
        <v>17460673.890000001</v>
      </c>
      <c r="Z127" s="83">
        <v>0.1783664992432461</v>
      </c>
      <c r="AA127" s="91">
        <v>1252937.99</v>
      </c>
      <c r="AB127" s="91">
        <v>0</v>
      </c>
      <c r="AC127" s="91">
        <v>0</v>
      </c>
      <c r="AD127" s="91">
        <v>0</v>
      </c>
      <c r="AE127" s="91">
        <v>302.02999999999997</v>
      </c>
      <c r="AF127" s="91">
        <f t="shared" si="21"/>
        <v>302.02999999999997</v>
      </c>
      <c r="AG127" s="91">
        <v>580957.44999999995</v>
      </c>
      <c r="AH127" s="91">
        <v>48772.56</v>
      </c>
      <c r="AI127" s="91">
        <v>97268.672999999995</v>
      </c>
      <c r="AJ127" s="91">
        <v>0</v>
      </c>
      <c r="AK127" s="91">
        <v>83032.55</v>
      </c>
      <c r="AL127" s="91">
        <v>51852.54</v>
      </c>
      <c r="AM127" s="91">
        <v>72064.02</v>
      </c>
      <c r="AN127" s="91">
        <v>7950</v>
      </c>
      <c r="AO127" s="91">
        <v>0</v>
      </c>
      <c r="AP127" s="91">
        <v>0</v>
      </c>
      <c r="AQ127" s="91">
        <v>26404.120000000003</v>
      </c>
      <c r="AR127" s="91">
        <v>21156.36</v>
      </c>
      <c r="AS127" s="91">
        <v>0</v>
      </c>
      <c r="AT127" s="91">
        <v>11586.69</v>
      </c>
      <c r="AU127" s="91">
        <v>600</v>
      </c>
      <c r="AV127" s="91">
        <v>82587.78</v>
      </c>
      <c r="AW127" s="91">
        <v>1084232.743</v>
      </c>
      <c r="AX127" s="91">
        <v>0</v>
      </c>
      <c r="AY127" s="83">
        <f t="shared" si="22"/>
        <v>0</v>
      </c>
      <c r="AZ127" s="91">
        <v>0</v>
      </c>
      <c r="BA127" s="83">
        <v>7.1435730016011764E-2</v>
      </c>
      <c r="BB127" s="91">
        <v>1913590.05</v>
      </c>
      <c r="BC127" s="91">
        <v>1214846.7</v>
      </c>
      <c r="BD127" s="91">
        <v>211810</v>
      </c>
      <c r="BE127" s="91">
        <v>0</v>
      </c>
      <c r="BF127" s="91">
        <v>236930.847000001</v>
      </c>
      <c r="BG127" s="91">
        <v>0</v>
      </c>
      <c r="BH127" s="91">
        <v>0</v>
      </c>
      <c r="BI127" s="91">
        <v>0</v>
      </c>
      <c r="BJ127" s="91">
        <f t="shared" si="23"/>
        <v>0</v>
      </c>
      <c r="BK127" s="91">
        <v>0</v>
      </c>
      <c r="BL127" s="82">
        <v>2133</v>
      </c>
      <c r="BM127" s="82">
        <v>843</v>
      </c>
      <c r="BN127" s="82">
        <v>20</v>
      </c>
      <c r="BO127" s="82">
        <v>-1</v>
      </c>
      <c r="BP127" s="82">
        <v>-38</v>
      </c>
      <c r="BQ127" s="82">
        <v>-43</v>
      </c>
      <c r="BR127" s="82">
        <v>-260</v>
      </c>
      <c r="BS127" s="82">
        <v>-94</v>
      </c>
      <c r="BT127" s="82">
        <v>5</v>
      </c>
      <c r="BU127" s="82">
        <v>0</v>
      </c>
      <c r="BV127" s="82">
        <v>0</v>
      </c>
      <c r="BW127" s="82">
        <v>-534</v>
      </c>
      <c r="BX127" s="82">
        <v>-2</v>
      </c>
      <c r="BY127" s="82">
        <v>2029</v>
      </c>
      <c r="BZ127" s="82">
        <v>1</v>
      </c>
      <c r="CA127" s="82">
        <v>80</v>
      </c>
      <c r="CB127" s="82">
        <v>48</v>
      </c>
      <c r="CC127" s="82">
        <v>405</v>
      </c>
      <c r="CD127" s="82">
        <v>0</v>
      </c>
      <c r="CE127" s="82">
        <v>1</v>
      </c>
    </row>
    <row r="128" spans="1:83" s="59" customFormat="1" ht="15.6" customHeight="1" x14ac:dyDescent="0.3">
      <c r="A128" s="52">
        <v>14</v>
      </c>
      <c r="B128" s="53" t="s">
        <v>411</v>
      </c>
      <c r="C128" s="79" t="s">
        <v>412</v>
      </c>
      <c r="D128" s="51" t="s">
        <v>406</v>
      </c>
      <c r="E128" s="41" t="s">
        <v>87</v>
      </c>
      <c r="F128" s="51" t="s">
        <v>407</v>
      </c>
      <c r="G128" s="91">
        <v>21565878.539999999</v>
      </c>
      <c r="H128" s="91">
        <v>114129.92</v>
      </c>
      <c r="I128" s="91">
        <v>257925.87</v>
      </c>
      <c r="J128" s="91">
        <v>0</v>
      </c>
      <c r="K128" s="91">
        <v>0</v>
      </c>
      <c r="L128" s="91">
        <v>21937934.329999998</v>
      </c>
      <c r="M128" s="91">
        <v>0</v>
      </c>
      <c r="N128" s="91">
        <v>38204.43</v>
      </c>
      <c r="O128" s="91">
        <v>1853485.89</v>
      </c>
      <c r="P128" s="91">
        <v>6238380.9400000004</v>
      </c>
      <c r="Q128" s="91">
        <v>0</v>
      </c>
      <c r="R128" s="91">
        <v>1762254.36</v>
      </c>
      <c r="S128" s="91">
        <v>7651168.3399999999</v>
      </c>
      <c r="T128" s="91">
        <v>1920967.52</v>
      </c>
      <c r="U128" s="91">
        <v>0</v>
      </c>
      <c r="V128" s="91">
        <v>0</v>
      </c>
      <c r="W128" s="91">
        <v>689055.61</v>
      </c>
      <c r="X128" s="91">
        <v>1690838.11</v>
      </c>
      <c r="Y128" s="91">
        <v>21844355.199999999</v>
      </c>
      <c r="Z128" s="83">
        <v>0.16269123310111477</v>
      </c>
      <c r="AA128" s="91">
        <v>1586987.3</v>
      </c>
      <c r="AB128" s="91">
        <v>0</v>
      </c>
      <c r="AC128" s="91">
        <v>0</v>
      </c>
      <c r="AD128" s="91">
        <v>0</v>
      </c>
      <c r="AE128" s="91">
        <v>0</v>
      </c>
      <c r="AF128" s="91">
        <f t="shared" si="21"/>
        <v>0</v>
      </c>
      <c r="AG128" s="91">
        <v>610348.56000000006</v>
      </c>
      <c r="AH128" s="91">
        <v>47189.34</v>
      </c>
      <c r="AI128" s="91">
        <v>162177.57999999999</v>
      </c>
      <c r="AJ128" s="91">
        <v>0</v>
      </c>
      <c r="AK128" s="91">
        <v>126842.29</v>
      </c>
      <c r="AL128" s="91">
        <v>35848.25</v>
      </c>
      <c r="AM128" s="91">
        <v>88125.06</v>
      </c>
      <c r="AN128" s="91">
        <v>7950</v>
      </c>
      <c r="AO128" s="91">
        <v>6470</v>
      </c>
      <c r="AP128" s="91">
        <v>0</v>
      </c>
      <c r="AQ128" s="91">
        <v>43494.63</v>
      </c>
      <c r="AR128" s="91">
        <v>19543.86</v>
      </c>
      <c r="AS128" s="91">
        <v>2760</v>
      </c>
      <c r="AT128" s="91">
        <v>4891.97</v>
      </c>
      <c r="AU128" s="91">
        <v>20299.37</v>
      </c>
      <c r="AV128" s="91">
        <v>59704.32</v>
      </c>
      <c r="AW128" s="91">
        <v>1235645.23</v>
      </c>
      <c r="AX128" s="91">
        <v>0</v>
      </c>
      <c r="AY128" s="83">
        <f t="shared" si="22"/>
        <v>0</v>
      </c>
      <c r="AZ128" s="91">
        <v>0</v>
      </c>
      <c r="BA128" s="83">
        <v>7.3587880830195948E-2</v>
      </c>
      <c r="BB128" s="91">
        <v>1126859.48</v>
      </c>
      <c r="BC128" s="91">
        <v>2400287.83</v>
      </c>
      <c r="BD128" s="91">
        <v>211810</v>
      </c>
      <c r="BE128" s="91">
        <v>5.8207660913467401E-11</v>
      </c>
      <c r="BF128" s="91">
        <v>258905.019999999</v>
      </c>
      <c r="BG128" s="91">
        <v>0</v>
      </c>
      <c r="BH128" s="91">
        <v>0</v>
      </c>
      <c r="BI128" s="91">
        <v>0</v>
      </c>
      <c r="BJ128" s="91">
        <f t="shared" si="23"/>
        <v>0</v>
      </c>
      <c r="BK128" s="91">
        <v>0</v>
      </c>
      <c r="BL128" s="82">
        <v>2668</v>
      </c>
      <c r="BM128" s="82">
        <v>908</v>
      </c>
      <c r="BN128" s="82">
        <v>44</v>
      </c>
      <c r="BO128" s="82">
        <v>-36</v>
      </c>
      <c r="BP128" s="82">
        <v>-52</v>
      </c>
      <c r="BQ128" s="82">
        <v>-73</v>
      </c>
      <c r="BR128" s="82">
        <v>-271</v>
      </c>
      <c r="BS128" s="82">
        <v>-196</v>
      </c>
      <c r="BT128" s="82">
        <v>26</v>
      </c>
      <c r="BU128" s="82">
        <v>0</v>
      </c>
      <c r="BV128" s="82">
        <v>48</v>
      </c>
      <c r="BW128" s="82">
        <v>-652</v>
      </c>
      <c r="BX128" s="82">
        <v>-5</v>
      </c>
      <c r="BY128" s="82">
        <v>2409</v>
      </c>
      <c r="BZ128" s="82">
        <v>0</v>
      </c>
      <c r="CA128" s="82">
        <v>133</v>
      </c>
      <c r="CB128" s="82">
        <v>87</v>
      </c>
      <c r="CC128" s="82">
        <v>406</v>
      </c>
      <c r="CD128" s="82">
        <v>15</v>
      </c>
      <c r="CE128" s="82">
        <v>7</v>
      </c>
    </row>
    <row r="129" spans="1:83" s="59" customFormat="1" ht="15.6" customHeight="1" x14ac:dyDescent="0.3">
      <c r="A129" s="52">
        <v>15</v>
      </c>
      <c r="B129" s="53" t="s">
        <v>413</v>
      </c>
      <c r="C129" s="79" t="s">
        <v>179</v>
      </c>
      <c r="D129" s="51" t="s">
        <v>414</v>
      </c>
      <c r="E129" s="51" t="s">
        <v>125</v>
      </c>
      <c r="F129" s="51" t="s">
        <v>415</v>
      </c>
      <c r="G129" s="91">
        <v>0</v>
      </c>
      <c r="H129" s="91">
        <v>21703602.550000001</v>
      </c>
      <c r="I129" s="91">
        <v>0</v>
      </c>
      <c r="J129" s="91">
        <v>11985.52</v>
      </c>
      <c r="K129" s="91">
        <v>0</v>
      </c>
      <c r="L129" s="91">
        <v>21715588.07</v>
      </c>
      <c r="M129" s="91">
        <v>137923</v>
      </c>
      <c r="N129" s="91">
        <v>223147.28</v>
      </c>
      <c r="O129" s="91">
        <v>3667507.33</v>
      </c>
      <c r="P129" s="91">
        <v>4181537.19</v>
      </c>
      <c r="Q129" s="91">
        <v>0</v>
      </c>
      <c r="R129" s="91">
        <v>2192240.84</v>
      </c>
      <c r="S129" s="91">
        <v>7891668.5899999999</v>
      </c>
      <c r="T129" s="91">
        <v>1460463.12</v>
      </c>
      <c r="U129" s="91">
        <v>0</v>
      </c>
      <c r="V129" s="91">
        <v>0</v>
      </c>
      <c r="W129" s="91">
        <v>978022.56</v>
      </c>
      <c r="X129" s="91">
        <v>1607610.82</v>
      </c>
      <c r="Y129" s="91">
        <v>22202197.73</v>
      </c>
      <c r="Z129" s="83">
        <v>9.8654867322936657E-2</v>
      </c>
      <c r="AA129" s="91">
        <v>1607610.82</v>
      </c>
      <c r="AB129" s="91">
        <v>0</v>
      </c>
      <c r="AC129" s="91">
        <v>0</v>
      </c>
      <c r="AD129" s="91">
        <v>0</v>
      </c>
      <c r="AE129" s="91">
        <v>373.43</v>
      </c>
      <c r="AF129" s="91">
        <f t="shared" si="21"/>
        <v>373.43</v>
      </c>
      <c r="AG129" s="91">
        <v>736768.94</v>
      </c>
      <c r="AH129" s="91">
        <v>62353.57</v>
      </c>
      <c r="AI129" s="91">
        <v>187087.45</v>
      </c>
      <c r="AJ129" s="91">
        <v>28291.9</v>
      </c>
      <c r="AK129" s="91">
        <v>119221.1</v>
      </c>
      <c r="AL129" s="91">
        <v>19900</v>
      </c>
      <c r="AM129" s="91">
        <v>56405.86</v>
      </c>
      <c r="AN129" s="91">
        <v>10600</v>
      </c>
      <c r="AO129" s="91">
        <v>1615</v>
      </c>
      <c r="AP129" s="91">
        <v>0</v>
      </c>
      <c r="AQ129" s="91">
        <v>52992.08</v>
      </c>
      <c r="AR129" s="91">
        <v>7645.93</v>
      </c>
      <c r="AS129" s="91">
        <v>0</v>
      </c>
      <c r="AT129" s="91">
        <v>32274.76</v>
      </c>
      <c r="AU129" s="91">
        <v>28889.13</v>
      </c>
      <c r="AV129" s="91">
        <v>81042.819999999992</v>
      </c>
      <c r="AW129" s="91">
        <v>1425088.54</v>
      </c>
      <c r="AX129" s="91">
        <v>0</v>
      </c>
      <c r="AY129" s="83">
        <f t="shared" si="22"/>
        <v>0</v>
      </c>
      <c r="AZ129" s="91">
        <v>0</v>
      </c>
      <c r="BA129" s="83">
        <v>7.5468389451371617E-2</v>
      </c>
      <c r="BB129" s="91">
        <v>611432.42000000004</v>
      </c>
      <c r="BC129" s="91">
        <v>1529733.61</v>
      </c>
      <c r="BD129" s="91">
        <v>211810</v>
      </c>
      <c r="BE129" s="91">
        <v>5.8207660913467401E-11</v>
      </c>
      <c r="BF129" s="91">
        <v>255027.56</v>
      </c>
      <c r="BG129" s="91">
        <v>0</v>
      </c>
      <c r="BH129" s="91">
        <v>0</v>
      </c>
      <c r="BI129" s="91">
        <v>0</v>
      </c>
      <c r="BJ129" s="91">
        <f t="shared" si="23"/>
        <v>0</v>
      </c>
      <c r="BK129" s="91">
        <v>0</v>
      </c>
      <c r="BL129" s="82">
        <v>2369</v>
      </c>
      <c r="BM129" s="82">
        <v>784</v>
      </c>
      <c r="BN129" s="82">
        <v>13</v>
      </c>
      <c r="BO129" s="82">
        <v>0</v>
      </c>
      <c r="BP129" s="82">
        <v>-38</v>
      </c>
      <c r="BQ129" s="82">
        <v>-40</v>
      </c>
      <c r="BR129" s="82">
        <v>-330</v>
      </c>
      <c r="BS129" s="82">
        <v>-188</v>
      </c>
      <c r="BT129" s="82">
        <v>9</v>
      </c>
      <c r="BU129" s="82">
        <v>-2</v>
      </c>
      <c r="BV129" s="82">
        <v>0</v>
      </c>
      <c r="BW129" s="82">
        <v>-638</v>
      </c>
      <c r="BX129" s="82">
        <v>0</v>
      </c>
      <c r="BY129" s="82">
        <v>1939</v>
      </c>
      <c r="BZ129" s="82">
        <v>2</v>
      </c>
      <c r="CA129" s="82">
        <v>159</v>
      </c>
      <c r="CB129" s="82">
        <v>74</v>
      </c>
      <c r="CC129" s="82">
        <v>284</v>
      </c>
      <c r="CD129" s="82">
        <v>109</v>
      </c>
      <c r="CE129" s="82">
        <v>12</v>
      </c>
    </row>
    <row r="130" spans="1:83" s="59" customFormat="1" ht="15.6" customHeight="1" x14ac:dyDescent="0.3">
      <c r="A130" s="52">
        <v>15</v>
      </c>
      <c r="B130" s="53" t="s">
        <v>416</v>
      </c>
      <c r="C130" s="79" t="s">
        <v>417</v>
      </c>
      <c r="D130" s="51" t="s">
        <v>418</v>
      </c>
      <c r="E130" s="41" t="s">
        <v>87</v>
      </c>
      <c r="F130" s="51" t="s">
        <v>419</v>
      </c>
      <c r="G130" s="91">
        <v>12835959.449999999</v>
      </c>
      <c r="H130" s="91">
        <v>0</v>
      </c>
      <c r="I130" s="91">
        <v>312779.36</v>
      </c>
      <c r="J130" s="91">
        <v>0</v>
      </c>
      <c r="K130" s="91">
        <v>0</v>
      </c>
      <c r="L130" s="91">
        <v>13148738.810000001</v>
      </c>
      <c r="M130" s="91">
        <v>0</v>
      </c>
      <c r="N130" s="91">
        <v>0</v>
      </c>
      <c r="O130" s="91">
        <v>1877362.53</v>
      </c>
      <c r="P130" s="91">
        <v>1857094.06</v>
      </c>
      <c r="Q130" s="91">
        <v>0</v>
      </c>
      <c r="R130" s="91">
        <v>1085161.55</v>
      </c>
      <c r="S130" s="91">
        <v>5619462.1699999999</v>
      </c>
      <c r="T130" s="91">
        <v>1114900.8799999999</v>
      </c>
      <c r="U130" s="91">
        <v>0</v>
      </c>
      <c r="V130" s="91">
        <v>0</v>
      </c>
      <c r="W130" s="91">
        <v>497583.88</v>
      </c>
      <c r="X130" s="91">
        <v>870996.39</v>
      </c>
      <c r="Y130" s="91">
        <v>12922561.460000001</v>
      </c>
      <c r="Z130" s="83">
        <v>9.9457661499546116E-2</v>
      </c>
      <c r="AA130" s="91">
        <v>870996.39</v>
      </c>
      <c r="AB130" s="91">
        <v>0</v>
      </c>
      <c r="AC130" s="91">
        <v>0</v>
      </c>
      <c r="AD130" s="91">
        <v>0</v>
      </c>
      <c r="AE130" s="91">
        <v>4.2300000000000004</v>
      </c>
      <c r="AF130" s="91">
        <f t="shared" si="21"/>
        <v>4.2300000000000004</v>
      </c>
      <c r="AG130" s="91">
        <v>245799.76</v>
      </c>
      <c r="AH130" s="91">
        <v>18971.7</v>
      </c>
      <c r="AI130" s="91">
        <v>51873.67</v>
      </c>
      <c r="AJ130" s="91">
        <v>0</v>
      </c>
      <c r="AK130" s="91">
        <v>62204.74</v>
      </c>
      <c r="AL130" s="91">
        <v>0</v>
      </c>
      <c r="AM130" s="91">
        <v>42793.31</v>
      </c>
      <c r="AN130" s="91">
        <v>10600</v>
      </c>
      <c r="AO130" s="91">
        <v>83238.89</v>
      </c>
      <c r="AP130" s="91">
        <v>0</v>
      </c>
      <c r="AQ130" s="91">
        <v>32924.06</v>
      </c>
      <c r="AR130" s="91">
        <v>6043.85</v>
      </c>
      <c r="AS130" s="91">
        <v>0</v>
      </c>
      <c r="AT130" s="91">
        <v>1182.2</v>
      </c>
      <c r="AU130" s="91">
        <v>19148.18</v>
      </c>
      <c r="AV130" s="91">
        <v>93549.759999999995</v>
      </c>
      <c r="AW130" s="91">
        <v>668330.12</v>
      </c>
      <c r="AX130" s="91">
        <v>0</v>
      </c>
      <c r="AY130" s="83">
        <f t="shared" si="22"/>
        <v>0</v>
      </c>
      <c r="AZ130" s="91">
        <v>0</v>
      </c>
      <c r="BA130" s="83">
        <v>6.7855963038275263E-2</v>
      </c>
      <c r="BB130" s="91">
        <v>151752.71</v>
      </c>
      <c r="BC130" s="91">
        <v>1124881.8</v>
      </c>
      <c r="BD130" s="91">
        <v>211810</v>
      </c>
      <c r="BE130" s="91">
        <v>5.8207660913467401E-11</v>
      </c>
      <c r="BF130" s="91">
        <v>93290.76</v>
      </c>
      <c r="BG130" s="91">
        <v>0</v>
      </c>
      <c r="BH130" s="91">
        <v>0</v>
      </c>
      <c r="BI130" s="91">
        <v>0</v>
      </c>
      <c r="BJ130" s="91">
        <f t="shared" si="23"/>
        <v>0</v>
      </c>
      <c r="BK130" s="91">
        <v>0</v>
      </c>
      <c r="BL130" s="82">
        <v>1628</v>
      </c>
      <c r="BM130" s="82">
        <v>502</v>
      </c>
      <c r="BN130" s="82">
        <v>37</v>
      </c>
      <c r="BO130" s="82">
        <v>0</v>
      </c>
      <c r="BP130" s="82">
        <v>-18</v>
      </c>
      <c r="BQ130" s="82">
        <v>-19</v>
      </c>
      <c r="BR130" s="82">
        <v>-96</v>
      </c>
      <c r="BS130" s="82">
        <v>-128</v>
      </c>
      <c r="BT130" s="82">
        <v>0</v>
      </c>
      <c r="BU130" s="82">
        <v>0</v>
      </c>
      <c r="BV130" s="82">
        <v>0</v>
      </c>
      <c r="BW130" s="82">
        <v>-367</v>
      </c>
      <c r="BX130" s="82">
        <v>-2</v>
      </c>
      <c r="BY130" s="82">
        <v>1537</v>
      </c>
      <c r="BZ130" s="82">
        <v>12</v>
      </c>
      <c r="CA130" s="82">
        <v>94</v>
      </c>
      <c r="CB130" s="82">
        <v>49</v>
      </c>
      <c r="CC130" s="82">
        <v>211</v>
      </c>
      <c r="CD130" s="82">
        <v>5</v>
      </c>
      <c r="CE130" s="82">
        <v>8</v>
      </c>
    </row>
    <row r="131" spans="1:83" s="59" customFormat="1" ht="15.6" customHeight="1" x14ac:dyDescent="0.3">
      <c r="A131" s="43">
        <v>15</v>
      </c>
      <c r="B131" s="60" t="s">
        <v>420</v>
      </c>
      <c r="C131" s="79" t="s">
        <v>265</v>
      </c>
      <c r="D131" s="51" t="s">
        <v>414</v>
      </c>
      <c r="E131" s="51" t="s">
        <v>125</v>
      </c>
      <c r="F131" s="51" t="s">
        <v>415</v>
      </c>
      <c r="G131" s="91">
        <v>0</v>
      </c>
      <c r="H131" s="91">
        <v>21491547.370000001</v>
      </c>
      <c r="I131" s="91">
        <v>0</v>
      </c>
      <c r="J131" s="91">
        <v>9879</v>
      </c>
      <c r="K131" s="91">
        <v>0</v>
      </c>
      <c r="L131" s="91">
        <v>21501426.370000001</v>
      </c>
      <c r="M131" s="91">
        <v>102925.89</v>
      </c>
      <c r="N131" s="91">
        <v>0</v>
      </c>
      <c r="O131" s="91">
        <v>3744886.53</v>
      </c>
      <c r="P131" s="91">
        <v>4000651.03</v>
      </c>
      <c r="Q131" s="91">
        <v>0</v>
      </c>
      <c r="R131" s="91">
        <v>2332953.33</v>
      </c>
      <c r="S131" s="91">
        <v>7409753.5099999998</v>
      </c>
      <c r="T131" s="91">
        <v>1254487.8</v>
      </c>
      <c r="U131" s="91">
        <v>0</v>
      </c>
      <c r="V131" s="91">
        <v>0</v>
      </c>
      <c r="W131" s="91">
        <v>884270.57</v>
      </c>
      <c r="X131" s="91">
        <v>1930984.88</v>
      </c>
      <c r="Y131" s="91">
        <v>21557987.649999999</v>
      </c>
      <c r="Z131" s="83">
        <v>0.10837189802587908</v>
      </c>
      <c r="AA131" s="91">
        <v>1779812.01</v>
      </c>
      <c r="AB131" s="91">
        <v>0</v>
      </c>
      <c r="AC131" s="91">
        <v>0</v>
      </c>
      <c r="AD131" s="91">
        <v>0</v>
      </c>
      <c r="AE131" s="91">
        <v>0</v>
      </c>
      <c r="AF131" s="91">
        <f t="shared" si="21"/>
        <v>0</v>
      </c>
      <c r="AG131" s="91">
        <v>876372.38</v>
      </c>
      <c r="AH131" s="91">
        <v>71357.100000000006</v>
      </c>
      <c r="AI131" s="91">
        <v>169755.17</v>
      </c>
      <c r="AJ131" s="91">
        <v>26680</v>
      </c>
      <c r="AK131" s="91">
        <v>174511.84</v>
      </c>
      <c r="AL131" s="91">
        <v>5127.2</v>
      </c>
      <c r="AM131" s="91">
        <v>51194.02</v>
      </c>
      <c r="AN131" s="91">
        <v>10600</v>
      </c>
      <c r="AO131" s="91">
        <v>0</v>
      </c>
      <c r="AP131" s="91">
        <v>0</v>
      </c>
      <c r="AQ131" s="91">
        <v>45249.82</v>
      </c>
      <c r="AR131" s="91">
        <v>12865.2</v>
      </c>
      <c r="AS131" s="91">
        <v>0</v>
      </c>
      <c r="AT131" s="91">
        <v>355.56</v>
      </c>
      <c r="AU131" s="91">
        <v>8289.41</v>
      </c>
      <c r="AV131" s="91">
        <v>51838.51</v>
      </c>
      <c r="AW131" s="91">
        <v>1504196.21</v>
      </c>
      <c r="AX131" s="91">
        <v>0</v>
      </c>
      <c r="AY131" s="83">
        <f t="shared" si="22"/>
        <v>0</v>
      </c>
      <c r="AZ131" s="91">
        <v>0</v>
      </c>
      <c r="BA131" s="83">
        <v>8.6333299945981171E-2</v>
      </c>
      <c r="BB131" s="91">
        <v>556457.26</v>
      </c>
      <c r="BC131" s="91">
        <v>1772622.52</v>
      </c>
      <c r="BD131" s="91">
        <v>211810</v>
      </c>
      <c r="BE131" s="91">
        <v>0</v>
      </c>
      <c r="BF131" s="91">
        <v>346558.88</v>
      </c>
      <c r="BG131" s="91">
        <v>0</v>
      </c>
      <c r="BH131" s="91">
        <v>0</v>
      </c>
      <c r="BI131" s="91">
        <v>0</v>
      </c>
      <c r="BJ131" s="91">
        <f t="shared" si="23"/>
        <v>0</v>
      </c>
      <c r="BK131" s="91">
        <v>0</v>
      </c>
      <c r="BL131" s="82">
        <v>2377</v>
      </c>
      <c r="BM131" s="82">
        <v>767</v>
      </c>
      <c r="BN131" s="82">
        <v>28</v>
      </c>
      <c r="BO131" s="82">
        <v>0</v>
      </c>
      <c r="BP131" s="82">
        <v>-30</v>
      </c>
      <c r="BQ131" s="82">
        <v>-36</v>
      </c>
      <c r="BR131" s="82">
        <v>-347</v>
      </c>
      <c r="BS131" s="82">
        <v>-168</v>
      </c>
      <c r="BT131" s="82">
        <v>0</v>
      </c>
      <c r="BU131" s="82">
        <v>0</v>
      </c>
      <c r="BV131" s="82">
        <v>0</v>
      </c>
      <c r="BW131" s="82">
        <v>-584</v>
      </c>
      <c r="BX131" s="82">
        <v>-4</v>
      </c>
      <c r="BY131" s="82">
        <v>2003</v>
      </c>
      <c r="BZ131" s="82">
        <v>17</v>
      </c>
      <c r="CA131" s="82">
        <v>179</v>
      </c>
      <c r="CB131" s="82">
        <v>64</v>
      </c>
      <c r="CC131" s="82">
        <v>241</v>
      </c>
      <c r="CD131" s="82">
        <v>99</v>
      </c>
      <c r="CE131" s="82">
        <v>5</v>
      </c>
    </row>
    <row r="132" spans="1:83" s="59" customFormat="1" ht="15.6" customHeight="1" x14ac:dyDescent="0.3">
      <c r="A132" s="52">
        <v>16</v>
      </c>
      <c r="B132" s="53" t="s">
        <v>421</v>
      </c>
      <c r="C132" s="79" t="s">
        <v>422</v>
      </c>
      <c r="D132" s="51" t="s">
        <v>423</v>
      </c>
      <c r="E132" s="51" t="s">
        <v>338</v>
      </c>
      <c r="F132" s="51" t="s">
        <v>415</v>
      </c>
      <c r="G132" s="91">
        <v>23649368.280000001</v>
      </c>
      <c r="H132" s="91">
        <v>0</v>
      </c>
      <c r="I132" s="91">
        <v>2043931.51</v>
      </c>
      <c r="J132" s="91">
        <v>34197.06</v>
      </c>
      <c r="K132" s="91">
        <v>0</v>
      </c>
      <c r="L132" s="91">
        <v>25727496.850000001</v>
      </c>
      <c r="M132" s="91">
        <v>505494.78</v>
      </c>
      <c r="N132" s="91">
        <v>13704.92</v>
      </c>
      <c r="O132" s="91">
        <v>5557876.0999999996</v>
      </c>
      <c r="P132" s="91">
        <v>2467029.75</v>
      </c>
      <c r="Q132" s="91">
        <v>0</v>
      </c>
      <c r="R132" s="91">
        <v>2807663.69</v>
      </c>
      <c r="S132" s="91">
        <v>10213211.01</v>
      </c>
      <c r="T132" s="91">
        <v>1777040.93</v>
      </c>
      <c r="U132" s="91">
        <v>0</v>
      </c>
      <c r="V132" s="91">
        <v>0</v>
      </c>
      <c r="W132" s="91">
        <v>2482007.37</v>
      </c>
      <c r="X132" s="91">
        <v>1591728.53</v>
      </c>
      <c r="Y132" s="91">
        <v>26910262.300000001</v>
      </c>
      <c r="Z132" s="83">
        <v>9.5802473164412164E-2</v>
      </c>
      <c r="AA132" s="91">
        <v>1591728.53</v>
      </c>
      <c r="AB132" s="91">
        <v>0</v>
      </c>
      <c r="AC132" s="91">
        <v>0</v>
      </c>
      <c r="AD132" s="91">
        <v>0</v>
      </c>
      <c r="AE132" s="91">
        <v>0</v>
      </c>
      <c r="AF132" s="91">
        <f t="shared" si="21"/>
        <v>0</v>
      </c>
      <c r="AG132" s="91">
        <v>759961.89</v>
      </c>
      <c r="AH132" s="91">
        <v>63600.31</v>
      </c>
      <c r="AI132" s="91">
        <v>144431.88</v>
      </c>
      <c r="AJ132" s="91">
        <v>0</v>
      </c>
      <c r="AK132" s="91">
        <v>127770.61</v>
      </c>
      <c r="AL132" s="91">
        <v>40942.47</v>
      </c>
      <c r="AM132" s="91">
        <v>60731.11</v>
      </c>
      <c r="AN132" s="91">
        <v>11168</v>
      </c>
      <c r="AO132" s="91">
        <v>4000</v>
      </c>
      <c r="AP132" s="91">
        <v>0</v>
      </c>
      <c r="AQ132" s="91">
        <v>38825.879999999997</v>
      </c>
      <c r="AR132" s="91">
        <v>21998.89</v>
      </c>
      <c r="AS132" s="91">
        <v>0</v>
      </c>
      <c r="AT132" s="91">
        <v>13186.49</v>
      </c>
      <c r="AU132" s="91">
        <v>15846.57</v>
      </c>
      <c r="AV132" s="91">
        <v>108420.42</v>
      </c>
      <c r="AW132" s="91">
        <v>1410884.52</v>
      </c>
      <c r="AX132" s="91">
        <v>0</v>
      </c>
      <c r="AY132" s="83">
        <f t="shared" si="22"/>
        <v>0</v>
      </c>
      <c r="AZ132" s="91">
        <v>786</v>
      </c>
      <c r="BA132" s="83">
        <v>6.589681448601846E-2</v>
      </c>
      <c r="BB132" s="91">
        <v>234494.67</v>
      </c>
      <c r="BC132" s="91">
        <v>2031173.3</v>
      </c>
      <c r="BD132" s="91">
        <v>211810</v>
      </c>
      <c r="BE132" s="91">
        <v>5.8207660913467401E-11</v>
      </c>
      <c r="BF132" s="91">
        <v>335215.8</v>
      </c>
      <c r="BG132" s="91">
        <v>0</v>
      </c>
      <c r="BH132" s="91">
        <v>0</v>
      </c>
      <c r="BI132" s="91">
        <v>0</v>
      </c>
      <c r="BJ132" s="91">
        <f t="shared" si="23"/>
        <v>0</v>
      </c>
      <c r="BK132" s="91">
        <v>0</v>
      </c>
      <c r="BL132" s="82">
        <v>3601</v>
      </c>
      <c r="BM132" s="82">
        <v>1114</v>
      </c>
      <c r="BN132" s="82">
        <v>0</v>
      </c>
      <c r="BO132" s="82">
        <v>0</v>
      </c>
      <c r="BP132" s="82">
        <v>-52</v>
      </c>
      <c r="BQ132" s="82">
        <v>-43</v>
      </c>
      <c r="BR132" s="82">
        <v>-725</v>
      </c>
      <c r="BS132" s="82">
        <v>-296</v>
      </c>
      <c r="BT132" s="82">
        <v>0</v>
      </c>
      <c r="BU132" s="82">
        <v>-1</v>
      </c>
      <c r="BV132" s="82">
        <v>0</v>
      </c>
      <c r="BW132" s="82">
        <v>-819</v>
      </c>
      <c r="BX132" s="82">
        <v>-3</v>
      </c>
      <c r="BY132" s="82">
        <v>2776</v>
      </c>
      <c r="BZ132" s="82">
        <v>0</v>
      </c>
      <c r="CA132" s="82">
        <v>229</v>
      </c>
      <c r="CB132" s="82">
        <v>103</v>
      </c>
      <c r="CC132" s="82">
        <v>430</v>
      </c>
      <c r="CD132" s="82">
        <v>33</v>
      </c>
      <c r="CE132" s="82">
        <v>26</v>
      </c>
    </row>
    <row r="133" spans="1:83" s="59" customFormat="1" ht="15.6" customHeight="1" x14ac:dyDescent="0.3">
      <c r="A133" s="43">
        <v>16</v>
      </c>
      <c r="B133" s="60" t="s">
        <v>424</v>
      </c>
      <c r="C133" s="79" t="s">
        <v>182</v>
      </c>
      <c r="D133" s="51" t="s">
        <v>425</v>
      </c>
      <c r="E133" s="51" t="s">
        <v>338</v>
      </c>
      <c r="F133" s="51" t="s">
        <v>415</v>
      </c>
      <c r="G133" s="91">
        <v>30897578.629999999</v>
      </c>
      <c r="H133" s="91">
        <v>0</v>
      </c>
      <c r="I133" s="91">
        <v>11594.93</v>
      </c>
      <c r="J133" s="91">
        <v>0</v>
      </c>
      <c r="K133" s="91">
        <v>0</v>
      </c>
      <c r="L133" s="91">
        <v>30909173.559999999</v>
      </c>
      <c r="M133" s="91">
        <v>0</v>
      </c>
      <c r="N133" s="91">
        <v>0</v>
      </c>
      <c r="O133" s="91">
        <v>7201885.1200000001</v>
      </c>
      <c r="P133" s="91">
        <v>3544911.9</v>
      </c>
      <c r="Q133" s="91">
        <v>0</v>
      </c>
      <c r="R133" s="91">
        <v>2736480.29</v>
      </c>
      <c r="S133" s="91">
        <v>10799721.26</v>
      </c>
      <c r="T133" s="91">
        <v>2892400.67</v>
      </c>
      <c r="U133" s="91">
        <v>0</v>
      </c>
      <c r="V133" s="91">
        <v>0</v>
      </c>
      <c r="W133" s="91">
        <v>1414490.75</v>
      </c>
      <c r="X133" s="91">
        <v>1681395.15</v>
      </c>
      <c r="Y133" s="91">
        <v>30271285.140000001</v>
      </c>
      <c r="Z133" s="83">
        <v>0.13584948938116839</v>
      </c>
      <c r="AA133" s="91">
        <v>1681395.15</v>
      </c>
      <c r="AB133" s="91">
        <v>0</v>
      </c>
      <c r="AC133" s="91">
        <v>0</v>
      </c>
      <c r="AD133" s="91">
        <v>0</v>
      </c>
      <c r="AE133" s="91">
        <v>0</v>
      </c>
      <c r="AF133" s="91">
        <f t="shared" si="21"/>
        <v>0</v>
      </c>
      <c r="AG133" s="91">
        <v>725769.02</v>
      </c>
      <c r="AH133" s="91">
        <v>62833.15</v>
      </c>
      <c r="AI133" s="91">
        <v>164499.57999999999</v>
      </c>
      <c r="AJ133" s="91">
        <v>12721.65</v>
      </c>
      <c r="AK133" s="91">
        <v>154678.22099999999</v>
      </c>
      <c r="AL133" s="91">
        <v>29248.43</v>
      </c>
      <c r="AM133" s="91">
        <v>65149.5</v>
      </c>
      <c r="AN133" s="91">
        <v>11168</v>
      </c>
      <c r="AO133" s="91">
        <v>5080.2299999999996</v>
      </c>
      <c r="AP133" s="91">
        <v>0</v>
      </c>
      <c r="AQ133" s="91">
        <v>76341.77</v>
      </c>
      <c r="AR133" s="91">
        <v>19528.82</v>
      </c>
      <c r="AS133" s="91">
        <v>0</v>
      </c>
      <c r="AT133" s="91">
        <v>26330.16</v>
      </c>
      <c r="AU133" s="91">
        <v>24829.93</v>
      </c>
      <c r="AV133" s="91">
        <v>107847.73</v>
      </c>
      <c r="AW133" s="91">
        <v>1486026.1910000001</v>
      </c>
      <c r="AX133" s="91">
        <v>0</v>
      </c>
      <c r="AY133" s="83">
        <f t="shared" si="22"/>
        <v>0</v>
      </c>
      <c r="AZ133" s="91">
        <v>0</v>
      </c>
      <c r="BA133" s="83">
        <v>5.4418346826940335E-2</v>
      </c>
      <c r="BB133" s="91">
        <v>2238032.6</v>
      </c>
      <c r="BC133" s="91">
        <v>1959387.68</v>
      </c>
      <c r="BD133" s="91">
        <v>211810</v>
      </c>
      <c r="BE133" s="91">
        <v>5.8207660913467401E-11</v>
      </c>
      <c r="BF133" s="91">
        <v>333554.99900000001</v>
      </c>
      <c r="BG133" s="91">
        <v>0</v>
      </c>
      <c r="BH133" s="91">
        <v>0</v>
      </c>
      <c r="BI133" s="91">
        <v>0</v>
      </c>
      <c r="BJ133" s="91">
        <f t="shared" si="23"/>
        <v>0</v>
      </c>
      <c r="BK133" s="91">
        <v>0</v>
      </c>
      <c r="BL133" s="82">
        <v>3686</v>
      </c>
      <c r="BM133" s="82">
        <v>2264</v>
      </c>
      <c r="BN133" s="82">
        <v>0</v>
      </c>
      <c r="BO133" s="82">
        <v>0</v>
      </c>
      <c r="BP133" s="82">
        <v>-91</v>
      </c>
      <c r="BQ133" s="82">
        <v>-35</v>
      </c>
      <c r="BR133" s="82">
        <v>-1398</v>
      </c>
      <c r="BS133" s="82">
        <v>-360</v>
      </c>
      <c r="BT133" s="82">
        <v>3</v>
      </c>
      <c r="BU133" s="82">
        <v>0</v>
      </c>
      <c r="BV133" s="82">
        <v>0</v>
      </c>
      <c r="BW133" s="82">
        <v>-1023</v>
      </c>
      <c r="BX133" s="82">
        <v>-7</v>
      </c>
      <c r="BY133" s="82">
        <v>3039</v>
      </c>
      <c r="BZ133" s="82">
        <v>2</v>
      </c>
      <c r="CA133" s="82">
        <v>298</v>
      </c>
      <c r="CB133" s="82">
        <v>80</v>
      </c>
      <c r="CC133" s="82">
        <v>614</v>
      </c>
      <c r="CD133" s="82">
        <v>38</v>
      </c>
      <c r="CE133" s="82">
        <v>0</v>
      </c>
    </row>
    <row r="134" spans="1:83" s="59" customFormat="1" ht="15.6" customHeight="1" x14ac:dyDescent="0.3">
      <c r="A134" s="43">
        <v>16</v>
      </c>
      <c r="B134" s="60" t="s">
        <v>426</v>
      </c>
      <c r="C134" s="79" t="s">
        <v>427</v>
      </c>
      <c r="D134" s="51" t="s">
        <v>428</v>
      </c>
      <c r="E134" s="51" t="s">
        <v>338</v>
      </c>
      <c r="F134" s="51" t="s">
        <v>415</v>
      </c>
      <c r="G134" s="91">
        <v>42657444.789999999</v>
      </c>
      <c r="H134" s="91">
        <v>0</v>
      </c>
      <c r="I134" s="91">
        <v>814452.31</v>
      </c>
      <c r="J134" s="91">
        <v>0</v>
      </c>
      <c r="K134" s="91">
        <v>0</v>
      </c>
      <c r="L134" s="91">
        <v>43471897.100000001</v>
      </c>
      <c r="M134" s="91">
        <v>0</v>
      </c>
      <c r="N134" s="91">
        <v>5129248.95</v>
      </c>
      <c r="O134" s="91">
        <v>6068958.9299999997</v>
      </c>
      <c r="P134" s="91">
        <v>5685237.5599999996</v>
      </c>
      <c r="Q134" s="91">
        <v>51826.559999999998</v>
      </c>
      <c r="R134" s="91">
        <v>3127508.76</v>
      </c>
      <c r="S134" s="91">
        <v>15566965.09</v>
      </c>
      <c r="T134" s="91">
        <v>3801387.6</v>
      </c>
      <c r="U134" s="91">
        <v>0</v>
      </c>
      <c r="V134" s="91">
        <v>0</v>
      </c>
      <c r="W134" s="91">
        <v>1382266.41</v>
      </c>
      <c r="X134" s="91">
        <v>2900424.81</v>
      </c>
      <c r="Y134" s="91">
        <v>43713824.670000002</v>
      </c>
      <c r="Z134" s="83">
        <v>7.2112085127075648E-2</v>
      </c>
      <c r="AA134" s="91">
        <v>2900424.81</v>
      </c>
      <c r="AB134" s="91">
        <v>0</v>
      </c>
      <c r="AC134" s="91">
        <v>0</v>
      </c>
      <c r="AD134" s="91">
        <v>0</v>
      </c>
      <c r="AE134" s="91">
        <v>0</v>
      </c>
      <c r="AF134" s="91">
        <f t="shared" si="21"/>
        <v>0</v>
      </c>
      <c r="AG134" s="91">
        <v>1285305.08</v>
      </c>
      <c r="AH134" s="91">
        <v>114724.76</v>
      </c>
      <c r="AI134" s="91">
        <v>311838.59999999998</v>
      </c>
      <c r="AJ134" s="91">
        <v>47573.29</v>
      </c>
      <c r="AK134" s="91">
        <v>167028.9</v>
      </c>
      <c r="AL134" s="91">
        <v>15307.4</v>
      </c>
      <c r="AM134" s="91">
        <v>57161.88</v>
      </c>
      <c r="AN134" s="91">
        <v>11168</v>
      </c>
      <c r="AO134" s="91">
        <v>0</v>
      </c>
      <c r="AP134" s="91">
        <v>0</v>
      </c>
      <c r="AQ134" s="91">
        <v>169000.84</v>
      </c>
      <c r="AR134" s="91">
        <v>26181.62</v>
      </c>
      <c r="AS134" s="91">
        <v>0</v>
      </c>
      <c r="AT134" s="91">
        <v>149817.06</v>
      </c>
      <c r="AU134" s="91">
        <v>39208.769999999997</v>
      </c>
      <c r="AV134" s="91">
        <v>117633.47</v>
      </c>
      <c r="AW134" s="91">
        <v>2511949.67</v>
      </c>
      <c r="AX134" s="91">
        <v>0</v>
      </c>
      <c r="AY134" s="83">
        <f t="shared" si="22"/>
        <v>0</v>
      </c>
      <c r="AZ134" s="91">
        <v>0</v>
      </c>
      <c r="BA134" s="83">
        <v>6.7993402424327443E-2</v>
      </c>
      <c r="BB134" s="91">
        <v>99951.92</v>
      </c>
      <c r="BC134" s="91">
        <v>2976165.37</v>
      </c>
      <c r="BD134" s="91">
        <v>211810</v>
      </c>
      <c r="BE134" s="91">
        <v>5.8207660913467401E-11</v>
      </c>
      <c r="BF134" s="91">
        <v>501309.26</v>
      </c>
      <c r="BG134" s="91">
        <v>0</v>
      </c>
      <c r="BH134" s="91">
        <v>0</v>
      </c>
      <c r="BI134" s="91">
        <v>0</v>
      </c>
      <c r="BJ134" s="91">
        <f t="shared" si="23"/>
        <v>0</v>
      </c>
      <c r="BK134" s="91">
        <v>0</v>
      </c>
      <c r="BL134" s="82">
        <v>3989</v>
      </c>
      <c r="BM134" s="82">
        <v>2432</v>
      </c>
      <c r="BN134" s="82">
        <v>1</v>
      </c>
      <c r="BO134" s="82">
        <v>0</v>
      </c>
      <c r="BP134" s="82">
        <v>-50</v>
      </c>
      <c r="BQ134" s="82">
        <v>-76</v>
      </c>
      <c r="BR134" s="82">
        <v>-1253</v>
      </c>
      <c r="BS134" s="82">
        <v>-615</v>
      </c>
      <c r="BT134" s="82">
        <v>0</v>
      </c>
      <c r="BU134" s="82">
        <v>0</v>
      </c>
      <c r="BV134" s="82">
        <v>20</v>
      </c>
      <c r="BW134" s="82">
        <v>-820</v>
      </c>
      <c r="BX134" s="82">
        <v>-1</v>
      </c>
      <c r="BY134" s="82">
        <v>3627</v>
      </c>
      <c r="BZ134" s="82">
        <v>7</v>
      </c>
      <c r="CA134" s="82">
        <v>378</v>
      </c>
      <c r="CB134" s="82">
        <v>122</v>
      </c>
      <c r="CC134" s="82">
        <v>291</v>
      </c>
      <c r="CD134" s="82">
        <v>6</v>
      </c>
      <c r="CE134" s="82">
        <v>26</v>
      </c>
    </row>
    <row r="135" spans="1:83" s="59" customFormat="1" ht="15.6" customHeight="1" x14ac:dyDescent="0.3">
      <c r="A135" s="43">
        <v>16</v>
      </c>
      <c r="B135" s="60" t="s">
        <v>429</v>
      </c>
      <c r="C135" s="79" t="s">
        <v>430</v>
      </c>
      <c r="D135" s="51" t="s">
        <v>425</v>
      </c>
      <c r="E135" s="51" t="s">
        <v>338</v>
      </c>
      <c r="F135" s="51" t="s">
        <v>415</v>
      </c>
      <c r="G135" s="91">
        <v>40172063.210000001</v>
      </c>
      <c r="H135" s="91">
        <v>0</v>
      </c>
      <c r="I135" s="91">
        <v>135463.6</v>
      </c>
      <c r="J135" s="91">
        <v>36337.199999999997</v>
      </c>
      <c r="K135" s="91">
        <v>0</v>
      </c>
      <c r="L135" s="91">
        <v>40343864.009999998</v>
      </c>
      <c r="M135" s="91">
        <v>497903.41</v>
      </c>
      <c r="N135" s="91">
        <v>0</v>
      </c>
      <c r="O135" s="91">
        <v>9932640.5999999996</v>
      </c>
      <c r="P135" s="91">
        <v>4942436.6500000004</v>
      </c>
      <c r="Q135" s="91">
        <v>0</v>
      </c>
      <c r="R135" s="91">
        <v>4323967.57</v>
      </c>
      <c r="S135" s="91">
        <v>13540866.67</v>
      </c>
      <c r="T135" s="91">
        <v>4178119.81</v>
      </c>
      <c r="U135" s="91">
        <v>0</v>
      </c>
      <c r="V135" s="91">
        <v>0</v>
      </c>
      <c r="W135" s="91">
        <v>1496306.29</v>
      </c>
      <c r="X135" s="91">
        <v>2889430.5300000003</v>
      </c>
      <c r="Y135" s="91">
        <v>41303768.119999997</v>
      </c>
      <c r="Z135" s="83">
        <v>8.6223932584517105E-2</v>
      </c>
      <c r="AA135" s="91">
        <v>2889430.53</v>
      </c>
      <c r="AB135" s="91">
        <v>0</v>
      </c>
      <c r="AC135" s="91">
        <v>0</v>
      </c>
      <c r="AD135" s="91">
        <v>0</v>
      </c>
      <c r="AE135" s="91">
        <v>0</v>
      </c>
      <c r="AF135" s="91">
        <f t="shared" si="21"/>
        <v>0</v>
      </c>
      <c r="AG135" s="91">
        <v>1071475.8</v>
      </c>
      <c r="AH135" s="91">
        <v>96427.76</v>
      </c>
      <c r="AI135" s="91">
        <v>300066.28000000003</v>
      </c>
      <c r="AJ135" s="91">
        <v>19790.060000000001</v>
      </c>
      <c r="AK135" s="91">
        <v>284723.65999999997</v>
      </c>
      <c r="AL135" s="91">
        <v>17955.98</v>
      </c>
      <c r="AM135" s="91">
        <v>96601.21</v>
      </c>
      <c r="AN135" s="91">
        <v>11168</v>
      </c>
      <c r="AO135" s="91">
        <v>157.5</v>
      </c>
      <c r="AP135" s="91">
        <v>0</v>
      </c>
      <c r="AQ135" s="91">
        <v>163242.63</v>
      </c>
      <c r="AR135" s="91">
        <v>21792.35</v>
      </c>
      <c r="AS135" s="91">
        <v>0</v>
      </c>
      <c r="AT135" s="91">
        <v>106234.44</v>
      </c>
      <c r="AU135" s="91">
        <v>32255.77</v>
      </c>
      <c r="AV135" s="91">
        <v>269698.02</v>
      </c>
      <c r="AW135" s="91">
        <v>2491589.46</v>
      </c>
      <c r="AX135" s="91">
        <v>0</v>
      </c>
      <c r="AY135" s="83">
        <f t="shared" si="22"/>
        <v>0</v>
      </c>
      <c r="AZ135" s="91">
        <v>0</v>
      </c>
      <c r="BA135" s="83">
        <v>7.1045805298966827E-2</v>
      </c>
      <c r="BB135" s="91">
        <v>751280.38</v>
      </c>
      <c r="BC135" s="91">
        <v>2712512.89</v>
      </c>
      <c r="BD135" s="91">
        <v>211810</v>
      </c>
      <c r="BE135" s="91">
        <v>5.8207660913467401E-11</v>
      </c>
      <c r="BF135" s="91">
        <v>564627.48</v>
      </c>
      <c r="BG135" s="91">
        <v>0</v>
      </c>
      <c r="BH135" s="91">
        <v>0</v>
      </c>
      <c r="BI135" s="91">
        <v>0</v>
      </c>
      <c r="BJ135" s="91">
        <f t="shared" si="23"/>
        <v>0</v>
      </c>
      <c r="BK135" s="91">
        <v>0</v>
      </c>
      <c r="BL135" s="82">
        <v>5062</v>
      </c>
      <c r="BM135" s="82">
        <v>2371</v>
      </c>
      <c r="BN135" s="82">
        <v>5</v>
      </c>
      <c r="BO135" s="82">
        <v>0</v>
      </c>
      <c r="BP135" s="82">
        <v>-117</v>
      </c>
      <c r="BQ135" s="82">
        <v>-48</v>
      </c>
      <c r="BR135" s="82">
        <v>-1384</v>
      </c>
      <c r="BS135" s="82">
        <v>-480</v>
      </c>
      <c r="BT135" s="82">
        <v>0</v>
      </c>
      <c r="BU135" s="82">
        <v>-3</v>
      </c>
      <c r="BV135" s="82">
        <v>-1</v>
      </c>
      <c r="BW135" s="82">
        <v>-1257</v>
      </c>
      <c r="BX135" s="82">
        <v>-7</v>
      </c>
      <c r="BY135" s="82">
        <v>4141</v>
      </c>
      <c r="BZ135" s="82">
        <v>0</v>
      </c>
      <c r="CA135" s="82">
        <v>394</v>
      </c>
      <c r="CB135" s="82">
        <v>130</v>
      </c>
      <c r="CC135" s="82">
        <v>675</v>
      </c>
      <c r="CD135" s="82">
        <v>58</v>
      </c>
      <c r="CE135" s="82">
        <v>0</v>
      </c>
    </row>
    <row r="136" spans="1:83" s="59" customFormat="1" ht="15.6" customHeight="1" x14ac:dyDescent="0.3">
      <c r="A136" s="61">
        <v>16</v>
      </c>
      <c r="B136" s="62" t="s">
        <v>431</v>
      </c>
      <c r="C136" s="79" t="s">
        <v>327</v>
      </c>
      <c r="D136" s="51" t="s">
        <v>432</v>
      </c>
      <c r="E136" s="51" t="s">
        <v>338</v>
      </c>
      <c r="F136" s="51" t="s">
        <v>415</v>
      </c>
      <c r="G136" s="91">
        <v>25604768.050000001</v>
      </c>
      <c r="H136" s="91">
        <v>814038.79</v>
      </c>
      <c r="I136" s="91">
        <v>0</v>
      </c>
      <c r="J136" s="91">
        <v>18142.41</v>
      </c>
      <c r="K136" s="91">
        <v>0</v>
      </c>
      <c r="L136" s="91">
        <v>26436949.25</v>
      </c>
      <c r="M136" s="91">
        <v>226487.48</v>
      </c>
      <c r="N136" s="91">
        <v>0</v>
      </c>
      <c r="O136" s="91">
        <v>6267305.1299999999</v>
      </c>
      <c r="P136" s="91">
        <v>3015702.18</v>
      </c>
      <c r="Q136" s="91">
        <v>0</v>
      </c>
      <c r="R136" s="91">
        <v>3417599</v>
      </c>
      <c r="S136" s="91">
        <v>8224011.0300000003</v>
      </c>
      <c r="T136" s="91">
        <v>2485811.7400000002</v>
      </c>
      <c r="U136" s="91">
        <v>0</v>
      </c>
      <c r="V136" s="91">
        <v>0</v>
      </c>
      <c r="W136" s="91">
        <v>1382942</v>
      </c>
      <c r="X136" s="91">
        <v>1939394.3399999999</v>
      </c>
      <c r="Y136" s="91">
        <v>26732765.420000002</v>
      </c>
      <c r="Z136" s="83">
        <v>0.10530577428605781</v>
      </c>
      <c r="AA136" s="91">
        <v>1939394.34</v>
      </c>
      <c r="AB136" s="91">
        <v>0</v>
      </c>
      <c r="AC136" s="91">
        <v>0</v>
      </c>
      <c r="AD136" s="91">
        <v>0</v>
      </c>
      <c r="AE136" s="91">
        <v>0</v>
      </c>
      <c r="AF136" s="91">
        <f t="shared" si="21"/>
        <v>0</v>
      </c>
      <c r="AG136" s="91">
        <v>853126.98</v>
      </c>
      <c r="AH136" s="91">
        <v>71690.8</v>
      </c>
      <c r="AI136" s="91">
        <v>182025.53</v>
      </c>
      <c r="AJ136" s="91">
        <v>25003</v>
      </c>
      <c r="AK136" s="91">
        <v>176420.64</v>
      </c>
      <c r="AL136" s="91">
        <v>20054.88</v>
      </c>
      <c r="AM136" s="91">
        <v>79270.11</v>
      </c>
      <c r="AN136" s="91">
        <v>11168</v>
      </c>
      <c r="AO136" s="91">
        <v>0</v>
      </c>
      <c r="AP136" s="91">
        <v>0</v>
      </c>
      <c r="AQ136" s="91">
        <v>122088.01000000001</v>
      </c>
      <c r="AR136" s="91">
        <v>26852.38</v>
      </c>
      <c r="AS136" s="91">
        <v>0</v>
      </c>
      <c r="AT136" s="91">
        <v>26229.35</v>
      </c>
      <c r="AU136" s="91">
        <v>40517.56</v>
      </c>
      <c r="AV136" s="91">
        <v>103142.72</v>
      </c>
      <c r="AW136" s="91">
        <v>1737589.96</v>
      </c>
      <c r="AX136" s="91">
        <v>0</v>
      </c>
      <c r="AY136" s="83">
        <f t="shared" si="22"/>
        <v>0</v>
      </c>
      <c r="AZ136" s="91">
        <v>0</v>
      </c>
      <c r="BA136" s="83">
        <v>7.5079368006236435E-2</v>
      </c>
      <c r="BB136" s="91">
        <v>631169.69999999995</v>
      </c>
      <c r="BC136" s="91">
        <v>2150883.21</v>
      </c>
      <c r="BD136" s="91">
        <v>211810</v>
      </c>
      <c r="BE136" s="91">
        <v>0</v>
      </c>
      <c r="BF136" s="91">
        <v>268114.69000000099</v>
      </c>
      <c r="BG136" s="91">
        <v>0</v>
      </c>
      <c r="BH136" s="91">
        <v>0</v>
      </c>
      <c r="BI136" s="91">
        <v>0</v>
      </c>
      <c r="BJ136" s="91">
        <f t="shared" si="23"/>
        <v>0</v>
      </c>
      <c r="BK136" s="91">
        <v>0</v>
      </c>
      <c r="BL136" s="82">
        <v>2965</v>
      </c>
      <c r="BM136" s="82">
        <v>1569</v>
      </c>
      <c r="BN136" s="82">
        <v>52</v>
      </c>
      <c r="BO136" s="82">
        <v>-16</v>
      </c>
      <c r="BP136" s="82">
        <v>-53</v>
      </c>
      <c r="BQ136" s="82">
        <v>-34</v>
      </c>
      <c r="BR136" s="82">
        <v>-731</v>
      </c>
      <c r="BS136" s="82">
        <v>-172</v>
      </c>
      <c r="BT136" s="82">
        <v>0</v>
      </c>
      <c r="BU136" s="82">
        <v>-1</v>
      </c>
      <c r="BV136" s="82">
        <v>-1</v>
      </c>
      <c r="BW136" s="82">
        <v>-1041</v>
      </c>
      <c r="BX136" s="82">
        <v>0</v>
      </c>
      <c r="BY136" s="82">
        <v>2537</v>
      </c>
      <c r="BZ136" s="82">
        <v>5</v>
      </c>
      <c r="CA136" s="82">
        <v>181</v>
      </c>
      <c r="CB136" s="82">
        <v>74</v>
      </c>
      <c r="CC136" s="82">
        <v>683</v>
      </c>
      <c r="CD136" s="82">
        <v>88</v>
      </c>
      <c r="CE136" s="82">
        <v>26</v>
      </c>
    </row>
    <row r="137" spans="1:83" s="59" customFormat="1" ht="15.6" customHeight="1" x14ac:dyDescent="0.3">
      <c r="A137" s="52">
        <v>17</v>
      </c>
      <c r="B137" s="53" t="s">
        <v>433</v>
      </c>
      <c r="C137" s="80" t="s">
        <v>434</v>
      </c>
      <c r="D137" s="51" t="s">
        <v>435</v>
      </c>
      <c r="E137" s="51" t="s">
        <v>107</v>
      </c>
      <c r="F137" s="51" t="s">
        <v>415</v>
      </c>
      <c r="G137" s="91">
        <v>47632397.399999999</v>
      </c>
      <c r="H137" s="91">
        <v>0</v>
      </c>
      <c r="I137" s="91">
        <v>1584440.78</v>
      </c>
      <c r="J137" s="91">
        <v>0</v>
      </c>
      <c r="K137" s="91">
        <v>0</v>
      </c>
      <c r="L137" s="91">
        <v>49216838.18</v>
      </c>
      <c r="M137" s="91">
        <v>0</v>
      </c>
      <c r="N137" s="91">
        <v>0</v>
      </c>
      <c r="O137" s="91">
        <v>9974880.4199999999</v>
      </c>
      <c r="P137" s="91">
        <v>8888744.4000000004</v>
      </c>
      <c r="Q137" s="91">
        <v>0</v>
      </c>
      <c r="R137" s="91">
        <v>8066284.6699999999</v>
      </c>
      <c r="S137" s="91">
        <v>13746911.810000001</v>
      </c>
      <c r="T137" s="91">
        <v>4000815</v>
      </c>
      <c r="U137" s="91">
        <v>0</v>
      </c>
      <c r="V137" s="91">
        <v>0</v>
      </c>
      <c r="W137" s="91">
        <v>2600115.7999999998</v>
      </c>
      <c r="X137" s="91">
        <v>3436350.65</v>
      </c>
      <c r="Y137" s="91">
        <v>50714102.75</v>
      </c>
      <c r="Z137" s="83">
        <v>9.5352966004604259E-2</v>
      </c>
      <c r="AA137" s="91">
        <v>3436350.05</v>
      </c>
      <c r="AB137" s="91">
        <v>0</v>
      </c>
      <c r="AC137" s="91">
        <v>0</v>
      </c>
      <c r="AD137" s="91">
        <v>0</v>
      </c>
      <c r="AE137" s="91">
        <v>0</v>
      </c>
      <c r="AF137" s="91">
        <f t="shared" si="21"/>
        <v>0</v>
      </c>
      <c r="AG137" s="91">
        <v>1712792.28</v>
      </c>
      <c r="AH137" s="91">
        <v>138101.63</v>
      </c>
      <c r="AI137" s="91">
        <v>307860.12</v>
      </c>
      <c r="AJ137" s="91">
        <v>104091.6</v>
      </c>
      <c r="AK137" s="91">
        <v>197195.85</v>
      </c>
      <c r="AL137" s="91">
        <v>8811.0499999999993</v>
      </c>
      <c r="AM137" s="91">
        <v>129242.2</v>
      </c>
      <c r="AN137" s="91">
        <v>10000</v>
      </c>
      <c r="AO137" s="91">
        <v>15913.88</v>
      </c>
      <c r="AP137" s="91">
        <v>0</v>
      </c>
      <c r="AQ137" s="91">
        <v>137041.91999999998</v>
      </c>
      <c r="AR137" s="91">
        <v>28534</v>
      </c>
      <c r="AS137" s="91">
        <v>0</v>
      </c>
      <c r="AT137" s="91">
        <v>16339.72</v>
      </c>
      <c r="AU137" s="91">
        <v>44655.31</v>
      </c>
      <c r="AV137" s="91">
        <v>87125.11</v>
      </c>
      <c r="AW137" s="91">
        <v>2937704.67</v>
      </c>
      <c r="AX137" s="91">
        <v>0</v>
      </c>
      <c r="AY137" s="83">
        <f t="shared" si="22"/>
        <v>0</v>
      </c>
      <c r="AZ137" s="91">
        <v>0</v>
      </c>
      <c r="BA137" s="83">
        <v>7.2143126056468443E-2</v>
      </c>
      <c r="BB137" s="91">
        <v>817966.44</v>
      </c>
      <c r="BC137" s="91">
        <v>3723923.93</v>
      </c>
      <c r="BD137" s="91">
        <v>211810</v>
      </c>
      <c r="BE137" s="91">
        <v>0</v>
      </c>
      <c r="BF137" s="91">
        <v>739918.89999999804</v>
      </c>
      <c r="BG137" s="91">
        <v>5492.73249999783</v>
      </c>
      <c r="BH137" s="91">
        <v>0</v>
      </c>
      <c r="BI137" s="91">
        <v>0</v>
      </c>
      <c r="BJ137" s="91">
        <f t="shared" si="23"/>
        <v>0</v>
      </c>
      <c r="BK137" s="91">
        <v>0</v>
      </c>
      <c r="BL137" s="82">
        <v>6477</v>
      </c>
      <c r="BM137" s="82">
        <v>1463</v>
      </c>
      <c r="BN137" s="82">
        <v>27</v>
      </c>
      <c r="BO137" s="82">
        <v>-2</v>
      </c>
      <c r="BP137" s="82">
        <v>-35</v>
      </c>
      <c r="BQ137" s="82">
        <v>-34</v>
      </c>
      <c r="BR137" s="82">
        <v>-595</v>
      </c>
      <c r="BS137" s="82">
        <v>-278</v>
      </c>
      <c r="BT137" s="82">
        <v>1</v>
      </c>
      <c r="BU137" s="82">
        <v>0</v>
      </c>
      <c r="BV137" s="82">
        <v>-6</v>
      </c>
      <c r="BW137" s="82">
        <v>-2248</v>
      </c>
      <c r="BX137" s="82">
        <v>-7</v>
      </c>
      <c r="BY137" s="82">
        <v>4763</v>
      </c>
      <c r="BZ137" s="82">
        <v>3</v>
      </c>
      <c r="CA137" s="82">
        <v>245</v>
      </c>
      <c r="CB137" s="82">
        <v>134</v>
      </c>
      <c r="CC137" s="82">
        <v>1675</v>
      </c>
      <c r="CD137" s="82">
        <v>89</v>
      </c>
      <c r="CE137" s="82">
        <v>31</v>
      </c>
    </row>
    <row r="138" spans="1:83" s="59" customFormat="1" ht="15.6" customHeight="1" x14ac:dyDescent="0.3">
      <c r="A138" s="45">
        <v>17</v>
      </c>
      <c r="B138" s="46" t="s">
        <v>436</v>
      </c>
      <c r="C138" s="79" t="s">
        <v>265</v>
      </c>
      <c r="D138" s="54" t="s">
        <v>437</v>
      </c>
      <c r="E138" s="54" t="s">
        <v>107</v>
      </c>
      <c r="F138" s="54" t="s">
        <v>415</v>
      </c>
      <c r="G138" s="91">
        <v>31113745.469999999</v>
      </c>
      <c r="H138" s="91">
        <v>719851.41</v>
      </c>
      <c r="I138" s="91">
        <v>0</v>
      </c>
      <c r="J138" s="91">
        <v>0</v>
      </c>
      <c r="K138" s="91">
        <v>0</v>
      </c>
      <c r="L138" s="91">
        <v>31833596.879999999</v>
      </c>
      <c r="M138" s="91">
        <v>0</v>
      </c>
      <c r="N138" s="91">
        <v>509197.87</v>
      </c>
      <c r="O138" s="91">
        <v>7023755.6500000004</v>
      </c>
      <c r="P138" s="91">
        <v>4531883.0199999996</v>
      </c>
      <c r="Q138" s="91">
        <v>0</v>
      </c>
      <c r="R138" s="91">
        <v>3841622.1</v>
      </c>
      <c r="S138" s="91">
        <v>10304964.26</v>
      </c>
      <c r="T138" s="91">
        <v>2453193.9900000002</v>
      </c>
      <c r="U138" s="91">
        <v>0</v>
      </c>
      <c r="V138" s="91">
        <v>0</v>
      </c>
      <c r="W138" s="91">
        <v>1437538.47</v>
      </c>
      <c r="X138" s="91">
        <v>2189984.5099999998</v>
      </c>
      <c r="Y138" s="91">
        <v>32292139.870000001</v>
      </c>
      <c r="Z138" s="83">
        <v>5.5152949150494804E-2</v>
      </c>
      <c r="AA138" s="91">
        <v>2091524.26</v>
      </c>
      <c r="AB138" s="91">
        <v>0</v>
      </c>
      <c r="AC138" s="91">
        <v>0</v>
      </c>
      <c r="AD138" s="91">
        <v>0</v>
      </c>
      <c r="AE138" s="91">
        <v>245.63</v>
      </c>
      <c r="AF138" s="91">
        <f t="shared" si="21"/>
        <v>245.63</v>
      </c>
      <c r="AG138" s="91">
        <v>1031308.6</v>
      </c>
      <c r="AH138" s="91">
        <v>83228.34</v>
      </c>
      <c r="AI138" s="91">
        <v>253363.6</v>
      </c>
      <c r="AJ138" s="91">
        <v>0</v>
      </c>
      <c r="AK138" s="91">
        <v>225389.03</v>
      </c>
      <c r="AL138" s="91">
        <v>4826.54</v>
      </c>
      <c r="AM138" s="91">
        <v>120123.37</v>
      </c>
      <c r="AN138" s="91">
        <v>9500</v>
      </c>
      <c r="AO138" s="91">
        <v>0</v>
      </c>
      <c r="AP138" s="91">
        <v>0</v>
      </c>
      <c r="AQ138" s="91">
        <v>73135.759999999995</v>
      </c>
      <c r="AR138" s="91">
        <v>15992.99</v>
      </c>
      <c r="AS138" s="91">
        <v>0</v>
      </c>
      <c r="AT138" s="91">
        <v>3563.17</v>
      </c>
      <c r="AU138" s="91">
        <v>19907.86</v>
      </c>
      <c r="AV138" s="91">
        <v>91867.9</v>
      </c>
      <c r="AW138" s="91">
        <v>1932207.16</v>
      </c>
      <c r="AX138" s="91">
        <v>0</v>
      </c>
      <c r="AY138" s="83">
        <f t="shared" si="22"/>
        <v>0</v>
      </c>
      <c r="AZ138" s="91">
        <v>0</v>
      </c>
      <c r="BA138" s="83">
        <v>6.7221873432649126E-2</v>
      </c>
      <c r="BB138" s="91">
        <v>729318.64</v>
      </c>
      <c r="BC138" s="91">
        <v>1026398.11</v>
      </c>
      <c r="BD138" s="91">
        <v>211810</v>
      </c>
      <c r="BE138" s="91">
        <v>5.8207660913467401E-11</v>
      </c>
      <c r="BF138" s="91">
        <v>318178.68999999901</v>
      </c>
      <c r="BG138" s="91">
        <v>0</v>
      </c>
      <c r="BH138" s="91">
        <v>0</v>
      </c>
      <c r="BI138" s="91">
        <v>0</v>
      </c>
      <c r="BJ138" s="91">
        <f t="shared" si="23"/>
        <v>0</v>
      </c>
      <c r="BK138" s="91">
        <v>0</v>
      </c>
      <c r="BL138" s="82">
        <v>3849</v>
      </c>
      <c r="BM138" s="82">
        <v>782</v>
      </c>
      <c r="BN138" s="82">
        <v>35</v>
      </c>
      <c r="BO138" s="82">
        <v>0</v>
      </c>
      <c r="BP138" s="82">
        <v>-23</v>
      </c>
      <c r="BQ138" s="82">
        <v>-29</v>
      </c>
      <c r="BR138" s="82">
        <v>-303</v>
      </c>
      <c r="BS138" s="82">
        <v>-181</v>
      </c>
      <c r="BT138" s="82">
        <v>0</v>
      </c>
      <c r="BU138" s="82">
        <v>0</v>
      </c>
      <c r="BV138" s="82">
        <v>0</v>
      </c>
      <c r="BW138" s="82">
        <v>-1111</v>
      </c>
      <c r="BX138" s="82">
        <v>-5</v>
      </c>
      <c r="BY138" s="82">
        <v>3014</v>
      </c>
      <c r="BZ138" s="82">
        <v>22</v>
      </c>
      <c r="CA138" s="82">
        <v>185</v>
      </c>
      <c r="CB138" s="82">
        <v>92</v>
      </c>
      <c r="CC138" s="82">
        <v>808</v>
      </c>
      <c r="CD138" s="82">
        <v>13</v>
      </c>
      <c r="CE138" s="82">
        <v>13</v>
      </c>
    </row>
    <row r="139" spans="1:83" s="59" customFormat="1" ht="15.6" customHeight="1" x14ac:dyDescent="0.3">
      <c r="A139" s="52">
        <v>17</v>
      </c>
      <c r="B139" s="53" t="s">
        <v>438</v>
      </c>
      <c r="C139" s="79" t="s">
        <v>265</v>
      </c>
      <c r="D139" s="54" t="s">
        <v>439</v>
      </c>
      <c r="E139" s="51" t="s">
        <v>112</v>
      </c>
      <c r="F139" s="51" t="s">
        <v>415</v>
      </c>
      <c r="G139" s="91">
        <v>30511373.379999999</v>
      </c>
      <c r="H139" s="91">
        <v>0</v>
      </c>
      <c r="I139" s="91">
        <v>466693.83999999997</v>
      </c>
      <c r="J139" s="91">
        <v>0</v>
      </c>
      <c r="K139" s="91">
        <v>592.15000000000009</v>
      </c>
      <c r="L139" s="91">
        <v>30978659.370000001</v>
      </c>
      <c r="M139" s="91">
        <v>0</v>
      </c>
      <c r="N139" s="91">
        <v>9719081.6799999997</v>
      </c>
      <c r="O139" s="91">
        <v>1903896.97</v>
      </c>
      <c r="P139" s="91">
        <v>5615609.7000000002</v>
      </c>
      <c r="Q139" s="91">
        <v>0</v>
      </c>
      <c r="R139" s="91">
        <v>2667334.33</v>
      </c>
      <c r="S139" s="91">
        <v>7296832.0800000001</v>
      </c>
      <c r="T139" s="91">
        <v>1321863.31</v>
      </c>
      <c r="U139" s="91">
        <v>0</v>
      </c>
      <c r="V139" s="91">
        <v>0</v>
      </c>
      <c r="W139" s="91">
        <v>715458</v>
      </c>
      <c r="X139" s="91">
        <v>1942748.24</v>
      </c>
      <c r="Y139" s="91">
        <v>31182824.309999999</v>
      </c>
      <c r="Z139" s="83">
        <v>2.8925107008736461E-2</v>
      </c>
      <c r="AA139" s="91">
        <v>1892585.4</v>
      </c>
      <c r="AB139" s="91">
        <v>0</v>
      </c>
      <c r="AC139" s="91">
        <v>0</v>
      </c>
      <c r="AD139" s="91">
        <v>590.44000000000005</v>
      </c>
      <c r="AE139" s="91">
        <v>62.95</v>
      </c>
      <c r="AF139" s="91">
        <f t="shared" si="21"/>
        <v>653.3900000000001</v>
      </c>
      <c r="AG139" s="91">
        <v>1040005.73</v>
      </c>
      <c r="AH139" s="91">
        <v>85795.18</v>
      </c>
      <c r="AI139" s="91">
        <v>220065.27</v>
      </c>
      <c r="AJ139" s="91">
        <v>0</v>
      </c>
      <c r="AK139" s="91">
        <v>132053.85</v>
      </c>
      <c r="AL139" s="91">
        <v>1943.36</v>
      </c>
      <c r="AM139" s="91">
        <v>72677.95</v>
      </c>
      <c r="AN139" s="91">
        <v>9100</v>
      </c>
      <c r="AO139" s="91">
        <v>1375</v>
      </c>
      <c r="AP139" s="91">
        <v>0</v>
      </c>
      <c r="AQ139" s="91">
        <v>61116.82</v>
      </c>
      <c r="AR139" s="91">
        <v>16337.33</v>
      </c>
      <c r="AS139" s="91">
        <v>0</v>
      </c>
      <c r="AT139" s="91">
        <v>16225.13</v>
      </c>
      <c r="AU139" s="91">
        <v>0</v>
      </c>
      <c r="AV139" s="91">
        <v>84742.17</v>
      </c>
      <c r="AW139" s="91">
        <v>1741437.79</v>
      </c>
      <c r="AX139" s="91">
        <v>0</v>
      </c>
      <c r="AY139" s="83">
        <f t="shared" si="22"/>
        <v>0</v>
      </c>
      <c r="AZ139" s="91">
        <v>0</v>
      </c>
      <c r="BA139" s="83">
        <v>6.2028849912097922E-2</v>
      </c>
      <c r="BB139" s="91">
        <v>298189.88</v>
      </c>
      <c r="BC139" s="91">
        <v>584354.86</v>
      </c>
      <c r="BD139" s="91">
        <v>211810</v>
      </c>
      <c r="BE139" s="91">
        <v>0</v>
      </c>
      <c r="BF139" s="91">
        <v>339392.23</v>
      </c>
      <c r="BG139" s="91">
        <v>0</v>
      </c>
      <c r="BH139" s="91">
        <v>0</v>
      </c>
      <c r="BI139" s="91">
        <v>0</v>
      </c>
      <c r="BJ139" s="91">
        <f t="shared" si="23"/>
        <v>0</v>
      </c>
      <c r="BK139" s="91">
        <v>0</v>
      </c>
      <c r="BL139" s="82">
        <v>2994</v>
      </c>
      <c r="BM139" s="82">
        <v>909</v>
      </c>
      <c r="BN139" s="82">
        <v>0</v>
      </c>
      <c r="BO139" s="82">
        <v>0</v>
      </c>
      <c r="BP139" s="82">
        <v>-39</v>
      </c>
      <c r="BQ139" s="82">
        <v>-63</v>
      </c>
      <c r="BR139" s="82">
        <v>-345</v>
      </c>
      <c r="BS139" s="82">
        <v>-246</v>
      </c>
      <c r="BT139" s="82">
        <v>0</v>
      </c>
      <c r="BU139" s="82">
        <v>0</v>
      </c>
      <c r="BV139" s="82">
        <v>0</v>
      </c>
      <c r="BW139" s="82">
        <v>-821</v>
      </c>
      <c r="BX139" s="82">
        <v>0</v>
      </c>
      <c r="BY139" s="82">
        <v>2389</v>
      </c>
      <c r="BZ139" s="82">
        <v>17</v>
      </c>
      <c r="CA139" s="82">
        <v>121</v>
      </c>
      <c r="CB139" s="82">
        <v>76</v>
      </c>
      <c r="CC139" s="82">
        <v>592</v>
      </c>
      <c r="CD139" s="82">
        <v>32</v>
      </c>
      <c r="CE139" s="82">
        <v>0</v>
      </c>
    </row>
    <row r="140" spans="1:83" s="59" customFormat="1" ht="15.6" customHeight="1" x14ac:dyDescent="0.3">
      <c r="A140" s="52">
        <v>17</v>
      </c>
      <c r="B140" s="53" t="s">
        <v>440</v>
      </c>
      <c r="C140" s="79" t="s">
        <v>441</v>
      </c>
      <c r="D140" s="54" t="s">
        <v>442</v>
      </c>
      <c r="E140" s="54" t="s">
        <v>107</v>
      </c>
      <c r="F140" s="54" t="s">
        <v>415</v>
      </c>
      <c r="G140" s="91">
        <v>42822705.119999997</v>
      </c>
      <c r="H140" s="91">
        <v>0</v>
      </c>
      <c r="I140" s="91">
        <v>2502170.29</v>
      </c>
      <c r="J140" s="91">
        <v>1995.7</v>
      </c>
      <c r="K140" s="91">
        <v>748617.69</v>
      </c>
      <c r="L140" s="91">
        <v>46075488.799999997</v>
      </c>
      <c r="M140" s="91">
        <v>19957</v>
      </c>
      <c r="N140" s="91">
        <v>0</v>
      </c>
      <c r="O140" s="91">
        <v>9124402.2799999993</v>
      </c>
      <c r="P140" s="91">
        <v>9933518.8599999994</v>
      </c>
      <c r="Q140" s="91">
        <v>0</v>
      </c>
      <c r="R140" s="91">
        <v>6254504.6699999999</v>
      </c>
      <c r="S140" s="91">
        <v>5983180.29</v>
      </c>
      <c r="T140" s="91">
        <v>6060552.3899999997</v>
      </c>
      <c r="U140" s="91">
        <v>0</v>
      </c>
      <c r="V140" s="91">
        <v>0</v>
      </c>
      <c r="W140" s="91">
        <v>3416913.14</v>
      </c>
      <c r="X140" s="91">
        <v>3936631.01</v>
      </c>
      <c r="Y140" s="91">
        <v>44709702.640000001</v>
      </c>
      <c r="Z140" s="83">
        <v>0.11763239958531584</v>
      </c>
      <c r="AA140" s="91">
        <v>3934176.27</v>
      </c>
      <c r="AB140" s="91">
        <v>0</v>
      </c>
      <c r="AC140" s="91">
        <v>0</v>
      </c>
      <c r="AD140" s="91">
        <v>2454.7399999999998</v>
      </c>
      <c r="AE140" s="91">
        <v>0</v>
      </c>
      <c r="AF140" s="91">
        <f t="shared" si="21"/>
        <v>2454.7399999999998</v>
      </c>
      <c r="AG140" s="91">
        <v>2103448.35</v>
      </c>
      <c r="AH140" s="91">
        <v>164754.57</v>
      </c>
      <c r="AI140" s="91">
        <v>406227.94</v>
      </c>
      <c r="AJ140" s="91">
        <v>0</v>
      </c>
      <c r="AK140" s="91">
        <v>339950.35</v>
      </c>
      <c r="AL140" s="91">
        <v>0</v>
      </c>
      <c r="AM140" s="91">
        <v>131726.10999999999</v>
      </c>
      <c r="AN140" s="91">
        <v>10000</v>
      </c>
      <c r="AO140" s="91">
        <v>7509.13</v>
      </c>
      <c r="AP140" s="91">
        <v>0</v>
      </c>
      <c r="AQ140" s="91">
        <v>124349.34</v>
      </c>
      <c r="AR140" s="91">
        <v>6666.15</v>
      </c>
      <c r="AS140" s="91">
        <v>0</v>
      </c>
      <c r="AT140" s="91">
        <v>12544.36</v>
      </c>
      <c r="AU140" s="91">
        <v>1904.58</v>
      </c>
      <c r="AV140" s="91">
        <v>179008.35</v>
      </c>
      <c r="AW140" s="91">
        <v>3488089.23</v>
      </c>
      <c r="AX140" s="91">
        <v>0</v>
      </c>
      <c r="AY140" s="83">
        <f t="shared" si="22"/>
        <v>0</v>
      </c>
      <c r="AZ140" s="91">
        <v>0</v>
      </c>
      <c r="BA140" s="83">
        <v>9.1828473659750262E-2</v>
      </c>
      <c r="BB140" s="91">
        <v>2527626.04</v>
      </c>
      <c r="BC140" s="91">
        <v>2509711.52</v>
      </c>
      <c r="BD140" s="91">
        <v>211810</v>
      </c>
      <c r="BE140" s="91">
        <v>5.8207660913467401E-11</v>
      </c>
      <c r="BF140" s="91">
        <v>843532.86000000103</v>
      </c>
      <c r="BG140" s="91">
        <v>0</v>
      </c>
      <c r="BH140" s="91">
        <v>0</v>
      </c>
      <c r="BI140" s="91">
        <v>0</v>
      </c>
      <c r="BJ140" s="91">
        <f t="shared" si="23"/>
        <v>0</v>
      </c>
      <c r="BK140" s="91">
        <v>0</v>
      </c>
      <c r="BL140" s="82">
        <v>7095</v>
      </c>
      <c r="BM140" s="82">
        <v>1741</v>
      </c>
      <c r="BN140" s="82">
        <v>1</v>
      </c>
      <c r="BO140" s="82">
        <v>0</v>
      </c>
      <c r="BP140" s="82">
        <v>-32</v>
      </c>
      <c r="BQ140" s="82">
        <v>-43</v>
      </c>
      <c r="BR140" s="82">
        <v>-603</v>
      </c>
      <c r="BS140" s="82">
        <v>-375</v>
      </c>
      <c r="BT140" s="82">
        <v>0</v>
      </c>
      <c r="BU140" s="82">
        <v>-2</v>
      </c>
      <c r="BV140" s="82">
        <v>9</v>
      </c>
      <c r="BW140" s="82">
        <v>-1631</v>
      </c>
      <c r="BX140" s="82">
        <v>-2</v>
      </c>
      <c r="BY140" s="82">
        <v>6158</v>
      </c>
      <c r="BZ140" s="82">
        <v>34</v>
      </c>
      <c r="CA140" s="82">
        <v>166</v>
      </c>
      <c r="CB140" s="82">
        <v>36</v>
      </c>
      <c r="CC140" s="82">
        <v>499</v>
      </c>
      <c r="CD140" s="82">
        <v>889</v>
      </c>
      <c r="CE140" s="82">
        <v>35</v>
      </c>
    </row>
    <row r="141" spans="1:83" s="59" customFormat="1" ht="15.6" customHeight="1" x14ac:dyDescent="0.3">
      <c r="A141" s="52">
        <v>17</v>
      </c>
      <c r="B141" s="53" t="s">
        <v>443</v>
      </c>
      <c r="C141" s="79" t="s">
        <v>356</v>
      </c>
      <c r="D141" s="54" t="s">
        <v>444</v>
      </c>
      <c r="E141" s="54" t="s">
        <v>112</v>
      </c>
      <c r="F141" s="54" t="s">
        <v>415</v>
      </c>
      <c r="G141" s="91">
        <v>19782584.75</v>
      </c>
      <c r="H141" s="91">
        <v>0</v>
      </c>
      <c r="I141" s="91">
        <v>185602.52</v>
      </c>
      <c r="J141" s="91">
        <v>0</v>
      </c>
      <c r="K141" s="91">
        <v>1478.45</v>
      </c>
      <c r="L141" s="91">
        <v>19969665.719999999</v>
      </c>
      <c r="M141" s="91">
        <v>0</v>
      </c>
      <c r="N141" s="91">
        <v>6173237.3099999996</v>
      </c>
      <c r="O141" s="91">
        <v>1366033.98</v>
      </c>
      <c r="P141" s="91">
        <v>3505217.61</v>
      </c>
      <c r="Q141" s="91">
        <v>0</v>
      </c>
      <c r="R141" s="91">
        <v>1604736.57</v>
      </c>
      <c r="S141" s="91">
        <v>5126043.95</v>
      </c>
      <c r="T141" s="91">
        <v>788351.37</v>
      </c>
      <c r="U141" s="91">
        <v>0</v>
      </c>
      <c r="V141" s="91">
        <v>282.42</v>
      </c>
      <c r="W141" s="91">
        <v>421116.39</v>
      </c>
      <c r="X141" s="91">
        <v>1335745.1399999999</v>
      </c>
      <c r="Y141" s="91">
        <v>20320764.739999998</v>
      </c>
      <c r="Z141" s="83">
        <v>3.7556167679250761E-2</v>
      </c>
      <c r="AA141" s="91">
        <v>1285155.01</v>
      </c>
      <c r="AB141" s="91">
        <v>0</v>
      </c>
      <c r="AC141" s="91">
        <v>0</v>
      </c>
      <c r="AD141" s="91">
        <v>1478.45</v>
      </c>
      <c r="AE141" s="91">
        <v>330.22</v>
      </c>
      <c r="AF141" s="91">
        <f t="shared" si="21"/>
        <v>1808.67</v>
      </c>
      <c r="AG141" s="91">
        <v>526337.32999999996</v>
      </c>
      <c r="AH141" s="91">
        <v>44902.55</v>
      </c>
      <c r="AI141" s="91">
        <v>125977.24</v>
      </c>
      <c r="AJ141" s="91">
        <v>9583.92</v>
      </c>
      <c r="AK141" s="91">
        <v>105243</v>
      </c>
      <c r="AL141" s="91">
        <v>3760.72</v>
      </c>
      <c r="AM141" s="91">
        <v>43903.73</v>
      </c>
      <c r="AN141" s="91">
        <v>8500</v>
      </c>
      <c r="AO141" s="91">
        <v>102701.44</v>
      </c>
      <c r="AP141" s="91">
        <v>0</v>
      </c>
      <c r="AQ141" s="91">
        <v>44513.5</v>
      </c>
      <c r="AR141" s="91">
        <v>3152.87</v>
      </c>
      <c r="AS141" s="91">
        <v>0</v>
      </c>
      <c r="AT141" s="91">
        <v>12052.67</v>
      </c>
      <c r="AU141" s="91">
        <v>0</v>
      </c>
      <c r="AV141" s="91">
        <v>53472.22</v>
      </c>
      <c r="AW141" s="91">
        <v>1084101.19</v>
      </c>
      <c r="AX141" s="91">
        <v>0</v>
      </c>
      <c r="AY141" s="83">
        <f t="shared" si="22"/>
        <v>0</v>
      </c>
      <c r="AZ141" s="91">
        <v>0</v>
      </c>
      <c r="BA141" s="83">
        <v>6.4963958261318705E-2</v>
      </c>
      <c r="BB141" s="91">
        <v>236346.77</v>
      </c>
      <c r="BC141" s="91">
        <v>506611.3</v>
      </c>
      <c r="BD141" s="91">
        <v>211810</v>
      </c>
      <c r="BE141" s="91">
        <v>2.91038304567337E-11</v>
      </c>
      <c r="BF141" s="91">
        <v>235566.49</v>
      </c>
      <c r="BG141" s="91">
        <v>0</v>
      </c>
      <c r="BH141" s="91">
        <v>0</v>
      </c>
      <c r="BI141" s="91">
        <v>0</v>
      </c>
      <c r="BJ141" s="91">
        <f t="shared" si="23"/>
        <v>0</v>
      </c>
      <c r="BK141" s="91">
        <v>0</v>
      </c>
      <c r="BL141" s="82">
        <v>1493</v>
      </c>
      <c r="BM141" s="82">
        <v>543</v>
      </c>
      <c r="BN141" s="82">
        <v>0</v>
      </c>
      <c r="BO141" s="82">
        <v>0</v>
      </c>
      <c r="BP141" s="82">
        <v>-11</v>
      </c>
      <c r="BQ141" s="82">
        <v>-6</v>
      </c>
      <c r="BR141" s="82">
        <v>-251</v>
      </c>
      <c r="BS141" s="82">
        <v>-82</v>
      </c>
      <c r="BT141" s="82">
        <v>0</v>
      </c>
      <c r="BU141" s="82">
        <v>-4</v>
      </c>
      <c r="BV141" s="82">
        <v>0</v>
      </c>
      <c r="BW141" s="82">
        <v>-621</v>
      </c>
      <c r="BX141" s="82">
        <v>0</v>
      </c>
      <c r="BY141" s="82">
        <v>1061</v>
      </c>
      <c r="BZ141" s="82">
        <v>7</v>
      </c>
      <c r="CA141" s="82">
        <v>122</v>
      </c>
      <c r="CB141" s="82">
        <v>65</v>
      </c>
      <c r="CC141" s="82">
        <v>422</v>
      </c>
      <c r="CD141" s="82">
        <v>8</v>
      </c>
      <c r="CE141" s="82">
        <v>4</v>
      </c>
    </row>
    <row r="142" spans="1:83" s="59" customFormat="1" ht="15.6" customHeight="1" x14ac:dyDescent="0.3">
      <c r="A142" s="52">
        <v>17</v>
      </c>
      <c r="B142" s="53" t="s">
        <v>445</v>
      </c>
      <c r="C142" s="79" t="s">
        <v>127</v>
      </c>
      <c r="D142" s="54" t="s">
        <v>439</v>
      </c>
      <c r="E142" s="54" t="s">
        <v>112</v>
      </c>
      <c r="F142" s="54" t="s">
        <v>415</v>
      </c>
      <c r="G142" s="91">
        <v>28598295.670000002</v>
      </c>
      <c r="H142" s="91">
        <v>1367403</v>
      </c>
      <c r="I142" s="91">
        <v>2050</v>
      </c>
      <c r="J142" s="91">
        <v>0</v>
      </c>
      <c r="K142" s="91">
        <v>1375.77</v>
      </c>
      <c r="L142" s="91">
        <v>29969124.440000001</v>
      </c>
      <c r="M142" s="91">
        <v>0</v>
      </c>
      <c r="N142" s="91">
        <v>8849784.3000000007</v>
      </c>
      <c r="O142" s="91">
        <v>1889745.61</v>
      </c>
      <c r="P142" s="91">
        <v>5475155.7000000002</v>
      </c>
      <c r="Q142" s="91">
        <v>27551.95</v>
      </c>
      <c r="R142" s="91">
        <v>2267468.2599999998</v>
      </c>
      <c r="S142" s="91">
        <v>7572558.0599999996</v>
      </c>
      <c r="T142" s="91">
        <v>1474961.76</v>
      </c>
      <c r="U142" s="91">
        <v>0</v>
      </c>
      <c r="V142" s="91">
        <v>0</v>
      </c>
      <c r="W142" s="91">
        <v>579712.18000000005</v>
      </c>
      <c r="X142" s="91">
        <v>1947343.19</v>
      </c>
      <c r="Y142" s="91">
        <v>30084281.010000002</v>
      </c>
      <c r="Z142" s="83">
        <v>1.7855546299531382E-2</v>
      </c>
      <c r="AA142" s="91">
        <v>1915508.49</v>
      </c>
      <c r="AB142" s="91">
        <v>0</v>
      </c>
      <c r="AC142" s="91">
        <v>0</v>
      </c>
      <c r="AD142" s="91">
        <v>1375.77</v>
      </c>
      <c r="AE142" s="91">
        <v>83.48</v>
      </c>
      <c r="AF142" s="91">
        <f t="shared" si="21"/>
        <v>1459.25</v>
      </c>
      <c r="AG142" s="91">
        <v>1030572.56</v>
      </c>
      <c r="AH142" s="91">
        <v>88257.34</v>
      </c>
      <c r="AI142" s="91">
        <v>218240.33</v>
      </c>
      <c r="AJ142" s="91">
        <v>8702.4</v>
      </c>
      <c r="AK142" s="91">
        <v>152601.24</v>
      </c>
      <c r="AL142" s="91">
        <v>3604.03</v>
      </c>
      <c r="AM142" s="91">
        <v>77407.429999999993</v>
      </c>
      <c r="AN142" s="91">
        <v>9100</v>
      </c>
      <c r="AO142" s="91">
        <v>4524.8100000000004</v>
      </c>
      <c r="AP142" s="91">
        <v>0</v>
      </c>
      <c r="AQ142" s="91">
        <v>42771.630000000005</v>
      </c>
      <c r="AR142" s="91">
        <v>21184.17</v>
      </c>
      <c r="AS142" s="91">
        <v>830</v>
      </c>
      <c r="AT142" s="91">
        <v>26630.62</v>
      </c>
      <c r="AU142" s="91">
        <v>0</v>
      </c>
      <c r="AV142" s="91">
        <v>85191.07</v>
      </c>
      <c r="AW142" s="91">
        <v>1769617.63</v>
      </c>
      <c r="AX142" s="91">
        <v>0</v>
      </c>
      <c r="AY142" s="83">
        <f t="shared" si="22"/>
        <v>0</v>
      </c>
      <c r="AZ142" s="91">
        <v>0</v>
      </c>
      <c r="BA142" s="83">
        <v>6.6979812786864573E-2</v>
      </c>
      <c r="BB142" s="91">
        <v>290038.98</v>
      </c>
      <c r="BC142" s="91">
        <v>245014.94</v>
      </c>
      <c r="BD142" s="91">
        <v>211810</v>
      </c>
      <c r="BE142" s="91">
        <v>2.91038304567337E-11</v>
      </c>
      <c r="BF142" s="91">
        <v>358819.39999999898</v>
      </c>
      <c r="BG142" s="91">
        <v>0</v>
      </c>
      <c r="BH142" s="91">
        <v>0</v>
      </c>
      <c r="BI142" s="91">
        <v>0</v>
      </c>
      <c r="BJ142" s="91">
        <f t="shared" si="23"/>
        <v>0</v>
      </c>
      <c r="BK142" s="91">
        <v>0</v>
      </c>
      <c r="BL142" s="82">
        <v>2841</v>
      </c>
      <c r="BM142" s="82">
        <v>905</v>
      </c>
      <c r="BN142" s="82">
        <v>0</v>
      </c>
      <c r="BO142" s="82">
        <v>0</v>
      </c>
      <c r="BP142" s="82">
        <v>-21</v>
      </c>
      <c r="BQ142" s="82">
        <v>-45</v>
      </c>
      <c r="BR142" s="82">
        <v>-330</v>
      </c>
      <c r="BS142" s="82">
        <v>-202</v>
      </c>
      <c r="BT142" s="82">
        <v>0</v>
      </c>
      <c r="BU142" s="82">
        <v>-3</v>
      </c>
      <c r="BV142" s="82">
        <v>0</v>
      </c>
      <c r="BW142" s="82">
        <v>-839</v>
      </c>
      <c r="BX142" s="82">
        <v>-3</v>
      </c>
      <c r="BY142" s="82">
        <v>2303</v>
      </c>
      <c r="BZ142" s="82">
        <v>0</v>
      </c>
      <c r="CA142" s="82">
        <v>121</v>
      </c>
      <c r="CB142" s="82">
        <v>80</v>
      </c>
      <c r="CC142" s="82">
        <v>600</v>
      </c>
      <c r="CD142" s="82">
        <v>38</v>
      </c>
      <c r="CE142" s="82">
        <v>0</v>
      </c>
    </row>
    <row r="143" spans="1:83" s="59" customFormat="1" ht="15.6" customHeight="1" x14ac:dyDescent="0.3">
      <c r="A143" s="52">
        <v>17</v>
      </c>
      <c r="B143" s="53" t="s">
        <v>446</v>
      </c>
      <c r="C143" s="79" t="s">
        <v>402</v>
      </c>
      <c r="D143" s="54" t="s">
        <v>447</v>
      </c>
      <c r="E143" s="55" t="s">
        <v>87</v>
      </c>
      <c r="F143" s="54" t="s">
        <v>448</v>
      </c>
      <c r="G143" s="91">
        <v>15393079.17</v>
      </c>
      <c r="H143" s="91">
        <v>0</v>
      </c>
      <c r="I143" s="91">
        <v>454517.63</v>
      </c>
      <c r="J143" s="91">
        <v>0</v>
      </c>
      <c r="K143" s="91">
        <v>0</v>
      </c>
      <c r="L143" s="91">
        <v>15847596.800000001</v>
      </c>
      <c r="M143" s="91">
        <v>0</v>
      </c>
      <c r="N143" s="91">
        <v>2806763.25</v>
      </c>
      <c r="O143" s="91">
        <v>1454240.75</v>
      </c>
      <c r="P143" s="91">
        <v>1581383.28</v>
      </c>
      <c r="Q143" s="91">
        <v>0</v>
      </c>
      <c r="R143" s="91">
        <v>1222303.03</v>
      </c>
      <c r="S143" s="91">
        <v>4964965.8499999996</v>
      </c>
      <c r="T143" s="91">
        <v>1708500.24</v>
      </c>
      <c r="U143" s="91">
        <v>0</v>
      </c>
      <c r="V143" s="91">
        <v>0</v>
      </c>
      <c r="W143" s="91">
        <v>966183.22</v>
      </c>
      <c r="X143" s="91">
        <v>1744821.06</v>
      </c>
      <c r="Y143" s="91">
        <v>16449160.68</v>
      </c>
      <c r="Z143" s="83">
        <v>0.18418930148333668</v>
      </c>
      <c r="AA143" s="91">
        <v>1539745.84</v>
      </c>
      <c r="AB143" s="91">
        <v>0</v>
      </c>
      <c r="AC143" s="91">
        <v>0</v>
      </c>
      <c r="AD143" s="91">
        <v>0</v>
      </c>
      <c r="AE143" s="91">
        <v>816.57</v>
      </c>
      <c r="AF143" s="91">
        <f t="shared" si="21"/>
        <v>816.57</v>
      </c>
      <c r="AG143" s="91">
        <v>808646.44</v>
      </c>
      <c r="AH143" s="91">
        <v>69074.61</v>
      </c>
      <c r="AI143" s="91">
        <v>146780.96</v>
      </c>
      <c r="AJ143" s="91">
        <v>0</v>
      </c>
      <c r="AK143" s="91">
        <v>74974.95</v>
      </c>
      <c r="AL143" s="91">
        <v>5282.64</v>
      </c>
      <c r="AM143" s="91">
        <v>56399</v>
      </c>
      <c r="AN143" s="91">
        <v>8900</v>
      </c>
      <c r="AO143" s="91">
        <v>24021.3</v>
      </c>
      <c r="AP143" s="91">
        <v>54579.79</v>
      </c>
      <c r="AQ143" s="91">
        <v>31234.03</v>
      </c>
      <c r="AR143" s="91">
        <v>14778.57</v>
      </c>
      <c r="AS143" s="91">
        <v>0</v>
      </c>
      <c r="AT143" s="91">
        <v>14105.7</v>
      </c>
      <c r="AU143" s="91">
        <v>0</v>
      </c>
      <c r="AV143" s="91">
        <v>72672.67</v>
      </c>
      <c r="AW143" s="91">
        <v>1381450.66</v>
      </c>
      <c r="AX143" s="91">
        <v>0</v>
      </c>
      <c r="AY143" s="83">
        <f t="shared" si="22"/>
        <v>0</v>
      </c>
      <c r="AZ143" s="91">
        <v>39.82</v>
      </c>
      <c r="BA143" s="83">
        <v>0.10002844934370594</v>
      </c>
      <c r="BB143" s="91">
        <v>1520090.63</v>
      </c>
      <c r="BC143" s="91">
        <v>1315149.8700000001</v>
      </c>
      <c r="BD143" s="91">
        <v>211810</v>
      </c>
      <c r="BE143" s="91">
        <v>5.8207660913467401E-11</v>
      </c>
      <c r="BF143" s="91">
        <v>303489.68999999901</v>
      </c>
      <c r="BG143" s="91">
        <v>0</v>
      </c>
      <c r="BH143" s="91">
        <v>0</v>
      </c>
      <c r="BI143" s="91">
        <v>0</v>
      </c>
      <c r="BJ143" s="91">
        <f t="shared" si="23"/>
        <v>0</v>
      </c>
      <c r="BK143" s="91">
        <v>0</v>
      </c>
      <c r="BL143" s="82">
        <v>1899</v>
      </c>
      <c r="BM143" s="82">
        <v>739</v>
      </c>
      <c r="BN143" s="82">
        <v>6</v>
      </c>
      <c r="BO143" s="82">
        <v>-4</v>
      </c>
      <c r="BP143" s="82">
        <v>-44</v>
      </c>
      <c r="BQ143" s="82">
        <v>-23</v>
      </c>
      <c r="BR143" s="82">
        <v>-290</v>
      </c>
      <c r="BS143" s="82">
        <v>-129</v>
      </c>
      <c r="BT143" s="82">
        <v>0</v>
      </c>
      <c r="BU143" s="82">
        <v>-52</v>
      </c>
      <c r="BV143" s="82">
        <v>-13</v>
      </c>
      <c r="BW143" s="82">
        <v>-507</v>
      </c>
      <c r="BX143" s="82">
        <v>0</v>
      </c>
      <c r="BY143" s="82">
        <v>1582</v>
      </c>
      <c r="BZ143" s="82">
        <v>4</v>
      </c>
      <c r="CA143" s="82">
        <v>122</v>
      </c>
      <c r="CB143" s="82">
        <v>67</v>
      </c>
      <c r="CC143" s="82">
        <v>309</v>
      </c>
      <c r="CD143" s="82">
        <v>3</v>
      </c>
      <c r="CE143" s="82">
        <v>6</v>
      </c>
    </row>
    <row r="144" spans="1:83" s="59" customFormat="1" ht="15.6" customHeight="1" x14ac:dyDescent="0.3">
      <c r="A144" s="52">
        <v>17</v>
      </c>
      <c r="B144" s="53" t="s">
        <v>365</v>
      </c>
      <c r="C144" s="79" t="s">
        <v>114</v>
      </c>
      <c r="D144" s="47" t="s">
        <v>449</v>
      </c>
      <c r="E144" s="47" t="s">
        <v>112</v>
      </c>
      <c r="F144" s="54" t="s">
        <v>415</v>
      </c>
      <c r="G144" s="91">
        <v>24309102.140000001</v>
      </c>
      <c r="H144" s="91">
        <v>0</v>
      </c>
      <c r="I144" s="91">
        <v>527649.94999999995</v>
      </c>
      <c r="J144" s="91">
        <v>0</v>
      </c>
      <c r="K144" s="91">
        <v>0</v>
      </c>
      <c r="L144" s="91">
        <v>24836752.09</v>
      </c>
      <c r="M144" s="91">
        <v>0</v>
      </c>
      <c r="N144" s="91">
        <v>7269344.5999999996</v>
      </c>
      <c r="O144" s="91">
        <v>1368029.62</v>
      </c>
      <c r="P144" s="91">
        <v>4376180.5999999996</v>
      </c>
      <c r="Q144" s="91">
        <v>46334.65</v>
      </c>
      <c r="R144" s="91">
        <v>1681084.4</v>
      </c>
      <c r="S144" s="91">
        <v>6496996.5800000001</v>
      </c>
      <c r="T144" s="91">
        <v>1333177.3999999999</v>
      </c>
      <c r="U144" s="91">
        <v>0</v>
      </c>
      <c r="V144" s="91">
        <v>0</v>
      </c>
      <c r="W144" s="91">
        <v>915643.44</v>
      </c>
      <c r="X144" s="91">
        <v>1785199.04</v>
      </c>
      <c r="Y144" s="91">
        <v>25271990.329999998</v>
      </c>
      <c r="Z144" s="83">
        <v>8.9768703403045561E-2</v>
      </c>
      <c r="AA144" s="91">
        <v>1705404.45</v>
      </c>
      <c r="AB144" s="91">
        <v>0</v>
      </c>
      <c r="AC144" s="91">
        <v>0</v>
      </c>
      <c r="AD144" s="91">
        <v>0</v>
      </c>
      <c r="AE144" s="91">
        <v>0</v>
      </c>
      <c r="AF144" s="91">
        <f t="shared" si="21"/>
        <v>0</v>
      </c>
      <c r="AG144" s="91">
        <v>839974</v>
      </c>
      <c r="AH144" s="91">
        <v>72824.160000000003</v>
      </c>
      <c r="AI144" s="91">
        <v>189048.58</v>
      </c>
      <c r="AJ144" s="91">
        <v>0</v>
      </c>
      <c r="AK144" s="91">
        <v>148332.18</v>
      </c>
      <c r="AL144" s="91">
        <v>5932.6</v>
      </c>
      <c r="AM144" s="91">
        <v>101130.57</v>
      </c>
      <c r="AN144" s="91">
        <v>8900</v>
      </c>
      <c r="AO144" s="91">
        <v>375</v>
      </c>
      <c r="AP144" s="91">
        <v>0</v>
      </c>
      <c r="AQ144" s="91">
        <v>26597.46</v>
      </c>
      <c r="AR144" s="91">
        <v>15242.63</v>
      </c>
      <c r="AS144" s="91">
        <v>0</v>
      </c>
      <c r="AT144" s="91">
        <v>15072.07</v>
      </c>
      <c r="AU144" s="91">
        <v>5090.7299999999996</v>
      </c>
      <c r="AV144" s="91">
        <v>121098.44</v>
      </c>
      <c r="AW144" s="91">
        <v>1549618.42</v>
      </c>
      <c r="AX144" s="91">
        <v>0</v>
      </c>
      <c r="AY144" s="83">
        <f t="shared" si="22"/>
        <v>0</v>
      </c>
      <c r="AZ144" s="91">
        <v>0</v>
      </c>
      <c r="BA144" s="83">
        <v>7.0154974880532545E-2</v>
      </c>
      <c r="BB144" s="91">
        <v>241174.04</v>
      </c>
      <c r="BC144" s="91">
        <v>1941022.54</v>
      </c>
      <c r="BD144" s="91">
        <v>211810</v>
      </c>
      <c r="BE144" s="91">
        <v>0</v>
      </c>
      <c r="BF144" s="91">
        <v>325607.89</v>
      </c>
      <c r="BG144" s="91">
        <v>0</v>
      </c>
      <c r="BH144" s="91">
        <v>0</v>
      </c>
      <c r="BI144" s="91">
        <v>0</v>
      </c>
      <c r="BJ144" s="91">
        <f t="shared" si="23"/>
        <v>0</v>
      </c>
      <c r="BK144" s="91">
        <v>0</v>
      </c>
      <c r="BL144" s="82">
        <v>2182</v>
      </c>
      <c r="BM144" s="82">
        <v>845</v>
      </c>
      <c r="BN144" s="82">
        <v>0</v>
      </c>
      <c r="BO144" s="82">
        <v>0</v>
      </c>
      <c r="BP144" s="82">
        <v>-10</v>
      </c>
      <c r="BQ144" s="82">
        <v>-23</v>
      </c>
      <c r="BR144" s="82">
        <v>-416</v>
      </c>
      <c r="BS144" s="82">
        <v>-204</v>
      </c>
      <c r="BT144" s="82">
        <v>1</v>
      </c>
      <c r="BU144" s="82">
        <v>-1</v>
      </c>
      <c r="BV144" s="82">
        <v>9</v>
      </c>
      <c r="BW144" s="82">
        <v>-585</v>
      </c>
      <c r="BX144" s="82">
        <v>-2</v>
      </c>
      <c r="BY144" s="82">
        <v>1796</v>
      </c>
      <c r="BZ144" s="82">
        <v>0</v>
      </c>
      <c r="CA144" s="82">
        <v>176</v>
      </c>
      <c r="CB144" s="82">
        <v>68</v>
      </c>
      <c r="CC144" s="82">
        <v>317</v>
      </c>
      <c r="CD144" s="82">
        <v>18</v>
      </c>
      <c r="CE144" s="82">
        <v>0</v>
      </c>
    </row>
    <row r="145" spans="1:83" s="59" customFormat="1" ht="15.6" customHeight="1" x14ac:dyDescent="0.3">
      <c r="A145" s="52">
        <v>17</v>
      </c>
      <c r="B145" s="53" t="s">
        <v>450</v>
      </c>
      <c r="C145" s="79" t="s">
        <v>152</v>
      </c>
      <c r="D145" s="54" t="s">
        <v>451</v>
      </c>
      <c r="E145" s="55" t="s">
        <v>87</v>
      </c>
      <c r="F145" s="54" t="s">
        <v>448</v>
      </c>
      <c r="G145" s="91">
        <v>9394834.3900000006</v>
      </c>
      <c r="H145" s="91">
        <v>0</v>
      </c>
      <c r="I145" s="91">
        <v>0</v>
      </c>
      <c r="J145" s="91">
        <v>0</v>
      </c>
      <c r="K145" s="91">
        <v>0</v>
      </c>
      <c r="L145" s="91">
        <v>9394834.3900000006</v>
      </c>
      <c r="M145" s="91">
        <v>0</v>
      </c>
      <c r="N145" s="91">
        <v>525741.39</v>
      </c>
      <c r="O145" s="91">
        <v>530278.11</v>
      </c>
      <c r="P145" s="91">
        <v>807494.17</v>
      </c>
      <c r="Q145" s="91">
        <v>0</v>
      </c>
      <c r="R145" s="91">
        <v>1002975.73</v>
      </c>
      <c r="S145" s="91">
        <v>4542469.8499999996</v>
      </c>
      <c r="T145" s="91">
        <v>789729.13</v>
      </c>
      <c r="U145" s="91">
        <v>0</v>
      </c>
      <c r="V145" s="91">
        <v>0</v>
      </c>
      <c r="W145" s="91">
        <v>251747.78</v>
      </c>
      <c r="X145" s="91">
        <v>735367.10000000009</v>
      </c>
      <c r="Y145" s="91">
        <v>9185803.2599999998</v>
      </c>
      <c r="Z145" s="83">
        <v>8.3398920882946925E-2</v>
      </c>
      <c r="AA145" s="91">
        <v>722350.79</v>
      </c>
      <c r="AB145" s="91">
        <v>0</v>
      </c>
      <c r="AC145" s="91">
        <v>0</v>
      </c>
      <c r="AD145" s="91">
        <v>0</v>
      </c>
      <c r="AE145" s="91">
        <v>0</v>
      </c>
      <c r="AF145" s="91">
        <f t="shared" si="21"/>
        <v>0</v>
      </c>
      <c r="AG145" s="91">
        <v>296296.57</v>
      </c>
      <c r="AH145" s="91">
        <v>22918.67</v>
      </c>
      <c r="AI145" s="91">
        <v>47018.63</v>
      </c>
      <c r="AJ145" s="91">
        <v>0</v>
      </c>
      <c r="AK145" s="91">
        <v>31986.19</v>
      </c>
      <c r="AL145" s="91">
        <v>0</v>
      </c>
      <c r="AM145" s="91">
        <v>35338.49</v>
      </c>
      <c r="AN145" s="91">
        <v>6100</v>
      </c>
      <c r="AO145" s="91">
        <v>2535</v>
      </c>
      <c r="AP145" s="91">
        <v>6704.49</v>
      </c>
      <c r="AQ145" s="91">
        <v>18838.47</v>
      </c>
      <c r="AR145" s="91">
        <v>5792.07</v>
      </c>
      <c r="AS145" s="91">
        <v>0</v>
      </c>
      <c r="AT145" s="91">
        <v>2970.39</v>
      </c>
      <c r="AU145" s="91">
        <v>10490.71</v>
      </c>
      <c r="AV145" s="91">
        <v>40474.959999999999</v>
      </c>
      <c r="AW145" s="91">
        <v>527464.64</v>
      </c>
      <c r="AX145" s="91">
        <v>0</v>
      </c>
      <c r="AY145" s="83">
        <f t="shared" si="22"/>
        <v>0</v>
      </c>
      <c r="AZ145" s="91">
        <v>0</v>
      </c>
      <c r="BA145" s="83">
        <v>7.6888081259727237E-2</v>
      </c>
      <c r="BB145" s="91">
        <v>411444.67</v>
      </c>
      <c r="BC145" s="91">
        <v>372074.38</v>
      </c>
      <c r="BD145" s="91">
        <v>211810</v>
      </c>
      <c r="BE145" s="91">
        <v>0</v>
      </c>
      <c r="BF145" s="91">
        <v>114514.27</v>
      </c>
      <c r="BG145" s="91">
        <v>0</v>
      </c>
      <c r="BH145" s="91">
        <v>0</v>
      </c>
      <c r="BI145" s="91">
        <v>0</v>
      </c>
      <c r="BJ145" s="91">
        <f t="shared" si="23"/>
        <v>0</v>
      </c>
      <c r="BK145" s="91">
        <v>0</v>
      </c>
      <c r="BL145" s="82">
        <v>1365</v>
      </c>
      <c r="BM145" s="82">
        <v>329</v>
      </c>
      <c r="BN145" s="82">
        <v>12</v>
      </c>
      <c r="BO145" s="82">
        <v>0</v>
      </c>
      <c r="BP145" s="82">
        <v>-15</v>
      </c>
      <c r="BQ145" s="82">
        <v>-47</v>
      </c>
      <c r="BR145" s="82">
        <v>-65</v>
      </c>
      <c r="BS145" s="82">
        <v>-68</v>
      </c>
      <c r="BT145" s="82">
        <v>0</v>
      </c>
      <c r="BU145" s="82">
        <v>0</v>
      </c>
      <c r="BV145" s="82">
        <v>17</v>
      </c>
      <c r="BW145" s="82">
        <v>-385</v>
      </c>
      <c r="BX145" s="82">
        <v>-2</v>
      </c>
      <c r="BY145" s="82">
        <v>1141</v>
      </c>
      <c r="BZ145" s="82">
        <v>1</v>
      </c>
      <c r="CA145" s="82">
        <v>120</v>
      </c>
      <c r="CB145" s="82">
        <v>49</v>
      </c>
      <c r="CC145" s="82">
        <v>208</v>
      </c>
      <c r="CD145" s="82">
        <v>3</v>
      </c>
      <c r="CE145" s="82">
        <v>3</v>
      </c>
    </row>
    <row r="146" spans="1:83" s="59" customFormat="1" ht="15.6" customHeight="1" x14ac:dyDescent="0.3">
      <c r="A146" s="52">
        <v>17</v>
      </c>
      <c r="B146" s="53" t="s">
        <v>452</v>
      </c>
      <c r="C146" s="79" t="s">
        <v>453</v>
      </c>
      <c r="D146" s="54" t="s">
        <v>447</v>
      </c>
      <c r="E146" s="55" t="s">
        <v>87</v>
      </c>
      <c r="F146" s="54" t="s">
        <v>448</v>
      </c>
      <c r="G146" s="91">
        <v>16189975.25</v>
      </c>
      <c r="H146" s="91">
        <v>0</v>
      </c>
      <c r="I146" s="91">
        <v>265770.53999999998</v>
      </c>
      <c r="J146" s="91">
        <v>0</v>
      </c>
      <c r="K146" s="91">
        <v>0</v>
      </c>
      <c r="L146" s="91">
        <v>16455745.789999999</v>
      </c>
      <c r="M146" s="91">
        <v>0</v>
      </c>
      <c r="N146" s="91">
        <v>3229578.04</v>
      </c>
      <c r="O146" s="91">
        <v>257252.96</v>
      </c>
      <c r="P146" s="91">
        <v>3580059.63</v>
      </c>
      <c r="Q146" s="91">
        <v>0</v>
      </c>
      <c r="R146" s="91">
        <v>1192658.76</v>
      </c>
      <c r="S146" s="91">
        <v>4844251.83</v>
      </c>
      <c r="T146" s="91">
        <v>1779404.55</v>
      </c>
      <c r="U146" s="91">
        <v>0</v>
      </c>
      <c r="V146" s="91">
        <v>0</v>
      </c>
      <c r="W146" s="91">
        <v>759041.25</v>
      </c>
      <c r="X146" s="91">
        <v>1621305.6900000002</v>
      </c>
      <c r="Y146" s="91">
        <v>17263552.710000001</v>
      </c>
      <c r="Z146" s="83">
        <v>0.24531779009359511</v>
      </c>
      <c r="AA146" s="91">
        <v>1506437.08</v>
      </c>
      <c r="AB146" s="91">
        <v>0</v>
      </c>
      <c r="AC146" s="91">
        <v>0</v>
      </c>
      <c r="AD146" s="91">
        <v>0</v>
      </c>
      <c r="AE146" s="91">
        <v>1022.19</v>
      </c>
      <c r="AF146" s="91">
        <f t="shared" si="21"/>
        <v>1022.19</v>
      </c>
      <c r="AG146" s="91">
        <v>702348.56</v>
      </c>
      <c r="AH146" s="91">
        <v>67529.17</v>
      </c>
      <c r="AI146" s="91">
        <v>142892.51999999999</v>
      </c>
      <c r="AJ146" s="91">
        <v>0</v>
      </c>
      <c r="AK146" s="91">
        <v>61891.11</v>
      </c>
      <c r="AL146" s="91">
        <v>4946.33</v>
      </c>
      <c r="AM146" s="91">
        <v>134297.79999999999</v>
      </c>
      <c r="AN146" s="91">
        <v>8900</v>
      </c>
      <c r="AO146" s="91">
        <v>41889</v>
      </c>
      <c r="AP146" s="91">
        <v>20927.07</v>
      </c>
      <c r="AQ146" s="91">
        <v>69078.13</v>
      </c>
      <c r="AR146" s="91">
        <v>20275.57</v>
      </c>
      <c r="AS146" s="91">
        <v>0</v>
      </c>
      <c r="AT146" s="91">
        <v>24834.720000000001</v>
      </c>
      <c r="AU146" s="91">
        <v>0</v>
      </c>
      <c r="AV146" s="91">
        <v>62369.120000000003</v>
      </c>
      <c r="AW146" s="91">
        <v>1362179.1</v>
      </c>
      <c r="AX146" s="91">
        <v>0</v>
      </c>
      <c r="AY146" s="83">
        <f t="shared" si="22"/>
        <v>0</v>
      </c>
      <c r="AZ146" s="91">
        <v>0</v>
      </c>
      <c r="BA146" s="83">
        <v>9.3047522107854982E-2</v>
      </c>
      <c r="BB146" s="91">
        <v>1801106.86</v>
      </c>
      <c r="BC146" s="91">
        <v>2170582.09</v>
      </c>
      <c r="BD146" s="91">
        <v>211810</v>
      </c>
      <c r="BE146" s="91">
        <v>0</v>
      </c>
      <c r="BF146" s="91">
        <v>313216.53000000003</v>
      </c>
      <c r="BG146" s="91">
        <v>0</v>
      </c>
      <c r="BH146" s="91">
        <v>0</v>
      </c>
      <c r="BI146" s="91">
        <v>0</v>
      </c>
      <c r="BJ146" s="91">
        <f t="shared" si="23"/>
        <v>0</v>
      </c>
      <c r="BK146" s="91">
        <v>0</v>
      </c>
      <c r="BL146" s="82">
        <v>1906</v>
      </c>
      <c r="BM146" s="82">
        <v>655</v>
      </c>
      <c r="BN146" s="82">
        <v>6</v>
      </c>
      <c r="BO146" s="82">
        <v>-15</v>
      </c>
      <c r="BP146" s="82">
        <v>-28</v>
      </c>
      <c r="BQ146" s="82">
        <v>-19</v>
      </c>
      <c r="BR146" s="82">
        <v>-298</v>
      </c>
      <c r="BS146" s="82">
        <v>-104</v>
      </c>
      <c r="BT146" s="82">
        <v>40</v>
      </c>
      <c r="BU146" s="82">
        <v>-55</v>
      </c>
      <c r="BV146" s="82">
        <v>77</v>
      </c>
      <c r="BW146" s="82">
        <v>-516</v>
      </c>
      <c r="BX146" s="82">
        <v>-2</v>
      </c>
      <c r="BY146" s="82">
        <v>1647</v>
      </c>
      <c r="BZ146" s="82">
        <v>2</v>
      </c>
      <c r="CA146" s="82">
        <v>125</v>
      </c>
      <c r="CB146" s="82">
        <v>66</v>
      </c>
      <c r="CC146" s="82">
        <v>318</v>
      </c>
      <c r="CD146" s="82">
        <v>5</v>
      </c>
      <c r="CE146" s="82">
        <v>3</v>
      </c>
    </row>
    <row r="147" spans="1:83" s="59" customFormat="1" ht="15.6" customHeight="1" x14ac:dyDescent="0.3">
      <c r="A147" s="43">
        <v>18</v>
      </c>
      <c r="B147" s="60" t="s">
        <v>454</v>
      </c>
      <c r="C147" s="79" t="s">
        <v>455</v>
      </c>
      <c r="D147" s="51" t="s">
        <v>456</v>
      </c>
      <c r="E147" s="51" t="s">
        <v>112</v>
      </c>
      <c r="F147" s="51" t="s">
        <v>195</v>
      </c>
      <c r="G147" s="91">
        <v>22089048.43</v>
      </c>
      <c r="H147" s="91">
        <v>0</v>
      </c>
      <c r="I147" s="91">
        <v>405046.01</v>
      </c>
      <c r="J147" s="91">
        <v>0</v>
      </c>
      <c r="K147" s="91">
        <v>0</v>
      </c>
      <c r="L147" s="91">
        <v>22494094.440000001</v>
      </c>
      <c r="M147" s="91">
        <v>0</v>
      </c>
      <c r="N147" s="91">
        <v>5347304.3</v>
      </c>
      <c r="O147" s="91">
        <v>1238260.1299999999</v>
      </c>
      <c r="P147" s="91">
        <v>5556562.4500000002</v>
      </c>
      <c r="Q147" s="91">
        <v>55345.120000000003</v>
      </c>
      <c r="R147" s="91">
        <v>963376.44</v>
      </c>
      <c r="S147" s="91">
        <v>5137476.4400000004</v>
      </c>
      <c r="T147" s="91">
        <v>1977466.72</v>
      </c>
      <c r="U147" s="91">
        <v>0</v>
      </c>
      <c r="V147" s="91">
        <v>0</v>
      </c>
      <c r="W147" s="91">
        <v>479830.77</v>
      </c>
      <c r="X147" s="91">
        <v>1863167.32</v>
      </c>
      <c r="Y147" s="91">
        <v>22618789.690000001</v>
      </c>
      <c r="Z147" s="83">
        <v>7.8826889963951693E-2</v>
      </c>
      <c r="AA147" s="91">
        <v>1863167.32</v>
      </c>
      <c r="AB147" s="91">
        <v>0</v>
      </c>
      <c r="AC147" s="91">
        <v>0</v>
      </c>
      <c r="AD147" s="91">
        <v>0</v>
      </c>
      <c r="AE147" s="91">
        <v>0</v>
      </c>
      <c r="AF147" s="91">
        <f t="shared" si="21"/>
        <v>0</v>
      </c>
      <c r="AG147" s="91">
        <v>880158.58</v>
      </c>
      <c r="AH147" s="91">
        <v>79401.81</v>
      </c>
      <c r="AI147" s="91">
        <v>173117.89</v>
      </c>
      <c r="AJ147" s="91">
        <v>0</v>
      </c>
      <c r="AK147" s="91">
        <v>124031.82</v>
      </c>
      <c r="AL147" s="91">
        <v>0</v>
      </c>
      <c r="AM147" s="91">
        <v>84612.08</v>
      </c>
      <c r="AN147" s="91">
        <v>12600</v>
      </c>
      <c r="AO147" s="91">
        <v>0</v>
      </c>
      <c r="AP147" s="91">
        <v>16360.02</v>
      </c>
      <c r="AQ147" s="91">
        <v>42508.89</v>
      </c>
      <c r="AR147" s="91">
        <v>26754.66</v>
      </c>
      <c r="AS147" s="91">
        <v>0</v>
      </c>
      <c r="AT147" s="91">
        <v>8414</v>
      </c>
      <c r="AU147" s="91">
        <v>28199.79</v>
      </c>
      <c r="AV147" s="91">
        <v>92339.37000000001</v>
      </c>
      <c r="AW147" s="91">
        <v>1568498.91</v>
      </c>
      <c r="AX147" s="91">
        <v>0</v>
      </c>
      <c r="AY147" s="83">
        <f t="shared" si="22"/>
        <v>0</v>
      </c>
      <c r="AZ147" s="91">
        <v>195.5</v>
      </c>
      <c r="BA147" s="83">
        <v>8.4347981123060078E-2</v>
      </c>
      <c r="BB147" s="91">
        <v>379629.77</v>
      </c>
      <c r="BC147" s="91">
        <v>1361581.22</v>
      </c>
      <c r="BD147" s="91">
        <v>211810</v>
      </c>
      <c r="BE147" s="91">
        <v>0</v>
      </c>
      <c r="BF147" s="91">
        <v>367187.48</v>
      </c>
      <c r="BG147" s="91">
        <v>0</v>
      </c>
      <c r="BH147" s="91">
        <v>0</v>
      </c>
      <c r="BI147" s="91">
        <v>0</v>
      </c>
      <c r="BJ147" s="91">
        <f t="shared" si="23"/>
        <v>0</v>
      </c>
      <c r="BK147" s="91">
        <v>0</v>
      </c>
      <c r="BL147" s="82">
        <v>2762</v>
      </c>
      <c r="BM147" s="82">
        <v>888</v>
      </c>
      <c r="BN147" s="82">
        <v>5</v>
      </c>
      <c r="BO147" s="82">
        <v>0</v>
      </c>
      <c r="BP147" s="82">
        <v>-18</v>
      </c>
      <c r="BQ147" s="82">
        <v>-39</v>
      </c>
      <c r="BR147" s="82">
        <v>-119</v>
      </c>
      <c r="BS147" s="82">
        <v>-240</v>
      </c>
      <c r="BT147" s="82">
        <v>11</v>
      </c>
      <c r="BU147" s="82">
        <v>0</v>
      </c>
      <c r="BV147" s="82">
        <v>0</v>
      </c>
      <c r="BW147" s="82">
        <v>-707</v>
      </c>
      <c r="BX147" s="82">
        <v>-4</v>
      </c>
      <c r="BY147" s="82">
        <v>2539</v>
      </c>
      <c r="BZ147" s="82">
        <v>0</v>
      </c>
      <c r="CA147" s="82">
        <v>141</v>
      </c>
      <c r="CB147" s="82">
        <v>43</v>
      </c>
      <c r="CC147" s="82">
        <v>504</v>
      </c>
      <c r="CD147" s="82">
        <v>10</v>
      </c>
      <c r="CE147" s="82">
        <v>5</v>
      </c>
    </row>
    <row r="148" spans="1:83" s="59" customFormat="1" ht="15.6" customHeight="1" x14ac:dyDescent="0.3">
      <c r="A148" s="52">
        <v>18</v>
      </c>
      <c r="B148" s="53" t="s">
        <v>459</v>
      </c>
      <c r="C148" s="79" t="s">
        <v>246</v>
      </c>
      <c r="D148" s="51" t="s">
        <v>460</v>
      </c>
      <c r="E148" s="41" t="s">
        <v>87</v>
      </c>
      <c r="F148" s="51" t="s">
        <v>461</v>
      </c>
      <c r="G148" s="91">
        <v>4100615</v>
      </c>
      <c r="H148" s="91">
        <v>0</v>
      </c>
      <c r="I148" s="91">
        <v>76883.12</v>
      </c>
      <c r="J148" s="91">
        <v>30203.9</v>
      </c>
      <c r="K148" s="91">
        <v>0</v>
      </c>
      <c r="L148" s="91">
        <v>4207702.0199999996</v>
      </c>
      <c r="M148" s="91">
        <v>302038.94</v>
      </c>
      <c r="N148" s="91">
        <v>0</v>
      </c>
      <c r="O148" s="91">
        <v>404739.32</v>
      </c>
      <c r="P148" s="91">
        <v>480200.32</v>
      </c>
      <c r="Q148" s="91">
        <v>0</v>
      </c>
      <c r="R148" s="91">
        <v>353717.13</v>
      </c>
      <c r="S148" s="91">
        <v>1918459.29</v>
      </c>
      <c r="T148" s="91">
        <v>456631.94</v>
      </c>
      <c r="U148" s="91">
        <v>0</v>
      </c>
      <c r="V148" s="91">
        <v>0</v>
      </c>
      <c r="W148" s="91">
        <v>107697.79</v>
      </c>
      <c r="X148" s="91">
        <v>458525.03</v>
      </c>
      <c r="Y148" s="91">
        <v>4179970.82</v>
      </c>
      <c r="Z148" s="83">
        <v>4.3632284425629081E-2</v>
      </c>
      <c r="AA148" s="91">
        <v>440267.29</v>
      </c>
      <c r="AB148" s="91">
        <v>0</v>
      </c>
      <c r="AC148" s="91">
        <v>0</v>
      </c>
      <c r="AD148" s="91">
        <v>0</v>
      </c>
      <c r="AE148" s="91">
        <v>0</v>
      </c>
      <c r="AF148" s="91">
        <f t="shared" si="21"/>
        <v>0</v>
      </c>
      <c r="AG148" s="91">
        <v>106191.15</v>
      </c>
      <c r="AH148" s="91">
        <v>8678.92</v>
      </c>
      <c r="AI148" s="91">
        <v>33492.769999999997</v>
      </c>
      <c r="AJ148" s="91">
        <v>0</v>
      </c>
      <c r="AK148" s="91">
        <v>33843.24</v>
      </c>
      <c r="AL148" s="91">
        <v>750</v>
      </c>
      <c r="AM148" s="91">
        <v>12520.22</v>
      </c>
      <c r="AN148" s="91">
        <v>7088</v>
      </c>
      <c r="AO148" s="91">
        <v>0</v>
      </c>
      <c r="AP148" s="91">
        <v>0</v>
      </c>
      <c r="AQ148" s="91">
        <v>6764.04</v>
      </c>
      <c r="AR148" s="91">
        <v>7712.15</v>
      </c>
      <c r="AS148" s="91">
        <v>0</v>
      </c>
      <c r="AT148" s="91">
        <v>720</v>
      </c>
      <c r="AU148" s="91">
        <v>6687.04</v>
      </c>
      <c r="AV148" s="91">
        <v>41242.03</v>
      </c>
      <c r="AW148" s="91">
        <v>265689.56</v>
      </c>
      <c r="AX148" s="91">
        <v>0</v>
      </c>
      <c r="AY148" s="83">
        <f t="shared" si="22"/>
        <v>0</v>
      </c>
      <c r="AZ148" s="91">
        <v>0</v>
      </c>
      <c r="BA148" s="83">
        <v>0.10000043064933692</v>
      </c>
      <c r="BB148" s="91">
        <v>43342.49</v>
      </c>
      <c r="BC148" s="91">
        <v>135576.71</v>
      </c>
      <c r="BD148" s="91">
        <v>211810</v>
      </c>
      <c r="BE148" s="91">
        <v>5.8207660913467401E-11</v>
      </c>
      <c r="BF148" s="91">
        <v>37118.3299999999</v>
      </c>
      <c r="BG148" s="91">
        <v>0</v>
      </c>
      <c r="BH148" s="91">
        <v>0</v>
      </c>
      <c r="BI148" s="91">
        <v>0</v>
      </c>
      <c r="BJ148" s="91">
        <f t="shared" si="23"/>
        <v>0</v>
      </c>
      <c r="BK148" s="91">
        <v>0</v>
      </c>
      <c r="BL148" s="82">
        <v>592</v>
      </c>
      <c r="BM148" s="82">
        <v>208</v>
      </c>
      <c r="BN148" s="82">
        <v>2</v>
      </c>
      <c r="BO148" s="82">
        <v>-1</v>
      </c>
      <c r="BP148" s="82">
        <v>-15</v>
      </c>
      <c r="BQ148" s="82">
        <v>-33</v>
      </c>
      <c r="BR148" s="82">
        <v>-40</v>
      </c>
      <c r="BS148" s="82">
        <v>-27</v>
      </c>
      <c r="BT148" s="82">
        <v>0</v>
      </c>
      <c r="BU148" s="82">
        <v>0</v>
      </c>
      <c r="BV148" s="82">
        <v>-1</v>
      </c>
      <c r="BW148" s="82">
        <v>-151</v>
      </c>
      <c r="BX148" s="82">
        <v>-1</v>
      </c>
      <c r="BY148" s="82">
        <v>533</v>
      </c>
      <c r="BZ148" s="82">
        <v>1</v>
      </c>
      <c r="CA148" s="82">
        <v>40</v>
      </c>
      <c r="CB148" s="82">
        <v>18</v>
      </c>
      <c r="CC148" s="82">
        <v>91</v>
      </c>
      <c r="CD148" s="82">
        <v>1</v>
      </c>
      <c r="CE148" s="82">
        <v>1</v>
      </c>
    </row>
    <row r="149" spans="1:83" s="59" customFormat="1" ht="15.6" customHeight="1" x14ac:dyDescent="0.3">
      <c r="A149" s="52">
        <v>18</v>
      </c>
      <c r="B149" s="53" t="s">
        <v>462</v>
      </c>
      <c r="C149" s="79" t="s">
        <v>463</v>
      </c>
      <c r="D149" s="51" t="s">
        <v>464</v>
      </c>
      <c r="E149" s="51" t="s">
        <v>119</v>
      </c>
      <c r="F149" s="51" t="s">
        <v>195</v>
      </c>
      <c r="G149" s="91">
        <v>74304098.019999996</v>
      </c>
      <c r="H149" s="91">
        <v>0</v>
      </c>
      <c r="I149" s="91">
        <v>2963728.5</v>
      </c>
      <c r="J149" s="91">
        <v>0</v>
      </c>
      <c r="K149" s="91">
        <v>49513.1</v>
      </c>
      <c r="L149" s="91">
        <v>77317339.620000005</v>
      </c>
      <c r="M149" s="91">
        <v>0</v>
      </c>
      <c r="N149" s="91">
        <v>25958379.699999999</v>
      </c>
      <c r="O149" s="91">
        <v>5744645.8300000001</v>
      </c>
      <c r="P149" s="91">
        <v>13794486.449999999</v>
      </c>
      <c r="Q149" s="91">
        <v>227479.58</v>
      </c>
      <c r="R149" s="91">
        <v>3894701.92</v>
      </c>
      <c r="S149" s="91">
        <v>16505111.83</v>
      </c>
      <c r="T149" s="91">
        <v>4072354.2</v>
      </c>
      <c r="U149" s="91">
        <v>0</v>
      </c>
      <c r="V149" s="91">
        <v>0</v>
      </c>
      <c r="W149" s="91">
        <v>3502455.94</v>
      </c>
      <c r="X149" s="91">
        <v>4260708.45</v>
      </c>
      <c r="Y149" s="91">
        <v>77960323.900000006</v>
      </c>
      <c r="Z149" s="83">
        <v>2.5826310272731579E-2</v>
      </c>
      <c r="AA149" s="91">
        <v>4022348.03</v>
      </c>
      <c r="AB149" s="91">
        <v>0</v>
      </c>
      <c r="AC149" s="91">
        <v>0</v>
      </c>
      <c r="AD149" s="91">
        <v>0</v>
      </c>
      <c r="AE149" s="91">
        <v>361.47</v>
      </c>
      <c r="AF149" s="91">
        <f t="shared" si="21"/>
        <v>361.47</v>
      </c>
      <c r="AG149" s="91">
        <v>2086032.3</v>
      </c>
      <c r="AH149" s="91">
        <v>168378.27</v>
      </c>
      <c r="AI149" s="91">
        <v>487455.29</v>
      </c>
      <c r="AJ149" s="91">
        <v>0</v>
      </c>
      <c r="AK149" s="91">
        <v>481012.18</v>
      </c>
      <c r="AL149" s="91">
        <v>27058.33</v>
      </c>
      <c r="AM149" s="91">
        <v>137834.68</v>
      </c>
      <c r="AN149" s="91">
        <v>13648</v>
      </c>
      <c r="AO149" s="91">
        <v>200</v>
      </c>
      <c r="AP149" s="91">
        <v>0</v>
      </c>
      <c r="AQ149" s="91">
        <v>105895.40000000001</v>
      </c>
      <c r="AR149" s="91">
        <v>36703.980000000003</v>
      </c>
      <c r="AS149" s="91">
        <v>0</v>
      </c>
      <c r="AT149" s="91">
        <v>18022.740000000002</v>
      </c>
      <c r="AU149" s="91">
        <v>35728.92</v>
      </c>
      <c r="AV149" s="91">
        <v>190980.58</v>
      </c>
      <c r="AW149" s="91">
        <v>3788950.67</v>
      </c>
      <c r="AX149" s="91">
        <v>0</v>
      </c>
      <c r="AY149" s="83">
        <f t="shared" si="22"/>
        <v>0</v>
      </c>
      <c r="AZ149" s="91">
        <v>0</v>
      </c>
      <c r="BA149" s="83">
        <v>5.4133596089374882E-2</v>
      </c>
      <c r="BB149" s="91">
        <v>524097.6</v>
      </c>
      <c r="BC149" s="91">
        <v>1394903.09</v>
      </c>
      <c r="BD149" s="91">
        <v>211810</v>
      </c>
      <c r="BE149" s="91">
        <v>0</v>
      </c>
      <c r="BF149" s="91">
        <v>627866.11999999802</v>
      </c>
      <c r="BG149" s="91">
        <v>0</v>
      </c>
      <c r="BH149" s="91">
        <v>0</v>
      </c>
      <c r="BI149" s="91">
        <v>0</v>
      </c>
      <c r="BJ149" s="91">
        <f t="shared" si="23"/>
        <v>0</v>
      </c>
      <c r="BK149" s="91">
        <v>0</v>
      </c>
      <c r="BL149" s="82">
        <v>5997</v>
      </c>
      <c r="BM149" s="82">
        <v>1839</v>
      </c>
      <c r="BN149" s="82">
        <v>1</v>
      </c>
      <c r="BO149" s="82">
        <v>0</v>
      </c>
      <c r="BP149" s="82">
        <v>-54</v>
      </c>
      <c r="BQ149" s="82">
        <v>-85</v>
      </c>
      <c r="BR149" s="82">
        <v>-554</v>
      </c>
      <c r="BS149" s="82">
        <v>-444</v>
      </c>
      <c r="BT149" s="82">
        <v>21</v>
      </c>
      <c r="BU149" s="82">
        <v>0</v>
      </c>
      <c r="BV149" s="82">
        <v>48</v>
      </c>
      <c r="BW149" s="82">
        <v>-1323</v>
      </c>
      <c r="BX149" s="82">
        <v>-7</v>
      </c>
      <c r="BY149" s="82">
        <v>5439</v>
      </c>
      <c r="BZ149" s="82">
        <v>14</v>
      </c>
      <c r="CA149" s="82">
        <v>346</v>
      </c>
      <c r="CB149" s="82">
        <v>145</v>
      </c>
      <c r="CC149" s="82">
        <v>712</v>
      </c>
      <c r="CD149" s="82">
        <v>114</v>
      </c>
      <c r="CE149" s="82">
        <v>13</v>
      </c>
    </row>
    <row r="150" spans="1:83" s="59" customFormat="1" ht="15.6" customHeight="1" x14ac:dyDescent="0.3">
      <c r="A150" s="43">
        <v>18</v>
      </c>
      <c r="B150" s="60" t="s">
        <v>465</v>
      </c>
      <c r="C150" s="80" t="s">
        <v>466</v>
      </c>
      <c r="D150" s="51" t="s">
        <v>467</v>
      </c>
      <c r="E150" s="41" t="s">
        <v>87</v>
      </c>
      <c r="F150" s="51" t="s">
        <v>468</v>
      </c>
      <c r="G150" s="91">
        <v>32408710.600000001</v>
      </c>
      <c r="H150" s="91">
        <v>0</v>
      </c>
      <c r="I150" s="91">
        <v>1223742.54</v>
      </c>
      <c r="J150" s="91">
        <v>121164.76</v>
      </c>
      <c r="K150" s="91">
        <v>56731.35</v>
      </c>
      <c r="L150" s="91">
        <v>33810349.25</v>
      </c>
      <c r="M150" s="91">
        <v>1730925.16</v>
      </c>
      <c r="N150" s="91">
        <v>100690.28</v>
      </c>
      <c r="O150" s="91">
        <v>2558853.4500000002</v>
      </c>
      <c r="P150" s="91">
        <v>7641248.1299999999</v>
      </c>
      <c r="Q150" s="91">
        <v>9170</v>
      </c>
      <c r="R150" s="91">
        <v>4952345.2300000004</v>
      </c>
      <c r="S150" s="91">
        <v>9818846.6300000008</v>
      </c>
      <c r="T150" s="91">
        <v>4812041.16</v>
      </c>
      <c r="U150" s="91">
        <v>0</v>
      </c>
      <c r="V150" s="91">
        <v>0</v>
      </c>
      <c r="W150" s="91">
        <v>1376652.4</v>
      </c>
      <c r="X150" s="91">
        <v>2387811.2399999998</v>
      </c>
      <c r="Y150" s="91">
        <v>33657658.520000003</v>
      </c>
      <c r="Z150" s="83">
        <v>3.5464366484238036E-2</v>
      </c>
      <c r="AA150" s="91">
        <v>2387811.2400000002</v>
      </c>
      <c r="AB150" s="91">
        <v>0</v>
      </c>
      <c r="AC150" s="91">
        <v>0</v>
      </c>
      <c r="AD150" s="91">
        <v>0</v>
      </c>
      <c r="AE150" s="91">
        <v>776.4</v>
      </c>
      <c r="AF150" s="91">
        <f t="shared" si="21"/>
        <v>776.4</v>
      </c>
      <c r="AG150" s="91">
        <v>1119204.1499999999</v>
      </c>
      <c r="AH150" s="91">
        <v>101964.33</v>
      </c>
      <c r="AI150" s="91">
        <v>250498.32</v>
      </c>
      <c r="AJ150" s="91">
        <v>5628.56</v>
      </c>
      <c r="AK150" s="91">
        <v>204657.12</v>
      </c>
      <c r="AL150" s="91">
        <v>60594.02</v>
      </c>
      <c r="AM150" s="91">
        <v>91619.79</v>
      </c>
      <c r="AN150" s="91">
        <v>13648</v>
      </c>
      <c r="AO150" s="91">
        <v>2200</v>
      </c>
      <c r="AP150" s="91">
        <v>0</v>
      </c>
      <c r="AQ150" s="91">
        <v>56490.229999999996</v>
      </c>
      <c r="AR150" s="91">
        <v>30935.05</v>
      </c>
      <c r="AS150" s="91">
        <v>0</v>
      </c>
      <c r="AT150" s="91">
        <v>7207</v>
      </c>
      <c r="AU150" s="91">
        <v>52704.27</v>
      </c>
      <c r="AV150" s="91">
        <v>90820.13</v>
      </c>
      <c r="AW150" s="91">
        <v>2088170.97</v>
      </c>
      <c r="AX150" s="91">
        <v>0</v>
      </c>
      <c r="AY150" s="83">
        <f t="shared" si="22"/>
        <v>0</v>
      </c>
      <c r="AZ150" s="91">
        <v>0</v>
      </c>
      <c r="BA150" s="83">
        <v>6.9942493141584725E-2</v>
      </c>
      <c r="BB150" s="91">
        <v>170236.5</v>
      </c>
      <c r="BC150" s="91">
        <v>979117.89</v>
      </c>
      <c r="BD150" s="91">
        <v>211810</v>
      </c>
      <c r="BE150" s="91">
        <v>5.8207660913467401E-11</v>
      </c>
      <c r="BF150" s="91">
        <v>426921.33999999898</v>
      </c>
      <c r="BG150" s="91">
        <v>0</v>
      </c>
      <c r="BH150" s="91">
        <v>0</v>
      </c>
      <c r="BI150" s="91">
        <v>0</v>
      </c>
      <c r="BJ150" s="91">
        <f t="shared" si="23"/>
        <v>0</v>
      </c>
      <c r="BK150" s="91">
        <v>0</v>
      </c>
      <c r="BL150" s="82">
        <v>4823</v>
      </c>
      <c r="BM150" s="82">
        <v>1184</v>
      </c>
      <c r="BN150" s="82">
        <v>8</v>
      </c>
      <c r="BO150" s="82">
        <v>0</v>
      </c>
      <c r="BP150" s="82">
        <v>-26</v>
      </c>
      <c r="BQ150" s="82">
        <v>-86</v>
      </c>
      <c r="BR150" s="82">
        <v>-167</v>
      </c>
      <c r="BS150" s="82">
        <v>-308</v>
      </c>
      <c r="BT150" s="82">
        <v>10</v>
      </c>
      <c r="BU150" s="82">
        <v>0</v>
      </c>
      <c r="BV150" s="82">
        <v>-3</v>
      </c>
      <c r="BW150" s="82">
        <v>-1165</v>
      </c>
      <c r="BX150" s="82">
        <v>-10</v>
      </c>
      <c r="BY150" s="82">
        <v>4260</v>
      </c>
      <c r="BZ150" s="82">
        <v>1</v>
      </c>
      <c r="CA150" s="82">
        <v>162</v>
      </c>
      <c r="CB150" s="82">
        <v>109</v>
      </c>
      <c r="CC150" s="82">
        <v>603</v>
      </c>
      <c r="CD150" s="82">
        <v>288</v>
      </c>
      <c r="CE150" s="82">
        <v>7</v>
      </c>
    </row>
    <row r="151" spans="1:83" s="59" customFormat="1" ht="15.6" customHeight="1" x14ac:dyDescent="0.3">
      <c r="A151" s="43">
        <v>18</v>
      </c>
      <c r="B151" s="60" t="s">
        <v>559</v>
      </c>
      <c r="C151" s="79" t="s">
        <v>563</v>
      </c>
      <c r="D151" s="51" t="s">
        <v>457</v>
      </c>
      <c r="E151" s="41" t="s">
        <v>87</v>
      </c>
      <c r="F151" s="51" t="s">
        <v>458</v>
      </c>
      <c r="G151" s="91">
        <v>2128869.2200000002</v>
      </c>
      <c r="H151" s="91">
        <v>0.02</v>
      </c>
      <c r="I151" s="91">
        <v>8717.6299999999992</v>
      </c>
      <c r="J151" s="91">
        <v>0</v>
      </c>
      <c r="K151" s="91">
        <v>240</v>
      </c>
      <c r="L151" s="91">
        <v>2137826.87</v>
      </c>
      <c r="M151" s="91">
        <v>0</v>
      </c>
      <c r="N151" s="91">
        <v>0</v>
      </c>
      <c r="O151" s="91">
        <v>322564.40000000002</v>
      </c>
      <c r="P151" s="91">
        <v>684284.8</v>
      </c>
      <c r="Q151" s="91">
        <v>0</v>
      </c>
      <c r="R151" s="91">
        <v>133774.54999999999</v>
      </c>
      <c r="S151" s="91">
        <v>672380.62</v>
      </c>
      <c r="T151" s="91">
        <v>82939.12</v>
      </c>
      <c r="U151" s="91">
        <v>0</v>
      </c>
      <c r="V151" s="91">
        <v>0</v>
      </c>
      <c r="W151" s="91">
        <v>56996.99</v>
      </c>
      <c r="X151" s="91">
        <v>212879.16</v>
      </c>
      <c r="Y151" s="91">
        <v>2165819.64</v>
      </c>
      <c r="Z151" s="83">
        <v>3.2321650248466595E-2</v>
      </c>
      <c r="AA151" s="91">
        <v>212879.16</v>
      </c>
      <c r="AB151" s="91">
        <v>0</v>
      </c>
      <c r="AC151" s="91">
        <v>0</v>
      </c>
      <c r="AD151" s="91">
        <v>0</v>
      </c>
      <c r="AE151" s="91">
        <v>0</v>
      </c>
      <c r="AF151" s="91">
        <f t="shared" si="21"/>
        <v>0</v>
      </c>
      <c r="AG151" s="91">
        <v>55170.75</v>
      </c>
      <c r="AH151" s="91">
        <v>4168.1899999999996</v>
      </c>
      <c r="AI151" s="91">
        <v>0</v>
      </c>
      <c r="AJ151" s="91">
        <v>0</v>
      </c>
      <c r="AK151" s="91">
        <v>22019.67</v>
      </c>
      <c r="AL151" s="91">
        <v>1781.25</v>
      </c>
      <c r="AM151" s="91">
        <v>9213</v>
      </c>
      <c r="AN151" s="91">
        <v>5200</v>
      </c>
      <c r="AO151" s="91">
        <v>0</v>
      </c>
      <c r="AP151" s="91">
        <v>0</v>
      </c>
      <c r="AQ151" s="91">
        <v>9101.41</v>
      </c>
      <c r="AR151" s="91">
        <v>7035.1</v>
      </c>
      <c r="AS151" s="91">
        <v>0</v>
      </c>
      <c r="AT151" s="91">
        <v>5825.89</v>
      </c>
      <c r="AU151" s="91">
        <v>2400</v>
      </c>
      <c r="AV151" s="91">
        <v>5853.79</v>
      </c>
      <c r="AW151" s="91">
        <v>127769.05</v>
      </c>
      <c r="AX151" s="91">
        <v>0</v>
      </c>
      <c r="AY151" s="83">
        <f t="shared" si="22"/>
        <v>0</v>
      </c>
      <c r="AZ151" s="91">
        <v>0</v>
      </c>
      <c r="BA151" s="83">
        <v>9.9996353932910911E-2</v>
      </c>
      <c r="BB151" s="91">
        <v>47918.03</v>
      </c>
      <c r="BC151" s="91">
        <v>20890.54</v>
      </c>
      <c r="BD151" s="91">
        <v>106400</v>
      </c>
      <c r="BE151" s="91">
        <v>0</v>
      </c>
      <c r="BF151" s="91">
        <v>4319.8000000000802</v>
      </c>
      <c r="BG151" s="91">
        <v>0</v>
      </c>
      <c r="BH151" s="91">
        <v>0</v>
      </c>
      <c r="BI151" s="91">
        <v>0</v>
      </c>
      <c r="BJ151" s="91">
        <f t="shared" si="23"/>
        <v>0</v>
      </c>
      <c r="BK151" s="91">
        <v>0</v>
      </c>
      <c r="BL151" s="82">
        <v>207</v>
      </c>
      <c r="BM151" s="82">
        <v>81</v>
      </c>
      <c r="BN151" s="82">
        <v>3</v>
      </c>
      <c r="BO151" s="82">
        <v>-3</v>
      </c>
      <c r="BP151" s="82">
        <v>-7</v>
      </c>
      <c r="BQ151" s="82">
        <v>-4</v>
      </c>
      <c r="BR151" s="82">
        <v>-40</v>
      </c>
      <c r="BS151" s="82">
        <v>-11</v>
      </c>
      <c r="BT151" s="82">
        <v>5</v>
      </c>
      <c r="BU151" s="82">
        <v>0</v>
      </c>
      <c r="BV151" s="82">
        <v>-1</v>
      </c>
      <c r="BW151" s="82">
        <v>-64</v>
      </c>
      <c r="BX151" s="82">
        <v>0</v>
      </c>
      <c r="BY151" s="82">
        <v>166</v>
      </c>
      <c r="BZ151" s="82">
        <v>0</v>
      </c>
      <c r="CA151" s="82">
        <v>19</v>
      </c>
      <c r="CB151" s="82">
        <v>9</v>
      </c>
      <c r="CC151" s="82">
        <v>29</v>
      </c>
      <c r="CD151" s="82">
        <v>1</v>
      </c>
      <c r="CE151" s="82">
        <v>2</v>
      </c>
    </row>
    <row r="152" spans="1:83" s="59" customFormat="1" ht="15.6" customHeight="1" x14ac:dyDescent="0.3">
      <c r="A152" s="43">
        <v>18</v>
      </c>
      <c r="B152" s="56" t="s">
        <v>560</v>
      </c>
      <c r="C152" s="79" t="s">
        <v>114</v>
      </c>
      <c r="D152" s="51" t="s">
        <v>552</v>
      </c>
      <c r="E152" s="51" t="s">
        <v>119</v>
      </c>
      <c r="F152" s="51" t="s">
        <v>195</v>
      </c>
      <c r="G152" s="91">
        <v>50588157.799999997</v>
      </c>
      <c r="H152" s="91">
        <v>0</v>
      </c>
      <c r="I152" s="91">
        <v>1616667.3800000001</v>
      </c>
      <c r="J152" s="91">
        <v>0</v>
      </c>
      <c r="K152" s="91">
        <v>-10255.76</v>
      </c>
      <c r="L152" s="91">
        <v>52194569.420000002</v>
      </c>
      <c r="M152" s="91">
        <v>0</v>
      </c>
      <c r="N152" s="91">
        <v>18473903.800000001</v>
      </c>
      <c r="O152" s="91">
        <v>3255228.25</v>
      </c>
      <c r="P152" s="91">
        <v>9417972.8599999994</v>
      </c>
      <c r="Q152" s="91">
        <v>36091.78</v>
      </c>
      <c r="R152" s="91">
        <v>3521080.2</v>
      </c>
      <c r="S152" s="91">
        <v>10292779.300000001</v>
      </c>
      <c r="T152" s="91">
        <v>3107027</v>
      </c>
      <c r="U152" s="91">
        <v>0</v>
      </c>
      <c r="V152" s="91">
        <v>0</v>
      </c>
      <c r="W152" s="91">
        <v>1934653.72</v>
      </c>
      <c r="X152" s="91">
        <v>2519008.04</v>
      </c>
      <c r="Y152" s="91">
        <v>52557744.950000003</v>
      </c>
      <c r="Z152" s="83">
        <v>2.7885434088687256E-2</v>
      </c>
      <c r="AA152" s="91">
        <v>2402613.58</v>
      </c>
      <c r="AB152" s="91">
        <v>0</v>
      </c>
      <c r="AC152" s="91">
        <v>0</v>
      </c>
      <c r="AD152" s="91">
        <v>0</v>
      </c>
      <c r="AE152" s="91">
        <v>0</v>
      </c>
      <c r="AF152" s="91">
        <f t="shared" si="21"/>
        <v>0</v>
      </c>
      <c r="AG152" s="91">
        <v>1267188.57</v>
      </c>
      <c r="AH152" s="91">
        <v>103855.81</v>
      </c>
      <c r="AI152" s="91">
        <v>244366.49</v>
      </c>
      <c r="AJ152" s="91">
        <v>0</v>
      </c>
      <c r="AK152" s="91">
        <v>145962.1</v>
      </c>
      <c r="AL152" s="91">
        <v>13260.69</v>
      </c>
      <c r="AM152" s="91">
        <v>73631.05</v>
      </c>
      <c r="AN152" s="91">
        <v>13648</v>
      </c>
      <c r="AO152" s="91">
        <v>1019.06</v>
      </c>
      <c r="AP152" s="91">
        <v>0</v>
      </c>
      <c r="AQ152" s="91">
        <v>82720.98</v>
      </c>
      <c r="AR152" s="91">
        <v>13433.05</v>
      </c>
      <c r="AS152" s="91">
        <v>0</v>
      </c>
      <c r="AT152" s="91">
        <v>19877.27</v>
      </c>
      <c r="AU152" s="91">
        <v>58317.55</v>
      </c>
      <c r="AV152" s="91">
        <v>134187.76999999999</v>
      </c>
      <c r="AW152" s="91">
        <v>2171468.39</v>
      </c>
      <c r="AX152" s="91">
        <v>0</v>
      </c>
      <c r="AY152" s="83">
        <f t="shared" si="22"/>
        <v>0</v>
      </c>
      <c r="AZ152" s="91">
        <v>0</v>
      </c>
      <c r="BA152" s="83">
        <v>4.749359700937756E-2</v>
      </c>
      <c r="BB152" s="91">
        <v>463256.98</v>
      </c>
      <c r="BC152" s="91">
        <v>947415.76</v>
      </c>
      <c r="BD152" s="91">
        <v>208633</v>
      </c>
      <c r="BE152" s="91">
        <v>0</v>
      </c>
      <c r="BF152" s="91">
        <v>470354.47</v>
      </c>
      <c r="BG152" s="91">
        <v>0</v>
      </c>
      <c r="BH152" s="91">
        <v>0</v>
      </c>
      <c r="BI152" s="91">
        <v>0</v>
      </c>
      <c r="BJ152" s="91">
        <f t="shared" si="23"/>
        <v>0</v>
      </c>
      <c r="BK152" s="91">
        <v>0</v>
      </c>
      <c r="BL152" s="82">
        <v>3544</v>
      </c>
      <c r="BM152" s="82">
        <v>1221</v>
      </c>
      <c r="BN152" s="82">
        <v>3</v>
      </c>
      <c r="BO152" s="82">
        <v>0</v>
      </c>
      <c r="BP152" s="82">
        <v>-23</v>
      </c>
      <c r="BQ152" s="82">
        <v>-73</v>
      </c>
      <c r="BR152" s="82">
        <v>-283</v>
      </c>
      <c r="BS152" s="82">
        <v>-244</v>
      </c>
      <c r="BT152" s="82">
        <v>12</v>
      </c>
      <c r="BU152" s="82">
        <v>-1</v>
      </c>
      <c r="BV152" s="82">
        <v>706</v>
      </c>
      <c r="BW152" s="82">
        <v>-956</v>
      </c>
      <c r="BX152" s="82">
        <v>-3</v>
      </c>
      <c r="BY152" s="82">
        <v>3903</v>
      </c>
      <c r="BZ152" s="82">
        <v>5</v>
      </c>
      <c r="CA152" s="82">
        <v>260</v>
      </c>
      <c r="CB152" s="82">
        <v>92</v>
      </c>
      <c r="CC152" s="82">
        <v>374</v>
      </c>
      <c r="CD152" s="82">
        <v>221</v>
      </c>
      <c r="CE152" s="82">
        <v>12</v>
      </c>
    </row>
    <row r="153" spans="1:83" s="59" customFormat="1" ht="15.6" customHeight="1" x14ac:dyDescent="0.3">
      <c r="A153" s="52">
        <v>18</v>
      </c>
      <c r="B153" s="39" t="s">
        <v>561</v>
      </c>
      <c r="C153" s="79" t="s">
        <v>564</v>
      </c>
      <c r="D153" s="54" t="s">
        <v>553</v>
      </c>
      <c r="E153" s="55" t="s">
        <v>87</v>
      </c>
      <c r="F153" s="54" t="s">
        <v>468</v>
      </c>
      <c r="G153" s="91">
        <v>17198549.309999999</v>
      </c>
      <c r="H153" s="91">
        <v>0</v>
      </c>
      <c r="I153" s="91">
        <v>942073.96</v>
      </c>
      <c r="J153" s="91">
        <v>0</v>
      </c>
      <c r="K153" s="91">
        <v>10345.9</v>
      </c>
      <c r="L153" s="91">
        <v>18150969.170000002</v>
      </c>
      <c r="M153" s="91">
        <v>0</v>
      </c>
      <c r="N153" s="91">
        <v>0</v>
      </c>
      <c r="O153" s="91">
        <v>1329281.99</v>
      </c>
      <c r="P153" s="91">
        <v>4568744.79</v>
      </c>
      <c r="Q153" s="91">
        <v>0</v>
      </c>
      <c r="R153" s="91">
        <v>2321428.9700000002</v>
      </c>
      <c r="S153" s="91">
        <v>5466746.0099999998</v>
      </c>
      <c r="T153" s="91">
        <v>2452867.04</v>
      </c>
      <c r="U153" s="91">
        <v>0</v>
      </c>
      <c r="V153" s="91">
        <v>0</v>
      </c>
      <c r="W153" s="91">
        <v>1120230.8899999999</v>
      </c>
      <c r="X153" s="91">
        <v>1634535.48</v>
      </c>
      <c r="Y153" s="91">
        <v>18893835.170000002</v>
      </c>
      <c r="Z153" s="83">
        <v>8.1831199517606298E-2</v>
      </c>
      <c r="AA153" s="91">
        <v>1634535.48</v>
      </c>
      <c r="AB153" s="91">
        <v>0</v>
      </c>
      <c r="AC153" s="91">
        <v>0</v>
      </c>
      <c r="AD153" s="91">
        <v>0</v>
      </c>
      <c r="AE153" s="91">
        <v>190.29</v>
      </c>
      <c r="AF153" s="91">
        <f t="shared" si="21"/>
        <v>190.29</v>
      </c>
      <c r="AG153" s="91">
        <v>864365.97</v>
      </c>
      <c r="AH153" s="91">
        <v>84896.66</v>
      </c>
      <c r="AI153" s="91">
        <v>177288.71</v>
      </c>
      <c r="AJ153" s="91">
        <v>0</v>
      </c>
      <c r="AK153" s="91">
        <v>52551</v>
      </c>
      <c r="AL153" s="91">
        <v>14590.29</v>
      </c>
      <c r="AM153" s="91">
        <v>57052.5</v>
      </c>
      <c r="AN153" s="91">
        <v>12600</v>
      </c>
      <c r="AO153" s="91">
        <v>0</v>
      </c>
      <c r="AP153" s="91">
        <v>0</v>
      </c>
      <c r="AQ153" s="91">
        <v>39215.61</v>
      </c>
      <c r="AR153" s="91">
        <v>14149.43</v>
      </c>
      <c r="AS153" s="91">
        <v>0</v>
      </c>
      <c r="AT153" s="91">
        <v>10521</v>
      </c>
      <c r="AU153" s="91">
        <v>22962.23</v>
      </c>
      <c r="AV153" s="91">
        <v>42887.659999999996</v>
      </c>
      <c r="AW153" s="91">
        <v>1393081.06</v>
      </c>
      <c r="AX153" s="91">
        <v>0</v>
      </c>
      <c r="AY153" s="83">
        <f t="shared" si="22"/>
        <v>0</v>
      </c>
      <c r="AZ153" s="91">
        <v>0</v>
      </c>
      <c r="BA153" s="83">
        <v>9.5039148391987266E-2</v>
      </c>
      <c r="BB153" s="91">
        <v>137428.42000000001</v>
      </c>
      <c r="BC153" s="91">
        <v>1269949.5</v>
      </c>
      <c r="BD153" s="91">
        <v>208632.97</v>
      </c>
      <c r="BE153" s="91">
        <v>0</v>
      </c>
      <c r="BF153" s="91">
        <v>300241.71999999997</v>
      </c>
      <c r="BG153" s="91">
        <v>0</v>
      </c>
      <c r="BH153" s="91">
        <v>0</v>
      </c>
      <c r="BI153" s="91">
        <v>0</v>
      </c>
      <c r="BJ153" s="91">
        <f t="shared" si="23"/>
        <v>0</v>
      </c>
      <c r="BK153" s="91">
        <v>0</v>
      </c>
      <c r="BL153" s="82">
        <v>2897</v>
      </c>
      <c r="BM153" s="82">
        <v>683</v>
      </c>
      <c r="BN153" s="82">
        <v>14</v>
      </c>
      <c r="BO153" s="82">
        <v>0</v>
      </c>
      <c r="BP153" s="82">
        <v>-21</v>
      </c>
      <c r="BQ153" s="82">
        <v>-43</v>
      </c>
      <c r="BR153" s="82">
        <v>-134</v>
      </c>
      <c r="BS153" s="82">
        <v>-201</v>
      </c>
      <c r="BT153" s="82">
        <v>25</v>
      </c>
      <c r="BU153" s="82">
        <v>0</v>
      </c>
      <c r="BV153" s="82">
        <v>7</v>
      </c>
      <c r="BW153" s="82">
        <v>-812</v>
      </c>
      <c r="BX153" s="82">
        <v>-1</v>
      </c>
      <c r="BY153" s="82">
        <v>2414</v>
      </c>
      <c r="BZ153" s="82">
        <v>8</v>
      </c>
      <c r="CA153" s="82">
        <v>95</v>
      </c>
      <c r="CB153" s="82">
        <v>49</v>
      </c>
      <c r="CC153" s="82">
        <v>417</v>
      </c>
      <c r="CD153" s="82">
        <v>222</v>
      </c>
      <c r="CE153" s="82">
        <v>9</v>
      </c>
    </row>
    <row r="154" spans="1:83" s="59" customFormat="1" ht="15.6" customHeight="1" x14ac:dyDescent="0.3">
      <c r="A154" s="52">
        <v>18</v>
      </c>
      <c r="B154" s="53" t="s">
        <v>469</v>
      </c>
      <c r="C154" s="79" t="s">
        <v>402</v>
      </c>
      <c r="D154" s="51" t="s">
        <v>470</v>
      </c>
      <c r="E154" s="41" t="s">
        <v>87</v>
      </c>
      <c r="F154" s="51" t="s">
        <v>471</v>
      </c>
      <c r="G154" s="91">
        <v>6934851.9199999999</v>
      </c>
      <c r="H154" s="91">
        <v>855.6</v>
      </c>
      <c r="I154" s="91">
        <v>106623.29</v>
      </c>
      <c r="J154" s="91">
        <v>0</v>
      </c>
      <c r="K154" s="91">
        <v>0</v>
      </c>
      <c r="L154" s="91">
        <v>7042330.8099999996</v>
      </c>
      <c r="M154" s="91">
        <v>0</v>
      </c>
      <c r="N154" s="91">
        <v>135922.21</v>
      </c>
      <c r="O154" s="91">
        <v>604436.43000000005</v>
      </c>
      <c r="P154" s="91">
        <v>1402706.32</v>
      </c>
      <c r="Q154" s="91">
        <v>0</v>
      </c>
      <c r="R154" s="91">
        <v>588580.32999999996</v>
      </c>
      <c r="S154" s="91">
        <v>3007435.68</v>
      </c>
      <c r="T154" s="91">
        <v>596594.13</v>
      </c>
      <c r="U154" s="91">
        <v>0</v>
      </c>
      <c r="V154" s="91">
        <v>0</v>
      </c>
      <c r="W154" s="91">
        <v>209710.57</v>
      </c>
      <c r="X154" s="91">
        <v>614389.67000000004</v>
      </c>
      <c r="Y154" s="91">
        <v>7159775.3399999999</v>
      </c>
      <c r="Z154" s="83">
        <v>4.5886849911456765E-2</v>
      </c>
      <c r="AA154" s="91">
        <v>603330.88</v>
      </c>
      <c r="AB154" s="91">
        <v>0</v>
      </c>
      <c r="AC154" s="91">
        <v>0</v>
      </c>
      <c r="AD154" s="91">
        <v>0</v>
      </c>
      <c r="AE154" s="91">
        <v>0</v>
      </c>
      <c r="AF154" s="91">
        <f t="shared" si="21"/>
        <v>0</v>
      </c>
      <c r="AG154" s="91">
        <v>176360.44</v>
      </c>
      <c r="AH154" s="91">
        <v>15020.05</v>
      </c>
      <c r="AI154" s="91">
        <v>25966.14</v>
      </c>
      <c r="AJ154" s="91">
        <v>0</v>
      </c>
      <c r="AK154" s="91">
        <v>31413.599999999999</v>
      </c>
      <c r="AL154" s="91">
        <v>12439.81</v>
      </c>
      <c r="AM154" s="91">
        <v>37582.050000000003</v>
      </c>
      <c r="AN154" s="91">
        <v>9434</v>
      </c>
      <c r="AO154" s="91">
        <v>4125</v>
      </c>
      <c r="AP154" s="91">
        <v>0</v>
      </c>
      <c r="AQ154" s="91">
        <v>24242.63</v>
      </c>
      <c r="AR154" s="91">
        <v>12911.37</v>
      </c>
      <c r="AS154" s="91">
        <v>0</v>
      </c>
      <c r="AT154" s="91">
        <v>2469.5100000000002</v>
      </c>
      <c r="AU154" s="91">
        <v>8877.81</v>
      </c>
      <c r="AV154" s="91">
        <v>35016.46</v>
      </c>
      <c r="AW154" s="91">
        <v>395858.87</v>
      </c>
      <c r="AX154" s="91">
        <v>0</v>
      </c>
      <c r="AY154" s="83">
        <f t="shared" si="22"/>
        <v>0</v>
      </c>
      <c r="AZ154" s="91">
        <v>855.6</v>
      </c>
      <c r="BA154" s="83">
        <v>8.6999821619839296E-2</v>
      </c>
      <c r="BB154" s="91">
        <v>156689.47</v>
      </c>
      <c r="BC154" s="91">
        <v>161568.29999999999</v>
      </c>
      <c r="BD154" s="91">
        <v>211810</v>
      </c>
      <c r="BE154" s="91">
        <v>5.8207660913467401E-11</v>
      </c>
      <c r="BF154" s="91">
        <v>94793.430000000197</v>
      </c>
      <c r="BG154" s="91">
        <v>0</v>
      </c>
      <c r="BH154" s="91">
        <v>0</v>
      </c>
      <c r="BI154" s="91">
        <v>0</v>
      </c>
      <c r="BJ154" s="91">
        <f t="shared" si="23"/>
        <v>0</v>
      </c>
      <c r="BK154" s="91">
        <v>0</v>
      </c>
      <c r="BL154" s="82">
        <v>746</v>
      </c>
      <c r="BM154" s="82">
        <v>279</v>
      </c>
      <c r="BN154" s="82">
        <v>0</v>
      </c>
      <c r="BO154" s="82">
        <v>0</v>
      </c>
      <c r="BP154" s="82">
        <v>-16</v>
      </c>
      <c r="BQ154" s="82">
        <v>-11</v>
      </c>
      <c r="BR154" s="82">
        <v>-88</v>
      </c>
      <c r="BS154" s="82">
        <v>-100</v>
      </c>
      <c r="BT154" s="82">
        <v>8</v>
      </c>
      <c r="BU154" s="82">
        <v>0</v>
      </c>
      <c r="BV154" s="82">
        <v>0</v>
      </c>
      <c r="BW154" s="82">
        <v>-133</v>
      </c>
      <c r="BX154" s="82">
        <v>0</v>
      </c>
      <c r="BY154" s="82">
        <v>685</v>
      </c>
      <c r="BZ154" s="82">
        <v>0</v>
      </c>
      <c r="CA154" s="82">
        <v>59</v>
      </c>
      <c r="CB154" s="82">
        <v>23</v>
      </c>
      <c r="CC154" s="82">
        <v>52</v>
      </c>
      <c r="CD154" s="82">
        <v>0</v>
      </c>
      <c r="CE154" s="82">
        <v>1</v>
      </c>
    </row>
    <row r="155" spans="1:83" s="59" customFormat="1" ht="15.6" customHeight="1" x14ac:dyDescent="0.3">
      <c r="A155" s="43">
        <v>18</v>
      </c>
      <c r="B155" s="60" t="s">
        <v>472</v>
      </c>
      <c r="C155" s="79" t="s">
        <v>473</v>
      </c>
      <c r="D155" s="51" t="s">
        <v>474</v>
      </c>
      <c r="E155" s="41" t="s">
        <v>87</v>
      </c>
      <c r="F155" s="51" t="s">
        <v>471</v>
      </c>
      <c r="G155" s="91">
        <v>2011818.58</v>
      </c>
      <c r="H155" s="91">
        <v>0</v>
      </c>
      <c r="I155" s="91">
        <v>10888.92</v>
      </c>
      <c r="J155" s="91">
        <v>0</v>
      </c>
      <c r="K155" s="91">
        <v>608</v>
      </c>
      <c r="L155" s="91">
        <v>2023315.5</v>
      </c>
      <c r="M155" s="91">
        <v>0</v>
      </c>
      <c r="N155" s="91">
        <v>0</v>
      </c>
      <c r="O155" s="91">
        <v>162375.07</v>
      </c>
      <c r="P155" s="91">
        <v>381816.16</v>
      </c>
      <c r="Q155" s="91">
        <v>0</v>
      </c>
      <c r="R155" s="91">
        <v>285367.01</v>
      </c>
      <c r="S155" s="91">
        <v>797072.02</v>
      </c>
      <c r="T155" s="91">
        <v>207222.46</v>
      </c>
      <c r="U155" s="91">
        <v>0</v>
      </c>
      <c r="V155" s="91">
        <v>0</v>
      </c>
      <c r="W155" s="91">
        <v>27752.41</v>
      </c>
      <c r="X155" s="91">
        <v>201181.14</v>
      </c>
      <c r="Y155" s="91">
        <v>2062786.27</v>
      </c>
      <c r="Z155" s="83">
        <v>4.9751285227716706E-2</v>
      </c>
      <c r="AA155" s="91">
        <v>201181.14</v>
      </c>
      <c r="AB155" s="91">
        <v>0</v>
      </c>
      <c r="AC155" s="91">
        <v>0</v>
      </c>
      <c r="AD155" s="91">
        <v>0</v>
      </c>
      <c r="AE155" s="91">
        <v>0</v>
      </c>
      <c r="AF155" s="91">
        <f t="shared" si="21"/>
        <v>0</v>
      </c>
      <c r="AG155" s="91">
        <v>59917.26</v>
      </c>
      <c r="AH155" s="91">
        <v>4552.3900000000003</v>
      </c>
      <c r="AI155" s="91">
        <v>5508.28</v>
      </c>
      <c r="AJ155" s="91">
        <v>0</v>
      </c>
      <c r="AK155" s="91">
        <v>19704</v>
      </c>
      <c r="AL155" s="91">
        <v>4103.75</v>
      </c>
      <c r="AM155" s="91">
        <v>10908</v>
      </c>
      <c r="AN155" s="91">
        <v>5200</v>
      </c>
      <c r="AO155" s="91">
        <v>4090</v>
      </c>
      <c r="AP155" s="91">
        <v>0</v>
      </c>
      <c r="AQ155" s="91">
        <v>5027.8100000000004</v>
      </c>
      <c r="AR155" s="91">
        <v>3473.9</v>
      </c>
      <c r="AS155" s="91">
        <v>0</v>
      </c>
      <c r="AT155" s="91">
        <v>0</v>
      </c>
      <c r="AU155" s="91">
        <v>1545.55</v>
      </c>
      <c r="AV155" s="91">
        <v>11449.14</v>
      </c>
      <c r="AW155" s="91">
        <v>135480.07999999999</v>
      </c>
      <c r="AX155" s="91">
        <v>32145.81</v>
      </c>
      <c r="AY155" s="83">
        <f t="shared" si="22"/>
        <v>0.23727333199094661</v>
      </c>
      <c r="AZ155" s="91">
        <v>0</v>
      </c>
      <c r="BA155" s="83">
        <v>9.999964310897258E-2</v>
      </c>
      <c r="BB155" s="91">
        <v>47530.31</v>
      </c>
      <c r="BC155" s="91">
        <v>52560.25</v>
      </c>
      <c r="BD155" s="91">
        <v>74959.740000000005</v>
      </c>
      <c r="BE155" s="91">
        <v>0</v>
      </c>
      <c r="BF155" s="91">
        <v>502.03999999995</v>
      </c>
      <c r="BG155" s="91">
        <v>0</v>
      </c>
      <c r="BH155" s="91">
        <v>0</v>
      </c>
      <c r="BI155" s="91">
        <v>0</v>
      </c>
      <c r="BJ155" s="91">
        <f t="shared" si="23"/>
        <v>0</v>
      </c>
      <c r="BK155" s="91">
        <v>0</v>
      </c>
      <c r="BL155" s="82">
        <v>365</v>
      </c>
      <c r="BM155" s="82">
        <v>114</v>
      </c>
      <c r="BN155" s="82">
        <v>3</v>
      </c>
      <c r="BO155" s="82">
        <v>0</v>
      </c>
      <c r="BP155" s="82">
        <v>-3</v>
      </c>
      <c r="BQ155" s="82">
        <v>-5</v>
      </c>
      <c r="BR155" s="82">
        <v>-13</v>
      </c>
      <c r="BS155" s="82">
        <v>-29</v>
      </c>
      <c r="BT155" s="82">
        <v>1</v>
      </c>
      <c r="BU155" s="82">
        <v>0</v>
      </c>
      <c r="BV155" s="82">
        <v>0</v>
      </c>
      <c r="BW155" s="82">
        <v>-60</v>
      </c>
      <c r="BX155" s="82">
        <v>-1</v>
      </c>
      <c r="BY155" s="82">
        <v>372</v>
      </c>
      <c r="BZ155" s="82">
        <v>5</v>
      </c>
      <c r="CA155" s="82">
        <v>12</v>
      </c>
      <c r="CB155" s="82">
        <v>12</v>
      </c>
      <c r="CC155" s="82">
        <v>34</v>
      </c>
      <c r="CD155" s="82">
        <v>2</v>
      </c>
      <c r="CE155" s="82">
        <v>1</v>
      </c>
    </row>
    <row r="156" spans="1:83" s="59" customFormat="1" ht="15.6" customHeight="1" x14ac:dyDescent="0.3">
      <c r="A156" s="52">
        <v>19</v>
      </c>
      <c r="B156" s="53" t="s">
        <v>562</v>
      </c>
      <c r="C156" s="79" t="s">
        <v>568</v>
      </c>
      <c r="D156" s="51" t="s">
        <v>475</v>
      </c>
      <c r="E156" s="41" t="s">
        <v>87</v>
      </c>
      <c r="F156" s="51" t="s">
        <v>476</v>
      </c>
      <c r="G156" s="91">
        <v>53332118.880000003</v>
      </c>
      <c r="H156" s="91">
        <v>0</v>
      </c>
      <c r="I156" s="91">
        <v>1323632.96</v>
      </c>
      <c r="J156" s="91">
        <v>34204.47</v>
      </c>
      <c r="K156" s="91">
        <v>0</v>
      </c>
      <c r="L156" s="91">
        <v>54689956.310000002</v>
      </c>
      <c r="M156" s="91">
        <v>488635.28</v>
      </c>
      <c r="N156" s="91">
        <v>0</v>
      </c>
      <c r="O156" s="91">
        <v>4790413.1100000003</v>
      </c>
      <c r="P156" s="91">
        <v>17575649.670000002</v>
      </c>
      <c r="Q156" s="91">
        <v>0</v>
      </c>
      <c r="R156" s="91">
        <v>4943631.09</v>
      </c>
      <c r="S156" s="91">
        <v>14516914.48</v>
      </c>
      <c r="T156" s="91">
        <v>9206707.0500000007</v>
      </c>
      <c r="U156" s="91">
        <v>0</v>
      </c>
      <c r="V156" s="91">
        <v>0</v>
      </c>
      <c r="W156" s="91">
        <v>1644522.47</v>
      </c>
      <c r="X156" s="91">
        <v>3772324.04</v>
      </c>
      <c r="Y156" s="91">
        <v>56450161.909999996</v>
      </c>
      <c r="Z156" s="83">
        <v>9.2749476185822216E-2</v>
      </c>
      <c r="AA156" s="91">
        <v>3738119.57</v>
      </c>
      <c r="AB156" s="91">
        <v>34204.47</v>
      </c>
      <c r="AC156" s="91">
        <v>0</v>
      </c>
      <c r="AD156" s="91">
        <v>0</v>
      </c>
      <c r="AE156" s="91">
        <v>0</v>
      </c>
      <c r="AF156" s="91">
        <f t="shared" si="21"/>
        <v>0</v>
      </c>
      <c r="AG156" s="91">
        <v>2105068.7599999998</v>
      </c>
      <c r="AH156" s="91">
        <v>159412.07</v>
      </c>
      <c r="AI156" s="91">
        <v>574021.96</v>
      </c>
      <c r="AJ156" s="91">
        <v>0</v>
      </c>
      <c r="AK156" s="91">
        <v>190583.29</v>
      </c>
      <c r="AL156" s="91">
        <v>12042.14</v>
      </c>
      <c r="AM156" s="91">
        <v>126323.39</v>
      </c>
      <c r="AN156" s="91">
        <v>9725</v>
      </c>
      <c r="AO156" s="91">
        <v>5089</v>
      </c>
      <c r="AP156" s="91">
        <v>100000</v>
      </c>
      <c r="AQ156" s="91">
        <v>138317.79999999999</v>
      </c>
      <c r="AR156" s="91">
        <v>47348.02</v>
      </c>
      <c r="AS156" s="91">
        <v>2620</v>
      </c>
      <c r="AT156" s="91">
        <v>38043.69</v>
      </c>
      <c r="AU156" s="91">
        <v>20687.560000000001</v>
      </c>
      <c r="AV156" s="91">
        <v>129488.4</v>
      </c>
      <c r="AW156" s="91">
        <v>3658771.08</v>
      </c>
      <c r="AX156" s="91">
        <v>0</v>
      </c>
      <c r="AY156" s="83">
        <f t="shared" si="22"/>
        <v>0</v>
      </c>
      <c r="AZ156" s="91">
        <v>113.52</v>
      </c>
      <c r="BA156" s="83">
        <v>7.0090508742882321E-2</v>
      </c>
      <c r="BB156" s="91">
        <v>1187623.17</v>
      </c>
      <c r="BC156" s="91">
        <v>3758902.92</v>
      </c>
      <c r="BD156" s="91">
        <v>208633</v>
      </c>
      <c r="BE156" s="91">
        <v>0</v>
      </c>
      <c r="BF156" s="91">
        <v>663524.70999999903</v>
      </c>
      <c r="BG156" s="91">
        <v>0</v>
      </c>
      <c r="BH156" s="91">
        <v>0</v>
      </c>
      <c r="BI156" s="91">
        <v>0</v>
      </c>
      <c r="BJ156" s="91">
        <f t="shared" si="23"/>
        <v>0</v>
      </c>
      <c r="BK156" s="91">
        <v>0</v>
      </c>
      <c r="BL156" s="82">
        <v>9868</v>
      </c>
      <c r="BM156" s="82">
        <v>4737</v>
      </c>
      <c r="BN156" s="82">
        <v>0</v>
      </c>
      <c r="BO156" s="82">
        <v>0</v>
      </c>
      <c r="BP156" s="82">
        <v>-122</v>
      </c>
      <c r="BQ156" s="82">
        <v>-245</v>
      </c>
      <c r="BR156" s="82">
        <v>-1343</v>
      </c>
      <c r="BS156" s="82">
        <v>-1396</v>
      </c>
      <c r="BT156" s="82">
        <v>0</v>
      </c>
      <c r="BU156" s="82">
        <v>0</v>
      </c>
      <c r="BV156" s="82">
        <v>0</v>
      </c>
      <c r="BW156" s="82">
        <v>-1821</v>
      </c>
      <c r="BX156" s="82">
        <v>-5</v>
      </c>
      <c r="BY156" s="82">
        <v>9673</v>
      </c>
      <c r="BZ156" s="82">
        <v>1</v>
      </c>
      <c r="CA156" s="82">
        <v>331</v>
      </c>
      <c r="CB156" s="82">
        <v>171</v>
      </c>
      <c r="CC156" s="82">
        <v>1146</v>
      </c>
      <c r="CD156" s="82">
        <v>166</v>
      </c>
      <c r="CE156" s="82">
        <v>7</v>
      </c>
    </row>
    <row r="157" spans="1:83" s="59" customFormat="1" ht="15.6" customHeight="1" x14ac:dyDescent="0.3">
      <c r="A157" s="45">
        <v>19</v>
      </c>
      <c r="B157" s="46" t="s">
        <v>477</v>
      </c>
      <c r="C157" s="79" t="s">
        <v>478</v>
      </c>
      <c r="D157" s="51" t="s">
        <v>479</v>
      </c>
      <c r="E157" s="41" t="s">
        <v>87</v>
      </c>
      <c r="F157" s="51" t="s">
        <v>480</v>
      </c>
      <c r="G157" s="91">
        <v>27205518.552000001</v>
      </c>
      <c r="H157" s="91">
        <v>0</v>
      </c>
      <c r="I157" s="91">
        <v>463063.29</v>
      </c>
      <c r="J157" s="91">
        <v>0</v>
      </c>
      <c r="K157" s="91">
        <v>10503.86</v>
      </c>
      <c r="L157" s="91">
        <v>27679085.702</v>
      </c>
      <c r="M157" s="91">
        <v>0</v>
      </c>
      <c r="N157" s="91">
        <v>0</v>
      </c>
      <c r="O157" s="91">
        <v>3386102.88</v>
      </c>
      <c r="P157" s="91">
        <v>3098327.48</v>
      </c>
      <c r="Q157" s="91">
        <v>0</v>
      </c>
      <c r="R157" s="91">
        <v>3312632.74</v>
      </c>
      <c r="S157" s="91">
        <v>12328595.880000001</v>
      </c>
      <c r="T157" s="91">
        <v>3563716.95</v>
      </c>
      <c r="U157" s="91">
        <v>0</v>
      </c>
      <c r="V157" s="91">
        <v>0</v>
      </c>
      <c r="W157" s="91">
        <v>597765.48</v>
      </c>
      <c r="X157" s="91">
        <v>2050899.29</v>
      </c>
      <c r="Y157" s="91">
        <v>28338040.699999999</v>
      </c>
      <c r="Z157" s="83">
        <v>0.1332656411260898</v>
      </c>
      <c r="AA157" s="91">
        <v>2040395.43</v>
      </c>
      <c r="AB157" s="91">
        <v>0</v>
      </c>
      <c r="AC157" s="91">
        <v>0</v>
      </c>
      <c r="AD157" s="91">
        <v>0</v>
      </c>
      <c r="AE157" s="91">
        <v>0</v>
      </c>
      <c r="AF157" s="91">
        <f t="shared" si="21"/>
        <v>0</v>
      </c>
      <c r="AG157" s="91">
        <v>1086314.71</v>
      </c>
      <c r="AH157" s="91">
        <v>89873.63</v>
      </c>
      <c r="AI157" s="91">
        <v>204840.23</v>
      </c>
      <c r="AJ157" s="91">
        <v>3171</v>
      </c>
      <c r="AK157" s="91">
        <v>167113.99</v>
      </c>
      <c r="AL157" s="91">
        <v>2871.48</v>
      </c>
      <c r="AM157" s="91">
        <v>126694.15</v>
      </c>
      <c r="AN157" s="91">
        <v>9525</v>
      </c>
      <c r="AO157" s="91">
        <v>5928.44</v>
      </c>
      <c r="AP157" s="91">
        <v>0</v>
      </c>
      <c r="AQ157" s="91">
        <v>49907</v>
      </c>
      <c r="AR157" s="91">
        <v>22306.07</v>
      </c>
      <c r="AS157" s="91">
        <v>0</v>
      </c>
      <c r="AT157" s="91">
        <v>59296.79</v>
      </c>
      <c r="AU157" s="91">
        <v>30258.78</v>
      </c>
      <c r="AV157" s="91">
        <v>83711.77</v>
      </c>
      <c r="AW157" s="91">
        <v>1941813.04</v>
      </c>
      <c r="AX157" s="91">
        <v>0</v>
      </c>
      <c r="AY157" s="83">
        <f t="shared" si="22"/>
        <v>0</v>
      </c>
      <c r="AZ157" s="91">
        <v>0</v>
      </c>
      <c r="BA157" s="83">
        <v>7.49993214097366E-2</v>
      </c>
      <c r="BB157" s="91">
        <v>763177.62</v>
      </c>
      <c r="BC157" s="91">
        <v>2862383.25</v>
      </c>
      <c r="BD157" s="91">
        <v>211809.95</v>
      </c>
      <c r="BE157" s="91">
        <v>0</v>
      </c>
      <c r="BF157" s="91">
        <v>320573.81999999902</v>
      </c>
      <c r="BG157" s="91">
        <v>0</v>
      </c>
      <c r="BH157" s="91">
        <v>0</v>
      </c>
      <c r="BI157" s="91">
        <v>0</v>
      </c>
      <c r="BJ157" s="91">
        <f t="shared" si="23"/>
        <v>0</v>
      </c>
      <c r="BK157" s="91">
        <v>0</v>
      </c>
      <c r="BL157" s="82">
        <v>5267</v>
      </c>
      <c r="BM157" s="82">
        <v>1400</v>
      </c>
      <c r="BN157" s="82">
        <v>0</v>
      </c>
      <c r="BO157" s="82">
        <v>0</v>
      </c>
      <c r="BP157" s="82">
        <v>-38</v>
      </c>
      <c r="BQ157" s="82">
        <v>-98</v>
      </c>
      <c r="BR157" s="82">
        <v>-261</v>
      </c>
      <c r="BS157" s="82">
        <v>-488</v>
      </c>
      <c r="BT157" s="82">
        <v>0</v>
      </c>
      <c r="BU157" s="82">
        <v>0</v>
      </c>
      <c r="BV157" s="82">
        <v>39</v>
      </c>
      <c r="BW157" s="82">
        <v>-1304</v>
      </c>
      <c r="BX157" s="82">
        <v>-6</v>
      </c>
      <c r="BY157" s="82">
        <v>4511</v>
      </c>
      <c r="BZ157" s="82">
        <v>22</v>
      </c>
      <c r="CA157" s="82">
        <v>195</v>
      </c>
      <c r="CB157" s="82">
        <v>143</v>
      </c>
      <c r="CC157" s="82">
        <v>950</v>
      </c>
      <c r="CD157" s="82">
        <v>6</v>
      </c>
      <c r="CE157" s="82">
        <v>10</v>
      </c>
    </row>
    <row r="158" spans="1:83" s="59" customFormat="1" ht="15.6" customHeight="1" x14ac:dyDescent="0.3">
      <c r="A158" s="63">
        <v>19</v>
      </c>
      <c r="B158" s="56" t="s">
        <v>481</v>
      </c>
      <c r="C158" s="79" t="s">
        <v>131</v>
      </c>
      <c r="D158" s="51" t="s">
        <v>482</v>
      </c>
      <c r="E158" s="41" t="s">
        <v>87</v>
      </c>
      <c r="F158" s="51" t="s">
        <v>483</v>
      </c>
      <c r="G158" s="91">
        <v>1816698.55</v>
      </c>
      <c r="H158" s="91">
        <v>0</v>
      </c>
      <c r="I158" s="91">
        <v>3865.41</v>
      </c>
      <c r="J158" s="91">
        <v>0</v>
      </c>
      <c r="K158" s="91">
        <v>553.82000000000005</v>
      </c>
      <c r="L158" s="91">
        <v>1821117.78</v>
      </c>
      <c r="M158" s="91">
        <v>0</v>
      </c>
      <c r="N158" s="91">
        <v>0</v>
      </c>
      <c r="O158" s="91">
        <v>185277.42</v>
      </c>
      <c r="P158" s="91">
        <v>278743.82</v>
      </c>
      <c r="Q158" s="91">
        <v>0</v>
      </c>
      <c r="R158" s="91">
        <v>64904.9</v>
      </c>
      <c r="S158" s="91">
        <v>982865.45</v>
      </c>
      <c r="T158" s="91">
        <v>144167.87</v>
      </c>
      <c r="U158" s="91">
        <v>0</v>
      </c>
      <c r="V158" s="91">
        <v>0</v>
      </c>
      <c r="W158" s="91">
        <v>96496.85</v>
      </c>
      <c r="X158" s="91">
        <v>218009.53</v>
      </c>
      <c r="Y158" s="91">
        <v>1970465.84</v>
      </c>
      <c r="Z158" s="83">
        <v>0.11406092111429218</v>
      </c>
      <c r="AA158" s="91">
        <v>181553.16</v>
      </c>
      <c r="AB158" s="91">
        <v>0</v>
      </c>
      <c r="AC158" s="91">
        <v>0</v>
      </c>
      <c r="AD158" s="91">
        <v>553.82000000000005</v>
      </c>
      <c r="AE158" s="91">
        <v>0</v>
      </c>
      <c r="AF158" s="91">
        <f t="shared" si="21"/>
        <v>553.82000000000005</v>
      </c>
      <c r="AG158" s="91">
        <v>48841.68</v>
      </c>
      <c r="AH158" s="91">
        <v>3837.34</v>
      </c>
      <c r="AI158" s="91">
        <v>0</v>
      </c>
      <c r="AJ158" s="91">
        <v>0</v>
      </c>
      <c r="AK158" s="91">
        <v>13200</v>
      </c>
      <c r="AL158" s="91">
        <v>10425</v>
      </c>
      <c r="AM158" s="91">
        <v>19209.990000000002</v>
      </c>
      <c r="AN158" s="91">
        <v>9475</v>
      </c>
      <c r="AO158" s="91">
        <v>0</v>
      </c>
      <c r="AP158" s="91">
        <v>0</v>
      </c>
      <c r="AQ158" s="91">
        <v>9294.880000000001</v>
      </c>
      <c r="AR158" s="91">
        <v>-126.3</v>
      </c>
      <c r="AS158" s="91">
        <v>0</v>
      </c>
      <c r="AT158" s="91">
        <v>0</v>
      </c>
      <c r="AU158" s="91">
        <v>201.8</v>
      </c>
      <c r="AV158" s="91">
        <v>4773.45</v>
      </c>
      <c r="AW158" s="91">
        <v>119132.84</v>
      </c>
      <c r="AX158" s="91">
        <v>0</v>
      </c>
      <c r="AY158" s="83">
        <f t="shared" si="22"/>
        <v>0</v>
      </c>
      <c r="AZ158" s="91">
        <v>0</v>
      </c>
      <c r="BA158" s="83">
        <v>9.9935765347531097E-2</v>
      </c>
      <c r="BB158" s="91">
        <v>69718.539999999994</v>
      </c>
      <c r="BC158" s="91">
        <v>137495.76999999999</v>
      </c>
      <c r="BD158" s="91">
        <v>75000</v>
      </c>
      <c r="BE158" s="91">
        <v>0</v>
      </c>
      <c r="BF158" s="91">
        <v>1025.92999999988</v>
      </c>
      <c r="BG158" s="91">
        <v>0</v>
      </c>
      <c r="BH158" s="91">
        <v>0</v>
      </c>
      <c r="BI158" s="91">
        <v>0</v>
      </c>
      <c r="BJ158" s="91">
        <f t="shared" si="23"/>
        <v>0</v>
      </c>
      <c r="BK158" s="91">
        <v>0</v>
      </c>
      <c r="BL158" s="82">
        <v>245</v>
      </c>
      <c r="BM158" s="82">
        <v>96</v>
      </c>
      <c r="BN158" s="82">
        <v>0</v>
      </c>
      <c r="BO158" s="82">
        <v>0</v>
      </c>
      <c r="BP158" s="82">
        <v>-5</v>
      </c>
      <c r="BQ158" s="82">
        <v>-8</v>
      </c>
      <c r="BR158" s="82">
        <v>-39</v>
      </c>
      <c r="BS158" s="82">
        <v>-21</v>
      </c>
      <c r="BT158" s="82">
        <v>4</v>
      </c>
      <c r="BU158" s="82">
        <v>0</v>
      </c>
      <c r="BV158" s="82">
        <v>1</v>
      </c>
      <c r="BW158" s="82">
        <v>-67</v>
      </c>
      <c r="BX158" s="82">
        <v>0</v>
      </c>
      <c r="BY158" s="82">
        <v>206</v>
      </c>
      <c r="BZ158" s="82">
        <v>0</v>
      </c>
      <c r="CA158" s="82">
        <v>43</v>
      </c>
      <c r="CB158" s="82">
        <v>9</v>
      </c>
      <c r="CC158" s="82">
        <v>13</v>
      </c>
      <c r="CD158" s="82">
        <v>0</v>
      </c>
      <c r="CE158" s="82">
        <v>2</v>
      </c>
    </row>
    <row r="159" spans="1:83" s="59" customFormat="1" ht="15.6" customHeight="1" x14ac:dyDescent="0.3">
      <c r="A159" s="43">
        <v>19</v>
      </c>
      <c r="B159" s="60" t="s">
        <v>484</v>
      </c>
      <c r="C159" s="79" t="s">
        <v>485</v>
      </c>
      <c r="D159" s="51" t="s">
        <v>479</v>
      </c>
      <c r="E159" s="41" t="s">
        <v>87</v>
      </c>
      <c r="F159" s="51" t="s">
        <v>480</v>
      </c>
      <c r="G159" s="91">
        <v>22965212.309999999</v>
      </c>
      <c r="H159" s="91">
        <v>0</v>
      </c>
      <c r="I159" s="91">
        <v>184476.38</v>
      </c>
      <c r="J159" s="91">
        <v>0</v>
      </c>
      <c r="K159" s="91">
        <v>312.77999999999997</v>
      </c>
      <c r="L159" s="91">
        <v>23150001.469999999</v>
      </c>
      <c r="M159" s="91">
        <v>0</v>
      </c>
      <c r="N159" s="91">
        <v>0</v>
      </c>
      <c r="O159" s="91">
        <v>2902743.84</v>
      </c>
      <c r="P159" s="91">
        <v>2990342.43</v>
      </c>
      <c r="Q159" s="91">
        <v>0</v>
      </c>
      <c r="R159" s="91">
        <v>2922701.02</v>
      </c>
      <c r="S159" s="91">
        <v>8763137.6799999997</v>
      </c>
      <c r="T159" s="91">
        <v>2868637.99</v>
      </c>
      <c r="U159" s="91">
        <v>0</v>
      </c>
      <c r="V159" s="91">
        <v>0</v>
      </c>
      <c r="W159" s="91">
        <v>338754.48</v>
      </c>
      <c r="X159" s="91">
        <v>2146063.3899999997</v>
      </c>
      <c r="Y159" s="91">
        <v>22932380.829999998</v>
      </c>
      <c r="Z159" s="83">
        <v>9.4401874920006346E-2</v>
      </c>
      <c r="AA159" s="91">
        <v>2145750.61</v>
      </c>
      <c r="AB159" s="91">
        <v>0</v>
      </c>
      <c r="AC159" s="91">
        <v>0</v>
      </c>
      <c r="AD159" s="91">
        <v>312.77999999999997</v>
      </c>
      <c r="AE159" s="91">
        <v>49.55</v>
      </c>
      <c r="AF159" s="91">
        <f t="shared" si="21"/>
        <v>362.33</v>
      </c>
      <c r="AG159" s="91">
        <v>1075354.6499999999</v>
      </c>
      <c r="AH159" s="91">
        <v>85422.66</v>
      </c>
      <c r="AI159" s="91">
        <v>318080.21999999997</v>
      </c>
      <c r="AJ159" s="91">
        <v>0</v>
      </c>
      <c r="AK159" s="91">
        <v>126178.73</v>
      </c>
      <c r="AL159" s="91">
        <v>4523.7700000000004</v>
      </c>
      <c r="AM159" s="91">
        <v>82717.81</v>
      </c>
      <c r="AN159" s="91">
        <v>9525</v>
      </c>
      <c r="AO159" s="91">
        <v>19450.11</v>
      </c>
      <c r="AP159" s="91">
        <v>0</v>
      </c>
      <c r="AQ159" s="91">
        <v>28180.560000000001</v>
      </c>
      <c r="AR159" s="91">
        <v>195</v>
      </c>
      <c r="AS159" s="91">
        <v>0</v>
      </c>
      <c r="AT159" s="91">
        <v>0</v>
      </c>
      <c r="AU159" s="91">
        <v>40243.5</v>
      </c>
      <c r="AV159" s="91">
        <v>71960.180000000008</v>
      </c>
      <c r="AW159" s="91">
        <v>1861832.19</v>
      </c>
      <c r="AX159" s="91">
        <v>0</v>
      </c>
      <c r="AY159" s="83">
        <f t="shared" si="22"/>
        <v>0</v>
      </c>
      <c r="AZ159" s="91">
        <v>0</v>
      </c>
      <c r="BA159" s="83">
        <v>9.3434825728375775E-2</v>
      </c>
      <c r="BB159" s="91">
        <v>494124.86</v>
      </c>
      <c r="BC159" s="91">
        <v>1673834.24</v>
      </c>
      <c r="BD159" s="91">
        <v>211810</v>
      </c>
      <c r="BE159" s="91">
        <v>0</v>
      </c>
      <c r="BF159" s="91">
        <v>357693.24</v>
      </c>
      <c r="BG159" s="91">
        <v>0</v>
      </c>
      <c r="BH159" s="91">
        <v>0</v>
      </c>
      <c r="BI159" s="91">
        <v>0</v>
      </c>
      <c r="BJ159" s="91">
        <f t="shared" si="23"/>
        <v>0</v>
      </c>
      <c r="BK159" s="91">
        <v>0</v>
      </c>
      <c r="BL159" s="82">
        <v>4073</v>
      </c>
      <c r="BM159" s="82">
        <v>1164</v>
      </c>
      <c r="BN159" s="82">
        <v>17</v>
      </c>
      <c r="BO159" s="82">
        <v>0</v>
      </c>
      <c r="BP159" s="82">
        <v>-16</v>
      </c>
      <c r="BQ159" s="82">
        <v>-54</v>
      </c>
      <c r="BR159" s="82">
        <v>-209</v>
      </c>
      <c r="BS159" s="82">
        <v>-335</v>
      </c>
      <c r="BT159" s="82">
        <v>0</v>
      </c>
      <c r="BU159" s="82">
        <v>0</v>
      </c>
      <c r="BV159" s="82">
        <v>21</v>
      </c>
      <c r="BW159" s="82">
        <v>-1027</v>
      </c>
      <c r="BX159" s="82">
        <v>-2</v>
      </c>
      <c r="BY159" s="82">
        <v>3632</v>
      </c>
      <c r="BZ159" s="82">
        <v>21</v>
      </c>
      <c r="CA159" s="82">
        <v>178</v>
      </c>
      <c r="CB159" s="82">
        <v>101</v>
      </c>
      <c r="CC159" s="82">
        <v>738</v>
      </c>
      <c r="CD159" s="82">
        <v>1</v>
      </c>
      <c r="CE159" s="82">
        <v>9</v>
      </c>
    </row>
    <row r="160" spans="1:83" s="59" customFormat="1" ht="15.6" customHeight="1" x14ac:dyDescent="0.3">
      <c r="A160" s="51">
        <v>20</v>
      </c>
      <c r="B160" s="51" t="s">
        <v>486</v>
      </c>
      <c r="C160" s="79" t="s">
        <v>152</v>
      </c>
      <c r="D160" s="51" t="s">
        <v>487</v>
      </c>
      <c r="E160" s="51" t="s">
        <v>112</v>
      </c>
      <c r="F160" s="51" t="s">
        <v>488</v>
      </c>
      <c r="G160" s="91">
        <v>6669834.6500000004</v>
      </c>
      <c r="H160" s="91">
        <v>0</v>
      </c>
      <c r="I160" s="91">
        <v>126798.46</v>
      </c>
      <c r="J160" s="91">
        <v>0</v>
      </c>
      <c r="K160" s="91">
        <v>2300.65</v>
      </c>
      <c r="L160" s="91">
        <v>6798933.7599999998</v>
      </c>
      <c r="M160" s="91">
        <v>0</v>
      </c>
      <c r="N160" s="91">
        <v>1639500.17</v>
      </c>
      <c r="O160" s="91">
        <v>383393.93</v>
      </c>
      <c r="P160" s="91">
        <v>1859446.3</v>
      </c>
      <c r="Q160" s="91">
        <v>16255.03</v>
      </c>
      <c r="R160" s="91">
        <v>341354.09</v>
      </c>
      <c r="S160" s="91">
        <v>1450452.84</v>
      </c>
      <c r="T160" s="91">
        <v>324096.12</v>
      </c>
      <c r="U160" s="91">
        <v>0</v>
      </c>
      <c r="V160" s="91">
        <v>0</v>
      </c>
      <c r="W160" s="91">
        <v>161773.34</v>
      </c>
      <c r="X160" s="91">
        <v>670422.43999999994</v>
      </c>
      <c r="Y160" s="91">
        <v>6846694.2599999998</v>
      </c>
      <c r="Z160" s="83">
        <v>0.11901062494855175</v>
      </c>
      <c r="AA160" s="91">
        <v>667048.18999999994</v>
      </c>
      <c r="AB160" s="91">
        <v>0</v>
      </c>
      <c r="AC160" s="91">
        <v>0</v>
      </c>
      <c r="AD160" s="91">
        <v>2273.58</v>
      </c>
      <c r="AE160" s="91">
        <v>88.23</v>
      </c>
      <c r="AF160" s="91">
        <f t="shared" si="21"/>
        <v>2361.81</v>
      </c>
      <c r="AG160" s="91">
        <v>197162.06</v>
      </c>
      <c r="AH160" s="91">
        <v>17570.72</v>
      </c>
      <c r="AI160" s="91">
        <v>34397.660000000003</v>
      </c>
      <c r="AJ160" s="91">
        <v>19243.560000000001</v>
      </c>
      <c r="AK160" s="91">
        <v>31613.56</v>
      </c>
      <c r="AL160" s="91">
        <v>36998.04</v>
      </c>
      <c r="AM160" s="91">
        <v>41757.82</v>
      </c>
      <c r="AN160" s="91">
        <v>9300</v>
      </c>
      <c r="AO160" s="91">
        <v>861.17</v>
      </c>
      <c r="AP160" s="91">
        <v>0</v>
      </c>
      <c r="AQ160" s="91">
        <v>23622.81</v>
      </c>
      <c r="AR160" s="91">
        <v>11090.95</v>
      </c>
      <c r="AS160" s="91">
        <v>1398.9</v>
      </c>
      <c r="AT160" s="91">
        <v>7333.64</v>
      </c>
      <c r="AU160" s="91">
        <v>5915.79</v>
      </c>
      <c r="AV160" s="91">
        <v>27582.52</v>
      </c>
      <c r="AW160" s="91">
        <v>465849.2</v>
      </c>
      <c r="AX160" s="91">
        <v>0</v>
      </c>
      <c r="AY160" s="83">
        <f t="shared" si="22"/>
        <v>0</v>
      </c>
      <c r="AZ160" s="91">
        <v>0</v>
      </c>
      <c r="BA160" s="83">
        <v>0.10000970413861758</v>
      </c>
      <c r="BB160" s="91">
        <v>177253.84</v>
      </c>
      <c r="BC160" s="91">
        <v>616527.35</v>
      </c>
      <c r="BD160" s="91">
        <v>211810</v>
      </c>
      <c r="BE160" s="91">
        <v>5.8207660913467401E-11</v>
      </c>
      <c r="BF160" s="91">
        <v>102411.19</v>
      </c>
      <c r="BG160" s="91">
        <v>0</v>
      </c>
      <c r="BH160" s="91">
        <v>0</v>
      </c>
      <c r="BI160" s="91">
        <v>0</v>
      </c>
      <c r="BJ160" s="91">
        <f t="shared" si="23"/>
        <v>0</v>
      </c>
      <c r="BK160" s="91">
        <v>0</v>
      </c>
      <c r="BL160" s="82">
        <v>487</v>
      </c>
      <c r="BM160" s="82">
        <v>151</v>
      </c>
      <c r="BN160" s="82">
        <v>0</v>
      </c>
      <c r="BO160" s="82">
        <v>0</v>
      </c>
      <c r="BP160" s="82">
        <v>-6</v>
      </c>
      <c r="BQ160" s="82">
        <v>-9</v>
      </c>
      <c r="BR160" s="82">
        <v>-20</v>
      </c>
      <c r="BS160" s="82">
        <v>-32</v>
      </c>
      <c r="BT160" s="82">
        <v>0</v>
      </c>
      <c r="BU160" s="82">
        <v>-1</v>
      </c>
      <c r="BV160" s="82">
        <v>1</v>
      </c>
      <c r="BW160" s="82">
        <v>-117</v>
      </c>
      <c r="BX160" s="82">
        <v>-3</v>
      </c>
      <c r="BY160" s="82">
        <v>451</v>
      </c>
      <c r="BZ160" s="82">
        <v>1</v>
      </c>
      <c r="CA160" s="82">
        <v>62</v>
      </c>
      <c r="CB160" s="82">
        <v>12</v>
      </c>
      <c r="CC160" s="82">
        <v>27</v>
      </c>
      <c r="CD160" s="82">
        <v>12</v>
      </c>
      <c r="CE160" s="82">
        <v>7</v>
      </c>
    </row>
    <row r="161" spans="1:83" s="59" customFormat="1" ht="15.6" customHeight="1" x14ac:dyDescent="0.3">
      <c r="A161" s="51">
        <v>20</v>
      </c>
      <c r="B161" s="51" t="s">
        <v>578</v>
      </c>
      <c r="C161" s="79" t="s">
        <v>163</v>
      </c>
      <c r="D161" s="51" t="s">
        <v>504</v>
      </c>
      <c r="E161" s="41" t="s">
        <v>87</v>
      </c>
      <c r="F161" s="51" t="s">
        <v>494</v>
      </c>
      <c r="G161" s="91">
        <v>23017523.66</v>
      </c>
      <c r="H161" s="91">
        <v>0</v>
      </c>
      <c r="I161" s="91">
        <v>388803.80000000005</v>
      </c>
      <c r="J161" s="91">
        <v>0</v>
      </c>
      <c r="K161" s="91">
        <v>7650.57</v>
      </c>
      <c r="L161" s="91">
        <v>23413978.030000001</v>
      </c>
      <c r="M161" s="91">
        <v>0</v>
      </c>
      <c r="N161" s="91">
        <v>4814068.01</v>
      </c>
      <c r="O161" s="91">
        <v>1099153.6599999999</v>
      </c>
      <c r="P161" s="91">
        <v>7282841.3300000001</v>
      </c>
      <c r="Q161" s="91">
        <v>11671.66</v>
      </c>
      <c r="R161" s="91">
        <v>1664104.84</v>
      </c>
      <c r="S161" s="91">
        <v>4573844.54</v>
      </c>
      <c r="T161" s="91">
        <v>1764348.09</v>
      </c>
      <c r="U161" s="91">
        <v>0</v>
      </c>
      <c r="V161" s="91">
        <v>0</v>
      </c>
      <c r="W161" s="91">
        <v>512223.36</v>
      </c>
      <c r="X161" s="91">
        <v>1629905.33</v>
      </c>
      <c r="Y161" s="91">
        <v>23352160.82</v>
      </c>
      <c r="Z161" s="83">
        <v>5.6314381561930374E-2</v>
      </c>
      <c r="AA161" s="91">
        <v>1468087.08</v>
      </c>
      <c r="AB161" s="91">
        <v>0</v>
      </c>
      <c r="AC161" s="91">
        <v>0</v>
      </c>
      <c r="AD161" s="91">
        <v>7650.57</v>
      </c>
      <c r="AE161" s="91">
        <v>0</v>
      </c>
      <c r="AF161" s="91">
        <f t="shared" si="21"/>
        <v>7650.57</v>
      </c>
      <c r="AG161" s="91">
        <v>747186.65</v>
      </c>
      <c r="AH161" s="91">
        <v>61000.32</v>
      </c>
      <c r="AI161" s="91">
        <v>134773.49</v>
      </c>
      <c r="AJ161" s="91">
        <v>0</v>
      </c>
      <c r="AK161" s="91">
        <v>78310.37</v>
      </c>
      <c r="AL161" s="91">
        <v>34943.440000000002</v>
      </c>
      <c r="AM161" s="91">
        <v>65209.84</v>
      </c>
      <c r="AN161" s="91">
        <v>10400</v>
      </c>
      <c r="AO161" s="91">
        <v>60</v>
      </c>
      <c r="AP161" s="91">
        <v>0</v>
      </c>
      <c r="AQ161" s="91">
        <v>49689.43</v>
      </c>
      <c r="AR161" s="91">
        <v>15763.76</v>
      </c>
      <c r="AS161" s="91">
        <v>0</v>
      </c>
      <c r="AT161" s="91">
        <v>1007.7</v>
      </c>
      <c r="AU161" s="91">
        <v>12846.75</v>
      </c>
      <c r="AV161" s="91">
        <v>75300.600000000006</v>
      </c>
      <c r="AW161" s="91">
        <v>1286492.3500000001</v>
      </c>
      <c r="AX161" s="91">
        <v>0</v>
      </c>
      <c r="AY161" s="83">
        <f t="shared" si="22"/>
        <v>0</v>
      </c>
      <c r="AZ161" s="91">
        <v>0</v>
      </c>
      <c r="BA161" s="83">
        <v>6.3781278198542762E-2</v>
      </c>
      <c r="BB161" s="91">
        <v>288871.52</v>
      </c>
      <c r="BC161" s="91">
        <v>1007346.09</v>
      </c>
      <c r="BD161" s="91">
        <v>208633</v>
      </c>
      <c r="BE161" s="91">
        <v>0</v>
      </c>
      <c r="BF161" s="91">
        <v>257775.41</v>
      </c>
      <c r="BG161" s="91">
        <v>0</v>
      </c>
      <c r="BH161" s="91">
        <v>0</v>
      </c>
      <c r="BI161" s="91">
        <v>0</v>
      </c>
      <c r="BJ161" s="91">
        <f t="shared" si="23"/>
        <v>0</v>
      </c>
      <c r="BK161" s="91">
        <v>0</v>
      </c>
      <c r="BL161" s="82">
        <v>2664</v>
      </c>
      <c r="BM161" s="82">
        <v>701</v>
      </c>
      <c r="BN161" s="82">
        <v>39</v>
      </c>
      <c r="BO161" s="82">
        <v>0</v>
      </c>
      <c r="BP161" s="82">
        <v>-10</v>
      </c>
      <c r="BQ161" s="82">
        <v>-95</v>
      </c>
      <c r="BR161" s="82">
        <v>-62</v>
      </c>
      <c r="BS161" s="82">
        <v>-151</v>
      </c>
      <c r="BT161" s="82">
        <v>0</v>
      </c>
      <c r="BU161" s="82">
        <v>-9</v>
      </c>
      <c r="BV161" s="82">
        <v>118</v>
      </c>
      <c r="BW161" s="82">
        <v>-554</v>
      </c>
      <c r="BX161" s="82">
        <v>-1</v>
      </c>
      <c r="BY161" s="82">
        <v>2640</v>
      </c>
      <c r="BZ161" s="82">
        <v>3</v>
      </c>
      <c r="CA161" s="82">
        <v>101</v>
      </c>
      <c r="CB161" s="82">
        <v>65</v>
      </c>
      <c r="CC161" s="82">
        <v>371</v>
      </c>
      <c r="CD161" s="82">
        <v>15</v>
      </c>
      <c r="CE161" s="82">
        <v>2</v>
      </c>
    </row>
    <row r="162" spans="1:83" s="59" customFormat="1" ht="15.6" customHeight="1" x14ac:dyDescent="0.3">
      <c r="A162" s="51">
        <v>20</v>
      </c>
      <c r="B162" s="51" t="s">
        <v>489</v>
      </c>
      <c r="C162" s="79" t="s">
        <v>490</v>
      </c>
      <c r="D162" s="51" t="s">
        <v>491</v>
      </c>
      <c r="E162" s="51" t="s">
        <v>107</v>
      </c>
      <c r="F162" s="51" t="s">
        <v>488</v>
      </c>
      <c r="G162" s="91">
        <v>11046074.039999999</v>
      </c>
      <c r="H162" s="91">
        <v>125960.58</v>
      </c>
      <c r="I162" s="91">
        <v>0</v>
      </c>
      <c r="J162" s="91">
        <v>0</v>
      </c>
      <c r="K162" s="91">
        <v>0</v>
      </c>
      <c r="L162" s="91">
        <v>11172034.619999999</v>
      </c>
      <c r="M162" s="91">
        <v>0</v>
      </c>
      <c r="N162" s="91">
        <v>2085714.06</v>
      </c>
      <c r="O162" s="91">
        <v>1061916.54</v>
      </c>
      <c r="P162" s="91">
        <v>2732813.56</v>
      </c>
      <c r="Q162" s="91">
        <v>33736.01</v>
      </c>
      <c r="R162" s="91">
        <v>660779.97</v>
      </c>
      <c r="S162" s="91">
        <v>2831179.4</v>
      </c>
      <c r="T162" s="91">
        <v>550647.81999999995</v>
      </c>
      <c r="U162" s="91">
        <v>0</v>
      </c>
      <c r="V162" s="91">
        <v>0</v>
      </c>
      <c r="W162" s="91">
        <v>305576.8</v>
      </c>
      <c r="X162" s="91">
        <v>816559.79</v>
      </c>
      <c r="Y162" s="91">
        <v>11078923.949999999</v>
      </c>
      <c r="Z162" s="83">
        <v>0.14007185201508088</v>
      </c>
      <c r="AA162" s="91">
        <v>816559.79</v>
      </c>
      <c r="AB162" s="91">
        <v>0</v>
      </c>
      <c r="AC162" s="91">
        <v>0</v>
      </c>
      <c r="AD162" s="91">
        <v>0</v>
      </c>
      <c r="AE162" s="91">
        <v>137.68</v>
      </c>
      <c r="AF162" s="91">
        <f t="shared" si="21"/>
        <v>137.68</v>
      </c>
      <c r="AG162" s="91">
        <v>306385.32</v>
      </c>
      <c r="AH162" s="91">
        <v>23838.07</v>
      </c>
      <c r="AI162" s="91">
        <v>59728.37</v>
      </c>
      <c r="AJ162" s="91">
        <v>0</v>
      </c>
      <c r="AK162" s="91">
        <v>76212.86</v>
      </c>
      <c r="AL162" s="91">
        <v>13622</v>
      </c>
      <c r="AM162" s="91">
        <v>34009.1</v>
      </c>
      <c r="AN162" s="91">
        <v>9300</v>
      </c>
      <c r="AO162" s="91">
        <v>0</v>
      </c>
      <c r="AP162" s="91">
        <v>0</v>
      </c>
      <c r="AQ162" s="91">
        <v>24196.739999999998</v>
      </c>
      <c r="AR162" s="91">
        <v>5825.98</v>
      </c>
      <c r="AS162" s="91">
        <v>0</v>
      </c>
      <c r="AT162" s="91">
        <v>1003.78</v>
      </c>
      <c r="AU162" s="91">
        <v>20773.59</v>
      </c>
      <c r="AV162" s="91">
        <v>32270.25</v>
      </c>
      <c r="AW162" s="91">
        <v>607166.06000000006</v>
      </c>
      <c r="AX162" s="91">
        <v>138440.70000000001</v>
      </c>
      <c r="AY162" s="83">
        <f t="shared" si="22"/>
        <v>0.22801126268487404</v>
      </c>
      <c r="AZ162" s="91">
        <v>0</v>
      </c>
      <c r="BA162" s="83">
        <v>7.3923077741745793E-2</v>
      </c>
      <c r="BB162" s="91">
        <v>516601.61</v>
      </c>
      <c r="BC162" s="91">
        <v>1048285.97</v>
      </c>
      <c r="BD162" s="91">
        <v>211810</v>
      </c>
      <c r="BE162" s="91">
        <v>5.8207660913467401E-11</v>
      </c>
      <c r="BF162" s="91">
        <v>134756.03</v>
      </c>
      <c r="BG162" s="91">
        <v>0</v>
      </c>
      <c r="BH162" s="91">
        <v>0</v>
      </c>
      <c r="BI162" s="91">
        <v>0</v>
      </c>
      <c r="BJ162" s="91">
        <f t="shared" si="23"/>
        <v>0</v>
      </c>
      <c r="BK162" s="91">
        <v>0</v>
      </c>
      <c r="BL162" s="82">
        <v>856</v>
      </c>
      <c r="BM162" s="82">
        <v>281</v>
      </c>
      <c r="BN162" s="82">
        <v>2</v>
      </c>
      <c r="BO162" s="82">
        <v>3</v>
      </c>
      <c r="BP162" s="82">
        <v>-11</v>
      </c>
      <c r="BQ162" s="82">
        <v>-25</v>
      </c>
      <c r="BR162" s="82">
        <v>-71</v>
      </c>
      <c r="BS162" s="82">
        <v>-66</v>
      </c>
      <c r="BT162" s="82">
        <v>0</v>
      </c>
      <c r="BU162" s="82">
        <v>0</v>
      </c>
      <c r="BV162" s="82">
        <v>0</v>
      </c>
      <c r="BW162" s="82">
        <v>-200</v>
      </c>
      <c r="BX162" s="82">
        <v>0</v>
      </c>
      <c r="BY162" s="82">
        <v>769</v>
      </c>
      <c r="BZ162" s="82">
        <v>0</v>
      </c>
      <c r="CA162" s="82">
        <v>113</v>
      </c>
      <c r="CB162" s="82">
        <v>22</v>
      </c>
      <c r="CC162" s="82">
        <v>59</v>
      </c>
      <c r="CD162" s="82">
        <v>0</v>
      </c>
      <c r="CE162" s="82">
        <v>5</v>
      </c>
    </row>
    <row r="163" spans="1:83" s="59" customFormat="1" ht="15.6" customHeight="1" x14ac:dyDescent="0.3">
      <c r="A163" s="51">
        <v>20</v>
      </c>
      <c r="B163" s="51" t="s">
        <v>492</v>
      </c>
      <c r="C163" s="79" t="s">
        <v>152</v>
      </c>
      <c r="D163" s="42" t="s">
        <v>493</v>
      </c>
      <c r="E163" s="41" t="s">
        <v>87</v>
      </c>
      <c r="F163" s="51" t="s">
        <v>494</v>
      </c>
      <c r="G163" s="91">
        <v>32714621.940000001</v>
      </c>
      <c r="H163" s="91">
        <v>0</v>
      </c>
      <c r="I163" s="91">
        <v>772386.51</v>
      </c>
      <c r="J163" s="91">
        <v>0</v>
      </c>
      <c r="K163" s="91">
        <v>0</v>
      </c>
      <c r="L163" s="91">
        <v>33487008.449999999</v>
      </c>
      <c r="M163" s="91">
        <v>0</v>
      </c>
      <c r="N163" s="91">
        <v>7958012.2199999997</v>
      </c>
      <c r="O163" s="91">
        <v>1422037.54</v>
      </c>
      <c r="P163" s="91">
        <v>10245009.789999999</v>
      </c>
      <c r="Q163" s="91">
        <v>5400</v>
      </c>
      <c r="R163" s="91">
        <v>3359116.53</v>
      </c>
      <c r="S163" s="91">
        <v>4266655.71</v>
      </c>
      <c r="T163" s="91">
        <v>3462128.88</v>
      </c>
      <c r="U163" s="91">
        <v>0</v>
      </c>
      <c r="V163" s="91">
        <v>0</v>
      </c>
      <c r="W163" s="91">
        <v>841200.68</v>
      </c>
      <c r="X163" s="91">
        <v>2260075.4500000002</v>
      </c>
      <c r="Y163" s="91">
        <v>33819636.799999997</v>
      </c>
      <c r="Z163" s="83">
        <v>2.4476973063256559E-2</v>
      </c>
      <c r="AA163" s="91">
        <v>2017709.09</v>
      </c>
      <c r="AB163" s="91">
        <v>0</v>
      </c>
      <c r="AC163" s="91">
        <v>0</v>
      </c>
      <c r="AD163" s="91">
        <v>0</v>
      </c>
      <c r="AE163" s="91">
        <v>0</v>
      </c>
      <c r="AF163" s="91">
        <f t="shared" si="21"/>
        <v>0</v>
      </c>
      <c r="AG163" s="91">
        <v>1096357.01</v>
      </c>
      <c r="AH163" s="91">
        <v>83788.33</v>
      </c>
      <c r="AI163" s="91">
        <v>250888.69</v>
      </c>
      <c r="AJ163" s="91">
        <v>0</v>
      </c>
      <c r="AK163" s="91">
        <v>93617.5</v>
      </c>
      <c r="AL163" s="91">
        <v>6623.96</v>
      </c>
      <c r="AM163" s="91">
        <v>70244.639999999999</v>
      </c>
      <c r="AN163" s="91">
        <v>11200</v>
      </c>
      <c r="AO163" s="91">
        <v>5552.99</v>
      </c>
      <c r="AP163" s="91">
        <v>0</v>
      </c>
      <c r="AQ163" s="91">
        <v>55495.92</v>
      </c>
      <c r="AR163" s="91">
        <v>22249.18</v>
      </c>
      <c r="AS163" s="91">
        <v>0</v>
      </c>
      <c r="AT163" s="91">
        <v>6263.26</v>
      </c>
      <c r="AU163" s="91">
        <v>75023.95</v>
      </c>
      <c r="AV163" s="91">
        <v>39658.74</v>
      </c>
      <c r="AW163" s="91">
        <v>1816964.17</v>
      </c>
      <c r="AX163" s="91">
        <v>0</v>
      </c>
      <c r="AY163" s="83">
        <f t="shared" si="22"/>
        <v>0</v>
      </c>
      <c r="AZ163" s="91">
        <v>0</v>
      </c>
      <c r="BA163" s="83">
        <v>6.1676063189743224E-2</v>
      </c>
      <c r="BB163" s="91">
        <v>215168.73</v>
      </c>
      <c r="BC163" s="91">
        <v>585586.18999999994</v>
      </c>
      <c r="BD163" s="91">
        <v>211809.96</v>
      </c>
      <c r="BE163" s="91">
        <v>0</v>
      </c>
      <c r="BF163" s="91">
        <v>176808.06000000099</v>
      </c>
      <c r="BG163" s="91">
        <v>0</v>
      </c>
      <c r="BH163" s="91">
        <v>0</v>
      </c>
      <c r="BI163" s="91">
        <v>0</v>
      </c>
      <c r="BJ163" s="91">
        <f t="shared" si="23"/>
        <v>0</v>
      </c>
      <c r="BK163" s="91">
        <v>0</v>
      </c>
      <c r="BL163" s="82">
        <v>4731</v>
      </c>
      <c r="BM163" s="82">
        <v>1141</v>
      </c>
      <c r="BN163" s="82">
        <v>0</v>
      </c>
      <c r="BO163" s="82">
        <v>0</v>
      </c>
      <c r="BP163" s="82">
        <v>-10</v>
      </c>
      <c r="BQ163" s="82">
        <v>-80</v>
      </c>
      <c r="BR163" s="82">
        <v>-50</v>
      </c>
      <c r="BS163" s="82">
        <v>-337</v>
      </c>
      <c r="BT163" s="82">
        <v>0</v>
      </c>
      <c r="BU163" s="82">
        <v>-3</v>
      </c>
      <c r="BV163" s="82">
        <v>125</v>
      </c>
      <c r="BW163" s="82">
        <v>-834</v>
      </c>
      <c r="BX163" s="82">
        <v>-6</v>
      </c>
      <c r="BY163" s="82">
        <v>4677</v>
      </c>
      <c r="BZ163" s="82">
        <v>26</v>
      </c>
      <c r="CA163" s="82">
        <v>95</v>
      </c>
      <c r="CB163" s="82">
        <v>26</v>
      </c>
      <c r="CC163" s="82">
        <v>286</v>
      </c>
      <c r="CD163" s="82">
        <v>422</v>
      </c>
      <c r="CE163" s="82">
        <v>5</v>
      </c>
    </row>
    <row r="164" spans="1:83" s="59" customFormat="1" ht="15.6" customHeight="1" x14ac:dyDescent="0.3">
      <c r="A164" s="51">
        <v>20</v>
      </c>
      <c r="B164" s="51" t="s">
        <v>495</v>
      </c>
      <c r="C164" s="79" t="s">
        <v>127</v>
      </c>
      <c r="D164" s="51" t="s">
        <v>496</v>
      </c>
      <c r="E164" s="41" t="s">
        <v>87</v>
      </c>
      <c r="F164" s="51" t="s">
        <v>494</v>
      </c>
      <c r="G164" s="91">
        <v>15782267.640000001</v>
      </c>
      <c r="H164" s="91">
        <v>0</v>
      </c>
      <c r="I164" s="91">
        <v>494639.13</v>
      </c>
      <c r="J164" s="91">
        <v>0</v>
      </c>
      <c r="K164" s="91">
        <v>4144.8900000000003</v>
      </c>
      <c r="L164" s="91">
        <v>16281051.66</v>
      </c>
      <c r="M164" s="91">
        <v>0</v>
      </c>
      <c r="N164" s="91">
        <v>3365075.73</v>
      </c>
      <c r="O164" s="91">
        <v>539523.59</v>
      </c>
      <c r="P164" s="91">
        <v>4534377.46</v>
      </c>
      <c r="Q164" s="91">
        <v>5312.25</v>
      </c>
      <c r="R164" s="91">
        <v>1583779.15</v>
      </c>
      <c r="S164" s="91">
        <v>1841959.13</v>
      </c>
      <c r="T164" s="91">
        <v>2159878.7200000002</v>
      </c>
      <c r="U164" s="91">
        <v>0</v>
      </c>
      <c r="V164" s="91">
        <v>0</v>
      </c>
      <c r="W164" s="91">
        <v>564929.11</v>
      </c>
      <c r="X164" s="91">
        <v>1799401.1300000001</v>
      </c>
      <c r="Y164" s="91">
        <v>16394236.27</v>
      </c>
      <c r="Z164" s="83">
        <v>0.11521347131330172</v>
      </c>
      <c r="AA164" s="91">
        <v>1562511.76</v>
      </c>
      <c r="AB164" s="91">
        <v>0</v>
      </c>
      <c r="AC164" s="91">
        <v>0</v>
      </c>
      <c r="AD164" s="91">
        <v>4167.49</v>
      </c>
      <c r="AE164" s="91">
        <v>206.87</v>
      </c>
      <c r="AF164" s="91">
        <f t="shared" si="21"/>
        <v>4374.3599999999997</v>
      </c>
      <c r="AG164" s="91">
        <v>854714.91</v>
      </c>
      <c r="AH164" s="91">
        <v>63645.38</v>
      </c>
      <c r="AI164" s="91">
        <v>222710.07</v>
      </c>
      <c r="AJ164" s="91">
        <v>0</v>
      </c>
      <c r="AK164" s="91">
        <v>46348.76</v>
      </c>
      <c r="AL164" s="91">
        <v>5926.99</v>
      </c>
      <c r="AM164" s="91">
        <v>54294.239999999998</v>
      </c>
      <c r="AN164" s="91">
        <v>10400</v>
      </c>
      <c r="AO164" s="91">
        <v>519.5</v>
      </c>
      <c r="AP164" s="91">
        <v>0</v>
      </c>
      <c r="AQ164" s="91">
        <v>54124.89</v>
      </c>
      <c r="AR164" s="91">
        <v>5815.68</v>
      </c>
      <c r="AS164" s="91">
        <v>0</v>
      </c>
      <c r="AT164" s="91">
        <v>265</v>
      </c>
      <c r="AU164" s="91">
        <v>20027.14</v>
      </c>
      <c r="AV164" s="91">
        <v>61663.5</v>
      </c>
      <c r="AW164" s="91">
        <v>1400456.06</v>
      </c>
      <c r="AX164" s="91">
        <v>0</v>
      </c>
      <c r="AY164" s="83">
        <f t="shared" si="22"/>
        <v>0</v>
      </c>
      <c r="AZ164" s="91">
        <v>0</v>
      </c>
      <c r="BA164" s="83">
        <v>9.9004261975625701E-2</v>
      </c>
      <c r="BB164" s="91">
        <v>229661.32</v>
      </c>
      <c r="BC164" s="91">
        <v>1588668.52</v>
      </c>
      <c r="BD164" s="91">
        <v>211810</v>
      </c>
      <c r="BE164" s="91">
        <v>5.8207660913467401E-11</v>
      </c>
      <c r="BF164" s="91">
        <v>140727.19</v>
      </c>
      <c r="BG164" s="91">
        <v>0</v>
      </c>
      <c r="BH164" s="91">
        <v>0</v>
      </c>
      <c r="BI164" s="91">
        <v>0</v>
      </c>
      <c r="BJ164" s="91">
        <f t="shared" si="23"/>
        <v>0</v>
      </c>
      <c r="BK164" s="91">
        <v>0</v>
      </c>
      <c r="BL164" s="82">
        <v>3017</v>
      </c>
      <c r="BM164" s="82">
        <v>933</v>
      </c>
      <c r="BN164" s="82">
        <v>0</v>
      </c>
      <c r="BO164" s="82">
        <v>0</v>
      </c>
      <c r="BP164" s="82">
        <v>-3</v>
      </c>
      <c r="BQ164" s="82">
        <v>-56</v>
      </c>
      <c r="BR164" s="82">
        <v>-44</v>
      </c>
      <c r="BS164" s="82">
        <v>-233</v>
      </c>
      <c r="BT164" s="82">
        <v>0</v>
      </c>
      <c r="BU164" s="82">
        <v>0</v>
      </c>
      <c r="BV164" s="82">
        <v>0</v>
      </c>
      <c r="BW164" s="82">
        <v>-641</v>
      </c>
      <c r="BX164" s="82">
        <v>-1</v>
      </c>
      <c r="BY164" s="82">
        <v>2972</v>
      </c>
      <c r="BZ164" s="82">
        <v>1</v>
      </c>
      <c r="CA164" s="82">
        <v>31</v>
      </c>
      <c r="CB164" s="82">
        <v>17</v>
      </c>
      <c r="CC164" s="82">
        <v>284</v>
      </c>
      <c r="CD164" s="82">
        <v>307</v>
      </c>
      <c r="CE164" s="82">
        <v>2</v>
      </c>
    </row>
    <row r="165" spans="1:83" s="59" customFormat="1" ht="15.6" customHeight="1" x14ac:dyDescent="0.3">
      <c r="A165" s="51">
        <v>20</v>
      </c>
      <c r="B165" s="51" t="s">
        <v>497</v>
      </c>
      <c r="C165" s="79" t="s">
        <v>90</v>
      </c>
      <c r="D165" s="51" t="s">
        <v>498</v>
      </c>
      <c r="E165" s="51" t="s">
        <v>119</v>
      </c>
      <c r="F165" s="51" t="s">
        <v>488</v>
      </c>
      <c r="G165" s="91">
        <v>38182845.299999997</v>
      </c>
      <c r="H165" s="91">
        <v>810184.03</v>
      </c>
      <c r="I165" s="91">
        <v>0</v>
      </c>
      <c r="J165" s="91">
        <v>0</v>
      </c>
      <c r="K165" s="91">
        <v>0</v>
      </c>
      <c r="L165" s="91">
        <v>38993029.329999998</v>
      </c>
      <c r="M165" s="91">
        <v>0</v>
      </c>
      <c r="N165" s="91">
        <v>12370762.93</v>
      </c>
      <c r="O165" s="91">
        <v>2769161.93</v>
      </c>
      <c r="P165" s="91">
        <v>9822265.9399999995</v>
      </c>
      <c r="Q165" s="91">
        <v>3486.16</v>
      </c>
      <c r="R165" s="91">
        <v>1972130.76</v>
      </c>
      <c r="S165" s="91">
        <v>6317019.96</v>
      </c>
      <c r="T165" s="91">
        <v>2485666.0499999998</v>
      </c>
      <c r="U165" s="91">
        <v>0</v>
      </c>
      <c r="V165" s="91">
        <v>0</v>
      </c>
      <c r="W165" s="91">
        <v>1113817.02</v>
      </c>
      <c r="X165" s="91">
        <v>2329232.7599999998</v>
      </c>
      <c r="Y165" s="91">
        <v>39183543.509999998</v>
      </c>
      <c r="Z165" s="83">
        <v>8.7159015557307568E-2</v>
      </c>
      <c r="AA165" s="91">
        <v>2329232.7599999998</v>
      </c>
      <c r="AB165" s="91">
        <v>0</v>
      </c>
      <c r="AC165" s="91">
        <v>0</v>
      </c>
      <c r="AD165" s="91">
        <v>0</v>
      </c>
      <c r="AE165" s="91">
        <v>291.77999999999997</v>
      </c>
      <c r="AF165" s="91">
        <f t="shared" si="21"/>
        <v>291.77999999999997</v>
      </c>
      <c r="AG165" s="91">
        <v>1075420.48</v>
      </c>
      <c r="AH165" s="91">
        <v>81311.820000000007</v>
      </c>
      <c r="AI165" s="91">
        <v>294003.27</v>
      </c>
      <c r="AJ165" s="91">
        <v>0</v>
      </c>
      <c r="AK165" s="91">
        <v>111255.36</v>
      </c>
      <c r="AL165" s="91">
        <v>4561.33</v>
      </c>
      <c r="AM165" s="91">
        <v>71889.3</v>
      </c>
      <c r="AN165" s="91">
        <v>11500</v>
      </c>
      <c r="AO165" s="91">
        <v>0</v>
      </c>
      <c r="AP165" s="91">
        <v>0</v>
      </c>
      <c r="AQ165" s="91">
        <v>90634.28</v>
      </c>
      <c r="AR165" s="91">
        <v>31771.73</v>
      </c>
      <c r="AS165" s="91">
        <v>0</v>
      </c>
      <c r="AT165" s="91">
        <v>9583.7999999999993</v>
      </c>
      <c r="AU165" s="91">
        <v>42919.199999999997</v>
      </c>
      <c r="AV165" s="91">
        <v>55258.229999999996</v>
      </c>
      <c r="AW165" s="91">
        <v>1880108.8</v>
      </c>
      <c r="AX165" s="91">
        <v>0</v>
      </c>
      <c r="AY165" s="83">
        <f t="shared" si="22"/>
        <v>0</v>
      </c>
      <c r="AZ165" s="91">
        <v>0</v>
      </c>
      <c r="BA165" s="83">
        <v>6.1002074143489772E-2</v>
      </c>
      <c r="BB165" s="91">
        <v>485884.74</v>
      </c>
      <c r="BC165" s="91">
        <v>2912709.31</v>
      </c>
      <c r="BD165" s="91">
        <v>211809.92000000001</v>
      </c>
      <c r="BE165" s="91">
        <v>0</v>
      </c>
      <c r="BF165" s="91">
        <v>468495.31999999902</v>
      </c>
      <c r="BG165" s="91">
        <v>0</v>
      </c>
      <c r="BH165" s="91">
        <v>0</v>
      </c>
      <c r="BI165" s="91">
        <v>0</v>
      </c>
      <c r="BJ165" s="91">
        <f t="shared" si="23"/>
        <v>0</v>
      </c>
      <c r="BK165" s="91">
        <v>0</v>
      </c>
      <c r="BL165" s="82">
        <v>3953</v>
      </c>
      <c r="BM165" s="82">
        <v>1155</v>
      </c>
      <c r="BN165" s="82">
        <v>20</v>
      </c>
      <c r="BO165" s="82">
        <v>-22</v>
      </c>
      <c r="BP165" s="82">
        <v>-51</v>
      </c>
      <c r="BQ165" s="82">
        <v>-108</v>
      </c>
      <c r="BR165" s="82">
        <v>-207</v>
      </c>
      <c r="BS165" s="82">
        <v>-317</v>
      </c>
      <c r="BT165" s="82">
        <v>0</v>
      </c>
      <c r="BU165" s="82">
        <v>0</v>
      </c>
      <c r="BV165" s="82">
        <v>18</v>
      </c>
      <c r="BW165" s="82">
        <v>-619</v>
      </c>
      <c r="BX165" s="82">
        <v>0</v>
      </c>
      <c r="BY165" s="82">
        <v>3822</v>
      </c>
      <c r="BZ165" s="82">
        <v>2</v>
      </c>
      <c r="CA165" s="82">
        <v>236</v>
      </c>
      <c r="CB165" s="82">
        <v>57</v>
      </c>
      <c r="CC165" s="82">
        <v>296</v>
      </c>
      <c r="CD165" s="82">
        <v>43</v>
      </c>
      <c r="CE165" s="82">
        <v>1</v>
      </c>
    </row>
    <row r="166" spans="1:83" s="59" customFormat="1" ht="15.6" customHeight="1" x14ac:dyDescent="0.3">
      <c r="A166" s="51">
        <v>20</v>
      </c>
      <c r="B166" s="51" t="s">
        <v>499</v>
      </c>
      <c r="C166" s="79" t="s">
        <v>500</v>
      </c>
      <c r="D166" s="51" t="s">
        <v>501</v>
      </c>
      <c r="E166" s="41" t="s">
        <v>87</v>
      </c>
      <c r="F166" s="51" t="s">
        <v>502</v>
      </c>
      <c r="G166" s="82">
        <v>7597193</v>
      </c>
      <c r="H166" s="82">
        <v>0</v>
      </c>
      <c r="I166" s="82">
        <v>180874</v>
      </c>
      <c r="J166" s="82">
        <v>2369</v>
      </c>
      <c r="K166" s="82">
        <v>0</v>
      </c>
      <c r="L166" s="82">
        <v>7780436</v>
      </c>
      <c r="M166" s="82">
        <v>24634</v>
      </c>
      <c r="N166" s="82">
        <v>46980</v>
      </c>
      <c r="O166" s="82">
        <v>574178</v>
      </c>
      <c r="P166" s="82">
        <v>1930267</v>
      </c>
      <c r="Q166" s="82">
        <v>35142</v>
      </c>
      <c r="R166" s="82">
        <v>802823</v>
      </c>
      <c r="S166" s="82">
        <v>2823161</v>
      </c>
      <c r="T166" s="82">
        <v>825619</v>
      </c>
      <c r="U166" s="82">
        <v>0</v>
      </c>
      <c r="V166" s="82">
        <v>0</v>
      </c>
      <c r="W166" s="82">
        <v>170322</v>
      </c>
      <c r="X166" s="82">
        <f>84089+703108+2369</f>
        <v>789566</v>
      </c>
      <c r="Y166" s="82">
        <v>8001058</v>
      </c>
      <c r="Z166" s="83">
        <v>6.8750000000000006E-2</v>
      </c>
      <c r="AA166" s="82">
        <v>708477</v>
      </c>
      <c r="AB166" s="82">
        <v>0</v>
      </c>
      <c r="AC166" s="82">
        <v>0</v>
      </c>
      <c r="AD166" s="82">
        <v>0</v>
      </c>
      <c r="AE166" s="82">
        <v>0</v>
      </c>
      <c r="AF166" s="48">
        <f t="shared" ref="AF166" si="24">SUM(AD166:AE166)</f>
        <v>0</v>
      </c>
      <c r="AG166" s="82">
        <v>199679</v>
      </c>
      <c r="AH166" s="82">
        <v>15670</v>
      </c>
      <c r="AI166" s="82">
        <v>43370</v>
      </c>
      <c r="AJ166" s="82">
        <v>0</v>
      </c>
      <c r="AK166" s="82">
        <v>43443</v>
      </c>
      <c r="AL166" s="82">
        <v>12576</v>
      </c>
      <c r="AM166" s="82">
        <v>47210</v>
      </c>
      <c r="AN166" s="82">
        <v>10200</v>
      </c>
      <c r="AO166" s="82">
        <v>7372</v>
      </c>
      <c r="AP166" s="82">
        <v>0</v>
      </c>
      <c r="AQ166" s="82">
        <f>12316+10020+4933</f>
        <v>27269</v>
      </c>
      <c r="AR166" s="82">
        <v>10627</v>
      </c>
      <c r="AS166" s="82">
        <v>0</v>
      </c>
      <c r="AT166" s="82">
        <v>3936</v>
      </c>
      <c r="AU166" s="82">
        <v>11717</v>
      </c>
      <c r="AV166" s="82">
        <f>25997+6861+7265+1204+1955</f>
        <v>43282</v>
      </c>
      <c r="AW166" s="82">
        <v>476349</v>
      </c>
      <c r="AX166" s="82">
        <v>0</v>
      </c>
      <c r="AY166" s="50">
        <f t="shared" ref="AY166" si="25">AX166/AW166</f>
        <v>0</v>
      </c>
      <c r="AZ166" s="82">
        <v>0</v>
      </c>
      <c r="BA166" s="83">
        <v>9.2899999999999996E-2</v>
      </c>
      <c r="BB166" s="82">
        <v>181586</v>
      </c>
      <c r="BC166" s="82">
        <v>340776</v>
      </c>
      <c r="BD166" s="82">
        <v>211810</v>
      </c>
      <c r="BE166" s="82">
        <v>0</v>
      </c>
      <c r="BF166" s="82">
        <v>122852</v>
      </c>
      <c r="BG166" s="82">
        <v>3765</v>
      </c>
      <c r="BH166" s="82">
        <v>0</v>
      </c>
      <c r="BI166" s="82">
        <v>0</v>
      </c>
      <c r="BJ166" s="48">
        <f t="shared" ref="BJ166" si="26">SUM(BH166:BI166)</f>
        <v>0</v>
      </c>
      <c r="BK166" s="82">
        <v>0</v>
      </c>
      <c r="BL166" s="82">
        <v>808</v>
      </c>
      <c r="BM166" s="82">
        <v>301</v>
      </c>
      <c r="BN166" s="82">
        <v>3</v>
      </c>
      <c r="BO166" s="82">
        <v>-10</v>
      </c>
      <c r="BP166" s="82">
        <v>-20</v>
      </c>
      <c r="BQ166" s="82">
        <v>-38</v>
      </c>
      <c r="BR166" s="82">
        <v>-52</v>
      </c>
      <c r="BS166" s="82">
        <v>-63</v>
      </c>
      <c r="BT166" s="82">
        <v>0</v>
      </c>
      <c r="BU166" s="82">
        <v>0</v>
      </c>
      <c r="BV166" s="82">
        <v>0</v>
      </c>
      <c r="BW166" s="82">
        <v>-160</v>
      </c>
      <c r="BX166" s="82">
        <v>0</v>
      </c>
      <c r="BY166" s="82">
        <v>789</v>
      </c>
      <c r="BZ166" s="82">
        <v>3</v>
      </c>
      <c r="CA166" s="82">
        <v>68</v>
      </c>
      <c r="CB166" s="82">
        <v>23</v>
      </c>
      <c r="CC166" s="82">
        <v>66</v>
      </c>
      <c r="CD166" s="82">
        <v>1</v>
      </c>
      <c r="CE166" s="82">
        <v>2</v>
      </c>
    </row>
    <row r="167" spans="1:83" s="59" customFormat="1" ht="15.6" customHeight="1" x14ac:dyDescent="0.3">
      <c r="A167" s="51">
        <v>21</v>
      </c>
      <c r="B167" s="51" t="s">
        <v>505</v>
      </c>
      <c r="C167" s="79" t="s">
        <v>506</v>
      </c>
      <c r="D167" s="51" t="s">
        <v>507</v>
      </c>
      <c r="E167" s="41" t="s">
        <v>87</v>
      </c>
      <c r="F167" s="51" t="s">
        <v>508</v>
      </c>
      <c r="G167" s="91">
        <v>38631251.619999997</v>
      </c>
      <c r="H167" s="91">
        <v>0</v>
      </c>
      <c r="I167" s="91">
        <v>647772.58000000007</v>
      </c>
      <c r="J167" s="91">
        <v>0</v>
      </c>
      <c r="K167" s="91">
        <v>0</v>
      </c>
      <c r="L167" s="91">
        <v>39279024.200000003</v>
      </c>
      <c r="M167" s="91">
        <v>0</v>
      </c>
      <c r="N167" s="91">
        <v>0</v>
      </c>
      <c r="O167" s="91">
        <v>1309508.56</v>
      </c>
      <c r="P167" s="91">
        <v>12470454.4</v>
      </c>
      <c r="Q167" s="91">
        <v>515040.25</v>
      </c>
      <c r="R167" s="91">
        <v>2421557.88</v>
      </c>
      <c r="S167" s="91">
        <v>12661488.51</v>
      </c>
      <c r="T167" s="91">
        <v>6517332.6900000004</v>
      </c>
      <c r="U167" s="91">
        <v>0</v>
      </c>
      <c r="V167" s="91">
        <v>0</v>
      </c>
      <c r="W167" s="91">
        <v>1585773.88</v>
      </c>
      <c r="X167" s="91">
        <v>3001728.58</v>
      </c>
      <c r="Y167" s="91">
        <v>40482884.75</v>
      </c>
      <c r="Z167" s="83">
        <v>0.14492788261360534</v>
      </c>
      <c r="AA167" s="91">
        <v>2991783.9</v>
      </c>
      <c r="AB167" s="91">
        <v>0</v>
      </c>
      <c r="AC167" s="91">
        <v>0</v>
      </c>
      <c r="AD167" s="91">
        <v>0</v>
      </c>
      <c r="AE167" s="91">
        <v>0</v>
      </c>
      <c r="AF167" s="91">
        <f t="shared" ref="AF167:AF183" si="27">SUM(AD167:AE167)</f>
        <v>0</v>
      </c>
      <c r="AG167" s="91">
        <v>1682684.18</v>
      </c>
      <c r="AH167" s="91">
        <v>138720.53</v>
      </c>
      <c r="AI167" s="91">
        <v>348019.16</v>
      </c>
      <c r="AJ167" s="91">
        <v>38750.92</v>
      </c>
      <c r="AK167" s="91">
        <v>228784.98</v>
      </c>
      <c r="AL167" s="91">
        <v>22955.64</v>
      </c>
      <c r="AM167" s="91">
        <v>79987.850000000006</v>
      </c>
      <c r="AN167" s="91">
        <v>11600</v>
      </c>
      <c r="AO167" s="91">
        <v>7784.44</v>
      </c>
      <c r="AP167" s="91">
        <v>24845.72</v>
      </c>
      <c r="AQ167" s="91">
        <v>56407.07</v>
      </c>
      <c r="AR167" s="91">
        <v>37382.660000000003</v>
      </c>
      <c r="AS167" s="91">
        <v>0</v>
      </c>
      <c r="AT167" s="91">
        <v>26942.5</v>
      </c>
      <c r="AU167" s="91">
        <v>59029.88</v>
      </c>
      <c r="AV167" s="91">
        <v>215860.95</v>
      </c>
      <c r="AW167" s="91">
        <v>2979756.48</v>
      </c>
      <c r="AX167" s="91">
        <v>0</v>
      </c>
      <c r="AY167" s="83">
        <f t="shared" ref="AY167:AY183" si="28">AX167/AW167</f>
        <v>0</v>
      </c>
      <c r="AZ167" s="91">
        <v>0</v>
      </c>
      <c r="BA167" s="83">
        <v>7.744465360400353E-2</v>
      </c>
      <c r="BB167" s="91">
        <v>2511330.69</v>
      </c>
      <c r="BC167" s="91">
        <v>3087414.81</v>
      </c>
      <c r="BD167" s="91">
        <v>211810</v>
      </c>
      <c r="BE167" s="91">
        <v>0</v>
      </c>
      <c r="BF167" s="91">
        <v>839081.71699999901</v>
      </c>
      <c r="BG167" s="91">
        <v>94142.596999998699</v>
      </c>
      <c r="BH167" s="91">
        <v>0</v>
      </c>
      <c r="BI167" s="91">
        <v>0</v>
      </c>
      <c r="BJ167" s="91">
        <f t="shared" ref="BJ167:BJ183" si="29">SUM(BH167:BI167)</f>
        <v>0</v>
      </c>
      <c r="BK167" s="91">
        <v>0</v>
      </c>
      <c r="BL167" s="82">
        <v>9779</v>
      </c>
      <c r="BM167" s="82">
        <v>2601</v>
      </c>
      <c r="BN167" s="82">
        <v>0</v>
      </c>
      <c r="BO167" s="82">
        <v>-8</v>
      </c>
      <c r="BP167" s="82">
        <v>-78</v>
      </c>
      <c r="BQ167" s="82">
        <v>-190</v>
      </c>
      <c r="BR167" s="82">
        <v>-493</v>
      </c>
      <c r="BS167" s="82">
        <v>-727</v>
      </c>
      <c r="BT167" s="82">
        <v>0</v>
      </c>
      <c r="BU167" s="82">
        <v>0</v>
      </c>
      <c r="BV167" s="82">
        <v>-5</v>
      </c>
      <c r="BW167" s="82">
        <v>-1574</v>
      </c>
      <c r="BX167" s="82">
        <v>-15</v>
      </c>
      <c r="BY167" s="82">
        <v>9290</v>
      </c>
      <c r="BZ167" s="82">
        <v>63</v>
      </c>
      <c r="CA167" s="82">
        <v>214</v>
      </c>
      <c r="CB167" s="82">
        <v>200</v>
      </c>
      <c r="CC167" s="82">
        <v>1134</v>
      </c>
      <c r="CD167" s="82">
        <v>4</v>
      </c>
      <c r="CE167" s="82">
        <v>22</v>
      </c>
    </row>
    <row r="168" spans="1:83" s="59" customFormat="1" ht="15.6" customHeight="1" x14ac:dyDescent="0.3">
      <c r="A168" s="51">
        <v>21</v>
      </c>
      <c r="B168" s="51" t="s">
        <v>509</v>
      </c>
      <c r="C168" s="79" t="s">
        <v>510</v>
      </c>
      <c r="D168" s="51" t="s">
        <v>511</v>
      </c>
      <c r="E168" s="51" t="s">
        <v>107</v>
      </c>
      <c r="F168" s="51" t="s">
        <v>512</v>
      </c>
      <c r="G168" s="91">
        <v>60447059.039999999</v>
      </c>
      <c r="H168" s="91">
        <v>0</v>
      </c>
      <c r="I168" s="91">
        <v>1743281.85</v>
      </c>
      <c r="J168" s="91">
        <v>0</v>
      </c>
      <c r="K168" s="91">
        <v>65.37</v>
      </c>
      <c r="L168" s="91">
        <v>62190406.259999998</v>
      </c>
      <c r="M168" s="91">
        <v>0</v>
      </c>
      <c r="N168" s="91">
        <v>0</v>
      </c>
      <c r="O168" s="91">
        <v>4271843.21</v>
      </c>
      <c r="P168" s="91">
        <v>23583922.879999999</v>
      </c>
      <c r="Q168" s="91">
        <v>0</v>
      </c>
      <c r="R168" s="91">
        <v>3690470.67</v>
      </c>
      <c r="S168" s="91">
        <v>14892797.279999999</v>
      </c>
      <c r="T168" s="91">
        <v>9663232.1099999994</v>
      </c>
      <c r="U168" s="91">
        <v>0</v>
      </c>
      <c r="V168" s="91">
        <v>0</v>
      </c>
      <c r="W168" s="91">
        <v>2303339.4</v>
      </c>
      <c r="X168" s="91">
        <v>3667074.9200000004</v>
      </c>
      <c r="Y168" s="91">
        <v>62072680.469999999</v>
      </c>
      <c r="Z168" s="83">
        <v>0.12382475936582786</v>
      </c>
      <c r="AA168" s="91">
        <v>3631013.18</v>
      </c>
      <c r="AB168" s="91">
        <v>0</v>
      </c>
      <c r="AC168" s="91">
        <v>0</v>
      </c>
      <c r="AD168" s="91">
        <v>0</v>
      </c>
      <c r="AE168" s="91">
        <v>0</v>
      </c>
      <c r="AF168" s="91">
        <f t="shared" si="27"/>
        <v>0</v>
      </c>
      <c r="AG168" s="91">
        <v>2092281.41</v>
      </c>
      <c r="AH168" s="91">
        <v>160075.01</v>
      </c>
      <c r="AI168" s="91">
        <v>517550.93</v>
      </c>
      <c r="AJ168" s="91">
        <v>0</v>
      </c>
      <c r="AK168" s="91">
        <v>230727.36</v>
      </c>
      <c r="AL168" s="91">
        <v>8508.65</v>
      </c>
      <c r="AM168" s="91">
        <v>62207.76</v>
      </c>
      <c r="AN168" s="91">
        <v>11500</v>
      </c>
      <c r="AO168" s="91">
        <v>29954.17</v>
      </c>
      <c r="AP168" s="91">
        <v>0</v>
      </c>
      <c r="AQ168" s="91">
        <v>99020.72</v>
      </c>
      <c r="AR168" s="91">
        <v>35544.879999999997</v>
      </c>
      <c r="AS168" s="91">
        <v>0</v>
      </c>
      <c r="AT168" s="91">
        <v>53748.89</v>
      </c>
      <c r="AU168" s="91">
        <v>20082.400000000001</v>
      </c>
      <c r="AV168" s="91">
        <v>140586.31</v>
      </c>
      <c r="AW168" s="91">
        <v>3461788.49</v>
      </c>
      <c r="AX168" s="91">
        <v>0</v>
      </c>
      <c r="AY168" s="83">
        <f t="shared" si="28"/>
        <v>0</v>
      </c>
      <c r="AZ168" s="91">
        <v>65.37</v>
      </c>
      <c r="BA168" s="83">
        <v>6.0069310859230188E-2</v>
      </c>
      <c r="BB168" s="91">
        <v>2158295.1800000002</v>
      </c>
      <c r="BC168" s="91">
        <v>5326547.3600000003</v>
      </c>
      <c r="BD168" s="91">
        <v>211810</v>
      </c>
      <c r="BE168" s="91">
        <v>0</v>
      </c>
      <c r="BF168" s="91">
        <v>448635.02</v>
      </c>
      <c r="BG168" s="91">
        <v>0</v>
      </c>
      <c r="BH168" s="91">
        <v>0</v>
      </c>
      <c r="BI168" s="91">
        <v>0</v>
      </c>
      <c r="BJ168" s="91">
        <f t="shared" si="29"/>
        <v>0</v>
      </c>
      <c r="BK168" s="91">
        <v>0</v>
      </c>
      <c r="BL168" s="82">
        <v>8880</v>
      </c>
      <c r="BM168" s="82">
        <v>5206</v>
      </c>
      <c r="BN168" s="82">
        <v>126</v>
      </c>
      <c r="BO168" s="82">
        <v>0</v>
      </c>
      <c r="BP168" s="82">
        <v>-195</v>
      </c>
      <c r="BQ168" s="82">
        <v>-244</v>
      </c>
      <c r="BR168" s="82">
        <v>-2508</v>
      </c>
      <c r="BS168" s="82">
        <v>-1102</v>
      </c>
      <c r="BT168" s="82">
        <v>0</v>
      </c>
      <c r="BU168" s="82">
        <v>-8</v>
      </c>
      <c r="BV168" s="82">
        <v>0</v>
      </c>
      <c r="BW168" s="82">
        <v>-1746</v>
      </c>
      <c r="BX168" s="82">
        <v>-1</v>
      </c>
      <c r="BY168" s="82">
        <v>8408</v>
      </c>
      <c r="BZ168" s="82">
        <v>13</v>
      </c>
      <c r="CA168" s="82">
        <v>386</v>
      </c>
      <c r="CB168" s="82">
        <v>99</v>
      </c>
      <c r="CC168" s="82">
        <v>468</v>
      </c>
      <c r="CD168" s="82">
        <v>773</v>
      </c>
      <c r="CE168" s="82">
        <v>20</v>
      </c>
    </row>
    <row r="169" spans="1:83" s="59" customFormat="1" ht="15.6" customHeight="1" x14ac:dyDescent="0.3">
      <c r="A169" s="51">
        <v>21</v>
      </c>
      <c r="B169" s="51" t="s">
        <v>513</v>
      </c>
      <c r="C169" s="79" t="s">
        <v>514</v>
      </c>
      <c r="D169" s="51" t="s">
        <v>515</v>
      </c>
      <c r="E169" s="51" t="s">
        <v>107</v>
      </c>
      <c r="F169" s="51" t="s">
        <v>516</v>
      </c>
      <c r="G169" s="91">
        <v>11924501.77</v>
      </c>
      <c r="H169" s="91">
        <v>391358.13</v>
      </c>
      <c r="I169" s="91">
        <v>333716.65000000002</v>
      </c>
      <c r="J169" s="91">
        <v>0</v>
      </c>
      <c r="K169" s="91">
        <v>0</v>
      </c>
      <c r="L169" s="91">
        <v>12649576.550000001</v>
      </c>
      <c r="M169" s="91">
        <v>0</v>
      </c>
      <c r="N169" s="91">
        <v>2588079.36</v>
      </c>
      <c r="O169" s="91">
        <v>1204248.8999999999</v>
      </c>
      <c r="P169" s="91">
        <v>2024613.34</v>
      </c>
      <c r="Q169" s="91">
        <v>0</v>
      </c>
      <c r="R169" s="91">
        <v>455176.63</v>
      </c>
      <c r="S169" s="91">
        <v>3264055.58</v>
      </c>
      <c r="T169" s="91">
        <v>1192634.33</v>
      </c>
      <c r="U169" s="91">
        <v>33792.449999999997</v>
      </c>
      <c r="V169" s="91">
        <v>0</v>
      </c>
      <c r="W169" s="91">
        <v>691361.45</v>
      </c>
      <c r="X169" s="91">
        <v>1163509.6000000001</v>
      </c>
      <c r="Y169" s="91">
        <v>12617471.640000001</v>
      </c>
      <c r="Z169" s="83">
        <v>0.10935324783939772</v>
      </c>
      <c r="AA169" s="91">
        <v>1163509.6000000001</v>
      </c>
      <c r="AB169" s="91">
        <v>0</v>
      </c>
      <c r="AC169" s="91">
        <v>0</v>
      </c>
      <c r="AD169" s="91">
        <v>0</v>
      </c>
      <c r="AE169" s="91">
        <v>0</v>
      </c>
      <c r="AF169" s="91">
        <f t="shared" si="27"/>
        <v>0</v>
      </c>
      <c r="AG169" s="91">
        <v>567268.98</v>
      </c>
      <c r="AH169" s="91">
        <v>43000.18</v>
      </c>
      <c r="AI169" s="91">
        <v>78865.210000000006</v>
      </c>
      <c r="AJ169" s="91">
        <v>0</v>
      </c>
      <c r="AK169" s="91">
        <v>47814.1</v>
      </c>
      <c r="AL169" s="91">
        <v>0</v>
      </c>
      <c r="AM169" s="91">
        <v>43785.83</v>
      </c>
      <c r="AN169" s="91">
        <v>8000</v>
      </c>
      <c r="AO169" s="91">
        <v>100</v>
      </c>
      <c r="AP169" s="91">
        <v>11447.26</v>
      </c>
      <c r="AQ169" s="91">
        <v>86455.510000000009</v>
      </c>
      <c r="AR169" s="91">
        <v>6952.78</v>
      </c>
      <c r="AS169" s="91">
        <v>0</v>
      </c>
      <c r="AT169" s="91">
        <v>0</v>
      </c>
      <c r="AU169" s="91">
        <v>25488.31</v>
      </c>
      <c r="AV169" s="91">
        <v>73845.91</v>
      </c>
      <c r="AW169" s="91">
        <v>993024.07</v>
      </c>
      <c r="AX169" s="91">
        <v>0</v>
      </c>
      <c r="AY169" s="83">
        <f t="shared" si="28"/>
        <v>0</v>
      </c>
      <c r="AZ169" s="91">
        <v>0</v>
      </c>
      <c r="BA169" s="83">
        <v>9.7573015832593576E-2</v>
      </c>
      <c r="BB169" s="91">
        <v>922938.11</v>
      </c>
      <c r="BC169" s="91">
        <v>423841.17</v>
      </c>
      <c r="BD169" s="91">
        <v>211810</v>
      </c>
      <c r="BE169" s="91">
        <v>0</v>
      </c>
      <c r="BF169" s="91">
        <v>239718.15</v>
      </c>
      <c r="BG169" s="91">
        <v>0</v>
      </c>
      <c r="BH169" s="91">
        <v>0</v>
      </c>
      <c r="BI169" s="91">
        <v>0</v>
      </c>
      <c r="BJ169" s="91">
        <f t="shared" si="29"/>
        <v>0</v>
      </c>
      <c r="BK169" s="91">
        <v>0</v>
      </c>
      <c r="BL169" s="82">
        <v>1188</v>
      </c>
      <c r="BM169" s="82">
        <v>480</v>
      </c>
      <c r="BN169" s="82">
        <v>6</v>
      </c>
      <c r="BO169" s="82">
        <v>-5</v>
      </c>
      <c r="BP169" s="82">
        <v>-30</v>
      </c>
      <c r="BQ169" s="82">
        <v>-28</v>
      </c>
      <c r="BR169" s="82">
        <v>-187</v>
      </c>
      <c r="BS169" s="82">
        <v>-111</v>
      </c>
      <c r="BT169" s="82">
        <v>1</v>
      </c>
      <c r="BU169" s="82">
        <v>-1</v>
      </c>
      <c r="BV169" s="82">
        <v>0</v>
      </c>
      <c r="BW169" s="82">
        <v>-239</v>
      </c>
      <c r="BX169" s="82">
        <v>-1</v>
      </c>
      <c r="BY169" s="82">
        <v>1073</v>
      </c>
      <c r="BZ169" s="82">
        <v>1</v>
      </c>
      <c r="CA169" s="82">
        <v>117</v>
      </c>
      <c r="CB169" s="82">
        <v>33</v>
      </c>
      <c r="CC169" s="82">
        <v>80</v>
      </c>
      <c r="CD169" s="82">
        <v>1</v>
      </c>
      <c r="CE169" s="82">
        <v>8</v>
      </c>
    </row>
    <row r="170" spans="1:83" s="59" customFormat="1" ht="15.6" customHeight="1" x14ac:dyDescent="0.3">
      <c r="A170" s="51">
        <v>21</v>
      </c>
      <c r="B170" s="51" t="s">
        <v>517</v>
      </c>
      <c r="C170" s="79" t="s">
        <v>518</v>
      </c>
      <c r="D170" s="51" t="s">
        <v>519</v>
      </c>
      <c r="E170" s="51" t="s">
        <v>143</v>
      </c>
      <c r="F170" s="51" t="s">
        <v>512</v>
      </c>
      <c r="G170" s="91">
        <v>51290814.770000003</v>
      </c>
      <c r="H170" s="91">
        <v>5642.2400000000098</v>
      </c>
      <c r="I170" s="91">
        <v>966115.07</v>
      </c>
      <c r="J170" s="91">
        <v>0</v>
      </c>
      <c r="K170" s="91">
        <v>0</v>
      </c>
      <c r="L170" s="91">
        <v>52262572.079999998</v>
      </c>
      <c r="M170" s="91">
        <v>0</v>
      </c>
      <c r="N170" s="91">
        <v>9363872.9700000007</v>
      </c>
      <c r="O170" s="91">
        <v>2554592.09</v>
      </c>
      <c r="P170" s="91">
        <v>21600375.219999999</v>
      </c>
      <c r="Q170" s="91">
        <v>14812.6</v>
      </c>
      <c r="R170" s="91">
        <v>2149708.79</v>
      </c>
      <c r="S170" s="91">
        <v>8044838.6600000001</v>
      </c>
      <c r="T170" s="91">
        <v>5095727.2300000004</v>
      </c>
      <c r="U170" s="91">
        <v>0</v>
      </c>
      <c r="V170" s="91">
        <v>0</v>
      </c>
      <c r="W170" s="91">
        <v>1192256.1499999999</v>
      </c>
      <c r="X170" s="91">
        <v>2325626.4</v>
      </c>
      <c r="Y170" s="91">
        <v>52341810.109999999</v>
      </c>
      <c r="Z170" s="83">
        <v>8.960949874381996E-2</v>
      </c>
      <c r="AA170" s="91">
        <v>2263131.75</v>
      </c>
      <c r="AB170" s="91">
        <v>0</v>
      </c>
      <c r="AC170" s="91">
        <v>0</v>
      </c>
      <c r="AD170" s="91">
        <v>0</v>
      </c>
      <c r="AE170" s="91">
        <v>0</v>
      </c>
      <c r="AF170" s="91">
        <f t="shared" si="27"/>
        <v>0</v>
      </c>
      <c r="AG170" s="91">
        <v>1211523.94</v>
      </c>
      <c r="AH170" s="91">
        <v>91834.03</v>
      </c>
      <c r="AI170" s="91">
        <v>323200.74</v>
      </c>
      <c r="AJ170" s="91">
        <v>0</v>
      </c>
      <c r="AK170" s="91">
        <v>148410.96</v>
      </c>
      <c r="AL170" s="91">
        <v>11826.6</v>
      </c>
      <c r="AM170" s="91">
        <v>83815.679999999993</v>
      </c>
      <c r="AN170" s="91">
        <v>9500</v>
      </c>
      <c r="AO170" s="91">
        <v>0</v>
      </c>
      <c r="AP170" s="91">
        <v>0</v>
      </c>
      <c r="AQ170" s="91">
        <v>54061.18</v>
      </c>
      <c r="AR170" s="91">
        <v>16465.38</v>
      </c>
      <c r="AS170" s="91">
        <v>0</v>
      </c>
      <c r="AT170" s="91">
        <v>23662.34</v>
      </c>
      <c r="AU170" s="91">
        <v>54680.63</v>
      </c>
      <c r="AV170" s="91">
        <v>87392.47</v>
      </c>
      <c r="AW170" s="91">
        <v>2116373.9500000002</v>
      </c>
      <c r="AX170" s="91">
        <v>0</v>
      </c>
      <c r="AY170" s="83">
        <f t="shared" si="28"/>
        <v>0</v>
      </c>
      <c r="AZ170" s="91">
        <v>0</v>
      </c>
      <c r="BA170" s="83">
        <v>4.4123528942724179E-2</v>
      </c>
      <c r="BB170" s="91">
        <v>790540.22</v>
      </c>
      <c r="BC170" s="91">
        <v>3806109.58</v>
      </c>
      <c r="BD170" s="91">
        <v>211810</v>
      </c>
      <c r="BE170" s="91">
        <v>0</v>
      </c>
      <c r="BF170" s="91">
        <v>400837.320000001</v>
      </c>
      <c r="BG170" s="91">
        <v>0</v>
      </c>
      <c r="BH170" s="91">
        <v>0</v>
      </c>
      <c r="BI170" s="91">
        <v>0</v>
      </c>
      <c r="BJ170" s="91">
        <f t="shared" si="29"/>
        <v>0</v>
      </c>
      <c r="BK170" s="91">
        <v>0</v>
      </c>
      <c r="BL170" s="82">
        <v>7152</v>
      </c>
      <c r="BM170" s="82">
        <v>2502</v>
      </c>
      <c r="BN170" s="82">
        <v>0</v>
      </c>
      <c r="BO170" s="82">
        <v>0</v>
      </c>
      <c r="BP170" s="82">
        <v>-51</v>
      </c>
      <c r="BQ170" s="82">
        <v>-189</v>
      </c>
      <c r="BR170" s="82">
        <v>-598</v>
      </c>
      <c r="BS170" s="82">
        <v>-640</v>
      </c>
      <c r="BT170" s="82">
        <v>0</v>
      </c>
      <c r="BU170" s="82">
        <v>-1</v>
      </c>
      <c r="BV170" s="82">
        <v>0</v>
      </c>
      <c r="BW170" s="82">
        <v>-1416</v>
      </c>
      <c r="BX170" s="82">
        <v>0</v>
      </c>
      <c r="BY170" s="82">
        <v>6759</v>
      </c>
      <c r="BZ170" s="82">
        <v>7</v>
      </c>
      <c r="CA170" s="82">
        <v>315</v>
      </c>
      <c r="CB170" s="82">
        <v>100</v>
      </c>
      <c r="CC170" s="82">
        <v>455</v>
      </c>
      <c r="CD170" s="82">
        <v>532</v>
      </c>
      <c r="CE170" s="82">
        <v>14</v>
      </c>
    </row>
    <row r="171" spans="1:83" s="59" customFormat="1" ht="15.6" customHeight="1" x14ac:dyDescent="0.3">
      <c r="A171" s="51">
        <v>21</v>
      </c>
      <c r="B171" s="51" t="s">
        <v>520</v>
      </c>
      <c r="C171" s="79" t="s">
        <v>521</v>
      </c>
      <c r="D171" s="51" t="s">
        <v>298</v>
      </c>
      <c r="E171" s="51" t="s">
        <v>143</v>
      </c>
      <c r="F171" s="51" t="s">
        <v>512</v>
      </c>
      <c r="G171" s="91">
        <v>52616456.479999997</v>
      </c>
      <c r="H171" s="91">
        <v>0</v>
      </c>
      <c r="I171" s="91">
        <v>1932131.6099999999</v>
      </c>
      <c r="J171" s="91">
        <v>0</v>
      </c>
      <c r="K171" s="91">
        <v>0</v>
      </c>
      <c r="L171" s="91">
        <v>54548588.090000004</v>
      </c>
      <c r="M171" s="91">
        <v>0</v>
      </c>
      <c r="N171" s="91">
        <v>5411656.1500000004</v>
      </c>
      <c r="O171" s="91">
        <v>1979705.5</v>
      </c>
      <c r="P171" s="91">
        <v>25147657.34</v>
      </c>
      <c r="Q171" s="91">
        <v>0</v>
      </c>
      <c r="R171" s="91">
        <v>2886118.13</v>
      </c>
      <c r="S171" s="91">
        <v>6588393.2999999998</v>
      </c>
      <c r="T171" s="91">
        <v>7180311.8899999997</v>
      </c>
      <c r="U171" s="91">
        <v>0</v>
      </c>
      <c r="V171" s="91">
        <v>0</v>
      </c>
      <c r="W171" s="91">
        <v>1808139</v>
      </c>
      <c r="X171" s="91">
        <v>3306366.53</v>
      </c>
      <c r="Y171" s="91">
        <v>54308347.840000004</v>
      </c>
      <c r="Z171" s="83">
        <v>9.9626537982323488E-2</v>
      </c>
      <c r="AA171" s="91">
        <v>3196107.67</v>
      </c>
      <c r="AB171" s="91">
        <v>0</v>
      </c>
      <c r="AC171" s="91">
        <v>0</v>
      </c>
      <c r="AD171" s="91">
        <v>0</v>
      </c>
      <c r="AE171" s="91">
        <v>0</v>
      </c>
      <c r="AF171" s="91">
        <f t="shared" si="27"/>
        <v>0</v>
      </c>
      <c r="AG171" s="91">
        <v>1714191.65</v>
      </c>
      <c r="AH171" s="91">
        <v>123152.28</v>
      </c>
      <c r="AI171" s="91">
        <v>530224.03</v>
      </c>
      <c r="AJ171" s="91">
        <v>0</v>
      </c>
      <c r="AK171" s="91">
        <v>196274.24</v>
      </c>
      <c r="AL171" s="91">
        <v>9045.5400000000009</v>
      </c>
      <c r="AM171" s="91">
        <v>75954.53</v>
      </c>
      <c r="AN171" s="91">
        <v>10250</v>
      </c>
      <c r="AO171" s="91">
        <v>160</v>
      </c>
      <c r="AP171" s="91">
        <v>0</v>
      </c>
      <c r="AQ171" s="91">
        <v>102954.23000000001</v>
      </c>
      <c r="AR171" s="91">
        <v>22323.27</v>
      </c>
      <c r="AS171" s="91">
        <v>0</v>
      </c>
      <c r="AT171" s="91">
        <v>21147.82</v>
      </c>
      <c r="AU171" s="91">
        <v>113590.14</v>
      </c>
      <c r="AV171" s="91">
        <v>115223.78</v>
      </c>
      <c r="AW171" s="91">
        <v>3034491.51</v>
      </c>
      <c r="AX171" s="91">
        <v>0</v>
      </c>
      <c r="AY171" s="83">
        <f t="shared" si="28"/>
        <v>0</v>
      </c>
      <c r="AZ171" s="91">
        <v>0</v>
      </c>
      <c r="BA171" s="83">
        <v>6.0743498970039347E-2</v>
      </c>
      <c r="BB171" s="91">
        <v>1033298.54</v>
      </c>
      <c r="BC171" s="91">
        <v>4208696.8600000003</v>
      </c>
      <c r="BD171" s="91">
        <v>211810</v>
      </c>
      <c r="BE171" s="91">
        <v>0</v>
      </c>
      <c r="BF171" s="91">
        <v>579292.05000000098</v>
      </c>
      <c r="BG171" s="91">
        <v>0</v>
      </c>
      <c r="BH171" s="91">
        <v>0</v>
      </c>
      <c r="BI171" s="91">
        <v>0</v>
      </c>
      <c r="BJ171" s="91">
        <f t="shared" si="29"/>
        <v>0</v>
      </c>
      <c r="BK171" s="91">
        <v>0</v>
      </c>
      <c r="BL171" s="82">
        <v>11144</v>
      </c>
      <c r="BM171" s="82">
        <v>3208</v>
      </c>
      <c r="BN171" s="82">
        <v>56</v>
      </c>
      <c r="BO171" s="82">
        <v>-49</v>
      </c>
      <c r="BP171" s="82">
        <v>-27</v>
      </c>
      <c r="BQ171" s="82">
        <v>-109</v>
      </c>
      <c r="BR171" s="82">
        <v>-391</v>
      </c>
      <c r="BS171" s="82">
        <v>-997</v>
      </c>
      <c r="BT171" s="82">
        <v>6</v>
      </c>
      <c r="BU171" s="82">
        <v>-23</v>
      </c>
      <c r="BV171" s="82">
        <v>14</v>
      </c>
      <c r="BW171" s="82">
        <v>-1800</v>
      </c>
      <c r="BX171" s="82">
        <v>0</v>
      </c>
      <c r="BY171" s="82">
        <v>11032</v>
      </c>
      <c r="BZ171" s="82">
        <v>28</v>
      </c>
      <c r="CA171" s="82">
        <v>247</v>
      </c>
      <c r="CB171" s="82">
        <v>105</v>
      </c>
      <c r="CC171" s="82">
        <v>701</v>
      </c>
      <c r="CD171" s="82">
        <v>752</v>
      </c>
      <c r="CE171" s="82">
        <v>16</v>
      </c>
    </row>
    <row r="172" spans="1:83" s="59" customFormat="1" ht="15.6" customHeight="1" x14ac:dyDescent="0.3">
      <c r="A172" s="51">
        <v>21</v>
      </c>
      <c r="B172" s="42" t="s">
        <v>522</v>
      </c>
      <c r="C172" s="80" t="s">
        <v>523</v>
      </c>
      <c r="D172" s="51" t="s">
        <v>524</v>
      </c>
      <c r="E172" s="51" t="s">
        <v>125</v>
      </c>
      <c r="F172" s="51" t="s">
        <v>512</v>
      </c>
      <c r="G172" s="91">
        <v>29349199.77</v>
      </c>
      <c r="H172" s="91">
        <v>0</v>
      </c>
      <c r="I172" s="91">
        <v>940172.1100000001</v>
      </c>
      <c r="J172" s="91">
        <v>0</v>
      </c>
      <c r="K172" s="91">
        <v>0</v>
      </c>
      <c r="L172" s="91">
        <v>30289371.879999999</v>
      </c>
      <c r="M172" s="91">
        <v>0</v>
      </c>
      <c r="N172" s="91">
        <v>12179.28</v>
      </c>
      <c r="O172" s="91">
        <v>1547946.19</v>
      </c>
      <c r="P172" s="91">
        <v>14982195.74</v>
      </c>
      <c r="Q172" s="91">
        <v>0</v>
      </c>
      <c r="R172" s="91">
        <v>1464678.61</v>
      </c>
      <c r="S172" s="91">
        <v>4901303.8899999997</v>
      </c>
      <c r="T172" s="91">
        <v>3991627.03</v>
      </c>
      <c r="U172" s="91">
        <v>0</v>
      </c>
      <c r="V172" s="91">
        <v>0</v>
      </c>
      <c r="W172" s="91">
        <v>1023604.17</v>
      </c>
      <c r="X172" s="91">
        <v>2721135.66</v>
      </c>
      <c r="Y172" s="91">
        <v>30644670.57</v>
      </c>
      <c r="Z172" s="83">
        <v>9.8808928104549471E-2</v>
      </c>
      <c r="AA172" s="91">
        <v>2607229.2400000002</v>
      </c>
      <c r="AB172" s="91">
        <v>0</v>
      </c>
      <c r="AC172" s="91">
        <v>0</v>
      </c>
      <c r="AD172" s="91">
        <v>0</v>
      </c>
      <c r="AE172" s="91">
        <v>0</v>
      </c>
      <c r="AF172" s="91">
        <f t="shared" si="27"/>
        <v>0</v>
      </c>
      <c r="AG172" s="91">
        <v>1353756.48</v>
      </c>
      <c r="AH172" s="91">
        <v>103250.79</v>
      </c>
      <c r="AI172" s="91">
        <v>290167.53999999998</v>
      </c>
      <c r="AJ172" s="91">
        <v>54000</v>
      </c>
      <c r="AK172" s="91">
        <v>188544</v>
      </c>
      <c r="AL172" s="91">
        <v>9174.9</v>
      </c>
      <c r="AM172" s="91">
        <v>83754.42</v>
      </c>
      <c r="AN172" s="91">
        <v>9250</v>
      </c>
      <c r="AO172" s="91">
        <v>560</v>
      </c>
      <c r="AP172" s="91">
        <v>0</v>
      </c>
      <c r="AQ172" s="91">
        <v>72683.240000000005</v>
      </c>
      <c r="AR172" s="91">
        <v>56537.66</v>
      </c>
      <c r="AS172" s="91">
        <v>0</v>
      </c>
      <c r="AT172" s="91">
        <v>2304.39</v>
      </c>
      <c r="AU172" s="91">
        <v>84153.12</v>
      </c>
      <c r="AV172" s="91">
        <v>87670.42</v>
      </c>
      <c r="AW172" s="91">
        <v>2395806.96</v>
      </c>
      <c r="AX172" s="91">
        <v>0</v>
      </c>
      <c r="AY172" s="83">
        <f t="shared" si="28"/>
        <v>0</v>
      </c>
      <c r="AZ172" s="91">
        <v>0</v>
      </c>
      <c r="BA172" s="83">
        <v>8.8834764165019689E-2</v>
      </c>
      <c r="BB172" s="91">
        <v>424955.25</v>
      </c>
      <c r="BC172" s="91">
        <v>2475007.7200000002</v>
      </c>
      <c r="BD172" s="91">
        <v>211810</v>
      </c>
      <c r="BE172" s="91">
        <v>2.91038304567337E-11</v>
      </c>
      <c r="BF172" s="91">
        <v>556263.87</v>
      </c>
      <c r="BG172" s="91">
        <v>0</v>
      </c>
      <c r="BH172" s="91">
        <v>0</v>
      </c>
      <c r="BI172" s="91">
        <v>0</v>
      </c>
      <c r="BJ172" s="91">
        <f t="shared" si="29"/>
        <v>0</v>
      </c>
      <c r="BK172" s="91">
        <v>0</v>
      </c>
      <c r="BL172" s="82">
        <v>6034</v>
      </c>
      <c r="BM172" s="82">
        <v>1714</v>
      </c>
      <c r="BN172" s="82">
        <v>10</v>
      </c>
      <c r="BO172" s="82">
        <v>0</v>
      </c>
      <c r="BP172" s="82">
        <v>-18</v>
      </c>
      <c r="BQ172" s="82">
        <v>-120</v>
      </c>
      <c r="BR172" s="82">
        <v>-248</v>
      </c>
      <c r="BS172" s="82">
        <v>-768</v>
      </c>
      <c r="BT172" s="82">
        <v>12</v>
      </c>
      <c r="BU172" s="82">
        <v>0</v>
      </c>
      <c r="BV172" s="82">
        <v>0</v>
      </c>
      <c r="BW172" s="82">
        <v>-1194</v>
      </c>
      <c r="BX172" s="82">
        <v>0</v>
      </c>
      <c r="BY172" s="82">
        <v>5422</v>
      </c>
      <c r="BZ172" s="82">
        <v>3</v>
      </c>
      <c r="CA172" s="82">
        <v>311</v>
      </c>
      <c r="CB172" s="82">
        <v>79</v>
      </c>
      <c r="CC172" s="82">
        <v>501</v>
      </c>
      <c r="CD172" s="82">
        <v>297</v>
      </c>
      <c r="CE172" s="82">
        <v>6</v>
      </c>
    </row>
    <row r="173" spans="1:83" s="59" customFormat="1" ht="15.6" customHeight="1" x14ac:dyDescent="0.3">
      <c r="A173" s="51">
        <v>21</v>
      </c>
      <c r="B173" s="51" t="s">
        <v>525</v>
      </c>
      <c r="C173" s="79" t="s">
        <v>526</v>
      </c>
      <c r="D173" s="51" t="s">
        <v>95</v>
      </c>
      <c r="E173" s="51" t="s">
        <v>125</v>
      </c>
      <c r="F173" s="51" t="s">
        <v>512</v>
      </c>
      <c r="G173" s="91">
        <v>20563890.789999999</v>
      </c>
      <c r="H173" s="91">
        <v>0</v>
      </c>
      <c r="I173" s="91">
        <v>651128.93000000005</v>
      </c>
      <c r="J173" s="91">
        <v>0</v>
      </c>
      <c r="K173" s="91">
        <v>0</v>
      </c>
      <c r="L173" s="91">
        <v>21215019.719999999</v>
      </c>
      <c r="M173" s="91">
        <v>0</v>
      </c>
      <c r="N173" s="91">
        <v>5908.24</v>
      </c>
      <c r="O173" s="91">
        <v>551687.07999999996</v>
      </c>
      <c r="P173" s="91">
        <v>11177252.210000001</v>
      </c>
      <c r="Q173" s="91">
        <v>0</v>
      </c>
      <c r="R173" s="91">
        <v>1044843.61</v>
      </c>
      <c r="S173" s="91">
        <v>2475114.36</v>
      </c>
      <c r="T173" s="91">
        <v>3398516.07</v>
      </c>
      <c r="U173" s="91">
        <v>0</v>
      </c>
      <c r="V173" s="91">
        <v>0</v>
      </c>
      <c r="W173" s="91">
        <v>668008.4</v>
      </c>
      <c r="X173" s="91">
        <v>1937808.6</v>
      </c>
      <c r="Y173" s="91">
        <v>21259138.57</v>
      </c>
      <c r="Z173" s="83">
        <v>9.0814661440826977E-2</v>
      </c>
      <c r="AA173" s="91">
        <v>1907729.6</v>
      </c>
      <c r="AB173" s="91">
        <v>0</v>
      </c>
      <c r="AC173" s="91">
        <v>0</v>
      </c>
      <c r="AD173" s="91">
        <v>0</v>
      </c>
      <c r="AE173" s="91">
        <v>319.49</v>
      </c>
      <c r="AF173" s="91">
        <f t="shared" si="27"/>
        <v>319.49</v>
      </c>
      <c r="AG173" s="91">
        <v>904637.74</v>
      </c>
      <c r="AH173" s="91">
        <v>70318.05</v>
      </c>
      <c r="AI173" s="91">
        <v>210683.24</v>
      </c>
      <c r="AJ173" s="91">
        <v>0</v>
      </c>
      <c r="AK173" s="91">
        <v>147828.41</v>
      </c>
      <c r="AL173" s="91">
        <v>3526.84</v>
      </c>
      <c r="AM173" s="91">
        <v>53818.83</v>
      </c>
      <c r="AN173" s="91">
        <v>8000</v>
      </c>
      <c r="AO173" s="91">
        <v>4900</v>
      </c>
      <c r="AP173" s="91">
        <v>0</v>
      </c>
      <c r="AQ173" s="91">
        <v>40080.22</v>
      </c>
      <c r="AR173" s="91">
        <v>15424.74</v>
      </c>
      <c r="AS173" s="91">
        <v>0</v>
      </c>
      <c r="AT173" s="91">
        <v>31807.8</v>
      </c>
      <c r="AU173" s="91">
        <v>84.22</v>
      </c>
      <c r="AV173" s="91">
        <v>61936.98</v>
      </c>
      <c r="AW173" s="91">
        <v>1553047.07</v>
      </c>
      <c r="AX173" s="91">
        <v>0</v>
      </c>
      <c r="AY173" s="83">
        <f t="shared" si="28"/>
        <v>0</v>
      </c>
      <c r="AZ173" s="91">
        <v>0</v>
      </c>
      <c r="BA173" s="83">
        <v>9.2770848643473083E-2</v>
      </c>
      <c r="BB173" s="91">
        <v>301944.59000000003</v>
      </c>
      <c r="BC173" s="91">
        <v>1565558.19</v>
      </c>
      <c r="BD173" s="91">
        <v>211809.91</v>
      </c>
      <c r="BE173" s="91">
        <v>0</v>
      </c>
      <c r="BF173" s="91">
        <v>379705.59999999998</v>
      </c>
      <c r="BG173" s="91">
        <v>0</v>
      </c>
      <c r="BH173" s="91">
        <v>0</v>
      </c>
      <c r="BI173" s="91">
        <v>0</v>
      </c>
      <c r="BJ173" s="91">
        <f t="shared" si="29"/>
        <v>0</v>
      </c>
      <c r="BK173" s="91">
        <v>0</v>
      </c>
      <c r="BL173" s="82">
        <v>5156</v>
      </c>
      <c r="BM173" s="82">
        <v>1568</v>
      </c>
      <c r="BN173" s="82">
        <v>38</v>
      </c>
      <c r="BO173" s="82">
        <v>0</v>
      </c>
      <c r="BP173" s="82">
        <v>-5</v>
      </c>
      <c r="BQ173" s="82">
        <v>-50</v>
      </c>
      <c r="BR173" s="82">
        <v>-229</v>
      </c>
      <c r="BS173" s="82">
        <v>-595</v>
      </c>
      <c r="BT173" s="82">
        <v>0</v>
      </c>
      <c r="BU173" s="82">
        <v>0</v>
      </c>
      <c r="BV173" s="82">
        <v>-43</v>
      </c>
      <c r="BW173" s="82">
        <v>-898</v>
      </c>
      <c r="BX173" s="82">
        <v>0</v>
      </c>
      <c r="BY173" s="82">
        <v>4942</v>
      </c>
      <c r="BZ173" s="82">
        <v>2</v>
      </c>
      <c r="CA173" s="82">
        <v>81</v>
      </c>
      <c r="CB173" s="82">
        <v>46</v>
      </c>
      <c r="CC173" s="82">
        <v>309</v>
      </c>
      <c r="CD173" s="82">
        <v>453</v>
      </c>
      <c r="CE173" s="82">
        <v>9</v>
      </c>
    </row>
    <row r="174" spans="1:83" s="59" customFormat="1" ht="15.6" customHeight="1" x14ac:dyDescent="0.3">
      <c r="A174" s="51">
        <v>21</v>
      </c>
      <c r="B174" s="51" t="s">
        <v>527</v>
      </c>
      <c r="C174" s="79" t="s">
        <v>528</v>
      </c>
      <c r="D174" s="51" t="s">
        <v>529</v>
      </c>
      <c r="E174" s="51" t="s">
        <v>125</v>
      </c>
      <c r="F174" s="51" t="s">
        <v>512</v>
      </c>
      <c r="G174" s="91">
        <v>32547254.960000001</v>
      </c>
      <c r="H174" s="91">
        <v>0</v>
      </c>
      <c r="I174" s="91">
        <v>1756927.19</v>
      </c>
      <c r="J174" s="91">
        <v>0</v>
      </c>
      <c r="K174" s="91">
        <v>601.02</v>
      </c>
      <c r="L174" s="91">
        <v>34304783.170000002</v>
      </c>
      <c r="M174" s="91">
        <v>0</v>
      </c>
      <c r="N174" s="91">
        <v>291567.63</v>
      </c>
      <c r="O174" s="91">
        <v>1661472.8</v>
      </c>
      <c r="P174" s="91">
        <v>14343727.529999999</v>
      </c>
      <c r="Q174" s="91">
        <v>0</v>
      </c>
      <c r="R174" s="91">
        <v>2331387.81</v>
      </c>
      <c r="S174" s="91">
        <v>5322068.37</v>
      </c>
      <c r="T174" s="91">
        <v>5197926.08</v>
      </c>
      <c r="U174" s="91">
        <v>0</v>
      </c>
      <c r="V174" s="91">
        <v>0</v>
      </c>
      <c r="W174" s="91">
        <v>1808730.22</v>
      </c>
      <c r="X174" s="91">
        <v>3167243.8200000003</v>
      </c>
      <c r="Y174" s="91">
        <v>34124124.259999998</v>
      </c>
      <c r="Z174" s="83">
        <v>3.3947557831156647E-2</v>
      </c>
      <c r="AA174" s="91">
        <v>3135988.43</v>
      </c>
      <c r="AB174" s="91">
        <v>0</v>
      </c>
      <c r="AC174" s="91">
        <v>0</v>
      </c>
      <c r="AD174" s="91">
        <v>601.02</v>
      </c>
      <c r="AE174" s="91">
        <v>0</v>
      </c>
      <c r="AF174" s="91">
        <f t="shared" si="27"/>
        <v>601.02</v>
      </c>
      <c r="AG174" s="91">
        <v>1608454.93</v>
      </c>
      <c r="AH174" s="91">
        <v>125335.57</v>
      </c>
      <c r="AI174" s="91">
        <v>379983.03</v>
      </c>
      <c r="AJ174" s="91">
        <v>12318.72</v>
      </c>
      <c r="AK174" s="91">
        <v>252086.13</v>
      </c>
      <c r="AL174" s="91">
        <v>2692.45</v>
      </c>
      <c r="AM174" s="91">
        <v>104276.63</v>
      </c>
      <c r="AN174" s="91">
        <v>9500</v>
      </c>
      <c r="AO174" s="91">
        <v>8082.9</v>
      </c>
      <c r="AP174" s="91">
        <v>11500</v>
      </c>
      <c r="AQ174" s="91">
        <v>85231.42</v>
      </c>
      <c r="AR174" s="91">
        <v>30598.13</v>
      </c>
      <c r="AS174" s="91">
        <v>0</v>
      </c>
      <c r="AT174" s="91">
        <v>67013.41</v>
      </c>
      <c r="AU174" s="91">
        <v>151322.22</v>
      </c>
      <c r="AV174" s="91">
        <v>112155.32</v>
      </c>
      <c r="AW174" s="91">
        <v>2960550.86</v>
      </c>
      <c r="AX174" s="91">
        <v>0</v>
      </c>
      <c r="AY174" s="83">
        <f t="shared" si="28"/>
        <v>0</v>
      </c>
      <c r="AZ174" s="91">
        <v>0</v>
      </c>
      <c r="BA174" s="83">
        <v>9.6351856211962406E-2</v>
      </c>
      <c r="BB174" s="91">
        <v>582501.82999999996</v>
      </c>
      <c r="BC174" s="91">
        <v>522397.99</v>
      </c>
      <c r="BD174" s="91">
        <v>211810</v>
      </c>
      <c r="BE174" s="91">
        <v>0</v>
      </c>
      <c r="BF174" s="91">
        <v>322019.64</v>
      </c>
      <c r="BG174" s="91">
        <v>0</v>
      </c>
      <c r="BH174" s="91">
        <v>0</v>
      </c>
      <c r="BI174" s="91">
        <v>0</v>
      </c>
      <c r="BJ174" s="91">
        <f t="shared" si="29"/>
        <v>0</v>
      </c>
      <c r="BK174" s="91">
        <v>0</v>
      </c>
      <c r="BL174" s="82">
        <v>7502</v>
      </c>
      <c r="BM174" s="82">
        <v>2056</v>
      </c>
      <c r="BN174" s="82">
        <v>1</v>
      </c>
      <c r="BO174" s="82">
        <v>-1</v>
      </c>
      <c r="BP174" s="82">
        <v>-21</v>
      </c>
      <c r="BQ174" s="82">
        <v>-197</v>
      </c>
      <c r="BR174" s="82">
        <v>-340</v>
      </c>
      <c r="BS174" s="82">
        <v>-833</v>
      </c>
      <c r="BT174" s="82">
        <v>0</v>
      </c>
      <c r="BU174" s="82">
        <v>0</v>
      </c>
      <c r="BV174" s="82">
        <v>9</v>
      </c>
      <c r="BW174" s="82">
        <v>-1293</v>
      </c>
      <c r="BX174" s="82">
        <v>-4</v>
      </c>
      <c r="BY174" s="82">
        <v>6879</v>
      </c>
      <c r="BZ174" s="82">
        <v>2</v>
      </c>
      <c r="CA174" s="82">
        <v>297</v>
      </c>
      <c r="CB174" s="82">
        <v>113</v>
      </c>
      <c r="CC174" s="82">
        <v>707</v>
      </c>
      <c r="CD174" s="82">
        <v>176</v>
      </c>
      <c r="CE174" s="82">
        <v>1</v>
      </c>
    </row>
    <row r="175" spans="1:83" s="59" customFormat="1" ht="15.6" x14ac:dyDescent="0.3">
      <c r="A175" s="51">
        <v>21</v>
      </c>
      <c r="B175" s="51" t="s">
        <v>530</v>
      </c>
      <c r="C175" s="79" t="s">
        <v>182</v>
      </c>
      <c r="D175" s="51" t="s">
        <v>531</v>
      </c>
      <c r="E175" s="51" t="s">
        <v>125</v>
      </c>
      <c r="F175" s="51" t="s">
        <v>516</v>
      </c>
      <c r="G175" s="91">
        <v>81296964.180000007</v>
      </c>
      <c r="H175" s="91">
        <v>0</v>
      </c>
      <c r="I175" s="91">
        <v>611261.47000000009</v>
      </c>
      <c r="J175" s="91">
        <v>0</v>
      </c>
      <c r="K175" s="91">
        <v>0</v>
      </c>
      <c r="L175" s="91">
        <v>81908225.650000006</v>
      </c>
      <c r="M175" s="91">
        <v>0</v>
      </c>
      <c r="N175" s="91">
        <v>27049644.59</v>
      </c>
      <c r="O175" s="91">
        <v>3890012.59</v>
      </c>
      <c r="P175" s="91">
        <v>16186249.74</v>
      </c>
      <c r="Q175" s="91">
        <v>139521.54999999999</v>
      </c>
      <c r="R175" s="91">
        <v>1926854.09</v>
      </c>
      <c r="S175" s="91">
        <v>21571007.510000002</v>
      </c>
      <c r="T175" s="91">
        <v>7997758.75</v>
      </c>
      <c r="U175" s="91">
        <v>0</v>
      </c>
      <c r="V175" s="91">
        <v>0</v>
      </c>
      <c r="W175" s="91">
        <v>2493888.23</v>
      </c>
      <c r="X175" s="91">
        <v>3264961.36</v>
      </c>
      <c r="Y175" s="91">
        <v>84519898.409999996</v>
      </c>
      <c r="Z175" s="83">
        <v>0.16509243236049209</v>
      </c>
      <c r="AA175" s="91">
        <v>3251947.94</v>
      </c>
      <c r="AB175" s="91">
        <v>0</v>
      </c>
      <c r="AC175" s="91">
        <v>0</v>
      </c>
      <c r="AD175" s="91">
        <v>0</v>
      </c>
      <c r="AE175" s="91">
        <v>403.22</v>
      </c>
      <c r="AF175" s="91">
        <f t="shared" si="27"/>
        <v>403.22</v>
      </c>
      <c r="AG175" s="91">
        <v>1612085.01</v>
      </c>
      <c r="AH175" s="91">
        <v>125145.23</v>
      </c>
      <c r="AI175" s="91">
        <v>482291.1</v>
      </c>
      <c r="AJ175" s="91">
        <v>0</v>
      </c>
      <c r="AK175" s="91">
        <v>359103.46</v>
      </c>
      <c r="AL175" s="91">
        <v>7422.95</v>
      </c>
      <c r="AM175" s="91">
        <v>66401.75</v>
      </c>
      <c r="AN175" s="91">
        <v>11200</v>
      </c>
      <c r="AO175" s="91">
        <v>5325</v>
      </c>
      <c r="AP175" s="91">
        <v>8302.7000000000007</v>
      </c>
      <c r="AQ175" s="91">
        <v>113948.86</v>
      </c>
      <c r="AR175" s="91">
        <v>13486</v>
      </c>
      <c r="AS175" s="91">
        <v>0</v>
      </c>
      <c r="AT175" s="91">
        <v>49747.62</v>
      </c>
      <c r="AU175" s="91">
        <v>101817.26</v>
      </c>
      <c r="AV175" s="91">
        <v>120611.19</v>
      </c>
      <c r="AW175" s="91">
        <v>3076888.13</v>
      </c>
      <c r="AX175" s="91">
        <v>0</v>
      </c>
      <c r="AY175" s="83">
        <f t="shared" si="28"/>
        <v>0</v>
      </c>
      <c r="AZ175" s="91">
        <v>5118.28</v>
      </c>
      <c r="BA175" s="83">
        <v>4.0000853325836944E-2</v>
      </c>
      <c r="BB175" s="91">
        <v>3526999.15</v>
      </c>
      <c r="BC175" s="91">
        <v>9894514.4100000001</v>
      </c>
      <c r="BD175" s="91">
        <v>211810</v>
      </c>
      <c r="BE175" s="91">
        <v>2.91038304567337E-11</v>
      </c>
      <c r="BF175" s="91">
        <v>369069.46000000101</v>
      </c>
      <c r="BG175" s="91">
        <v>0</v>
      </c>
      <c r="BH175" s="91">
        <v>0</v>
      </c>
      <c r="BI175" s="91">
        <v>0</v>
      </c>
      <c r="BJ175" s="91">
        <f t="shared" si="29"/>
        <v>0</v>
      </c>
      <c r="BK175" s="91">
        <v>0</v>
      </c>
      <c r="BL175" s="82">
        <v>11907</v>
      </c>
      <c r="BM175" s="82">
        <v>3596</v>
      </c>
      <c r="BN175" s="82">
        <v>96</v>
      </c>
      <c r="BO175" s="82">
        <v>-1</v>
      </c>
      <c r="BP175" s="82">
        <v>-74</v>
      </c>
      <c r="BQ175" s="82">
        <v>-49</v>
      </c>
      <c r="BR175" s="82">
        <v>-1210</v>
      </c>
      <c r="BS175" s="82">
        <v>-1029</v>
      </c>
      <c r="BT175" s="82">
        <v>1</v>
      </c>
      <c r="BU175" s="82">
        <v>0</v>
      </c>
      <c r="BV175" s="82">
        <v>62</v>
      </c>
      <c r="BW175" s="82">
        <v>-2381</v>
      </c>
      <c r="BX175" s="82">
        <v>-3</v>
      </c>
      <c r="BY175" s="82">
        <v>10915</v>
      </c>
      <c r="BZ175" s="82">
        <v>260</v>
      </c>
      <c r="CA175" s="82">
        <v>531</v>
      </c>
      <c r="CB175" s="82">
        <v>179</v>
      </c>
      <c r="CC175" s="82">
        <v>1501</v>
      </c>
      <c r="CD175" s="82">
        <v>2</v>
      </c>
      <c r="CE175" s="82">
        <v>168</v>
      </c>
    </row>
    <row r="176" spans="1:83" s="59" customFormat="1" ht="15.6" x14ac:dyDescent="0.3">
      <c r="A176" s="51">
        <v>21</v>
      </c>
      <c r="B176" s="51" t="s">
        <v>532</v>
      </c>
      <c r="C176" s="80" t="s">
        <v>478</v>
      </c>
      <c r="D176" s="51" t="s">
        <v>533</v>
      </c>
      <c r="E176" s="51" t="s">
        <v>143</v>
      </c>
      <c r="F176" s="51" t="s">
        <v>516</v>
      </c>
      <c r="G176" s="91">
        <v>43278095.549999997</v>
      </c>
      <c r="H176" s="91">
        <v>0</v>
      </c>
      <c r="I176" s="91">
        <v>1552758.8</v>
      </c>
      <c r="J176" s="91">
        <v>0</v>
      </c>
      <c r="K176" s="91">
        <v>0</v>
      </c>
      <c r="L176" s="91">
        <v>44830854.350000001</v>
      </c>
      <c r="M176" s="91">
        <v>0</v>
      </c>
      <c r="N176" s="91">
        <v>15268335.35</v>
      </c>
      <c r="O176" s="91">
        <v>2078407.81</v>
      </c>
      <c r="P176" s="91">
        <v>8252614.6600000001</v>
      </c>
      <c r="Q176" s="91">
        <v>0</v>
      </c>
      <c r="R176" s="91">
        <v>1771950.78</v>
      </c>
      <c r="S176" s="91">
        <v>10079451.470000001</v>
      </c>
      <c r="T176" s="91">
        <v>2434995.12</v>
      </c>
      <c r="U176" s="91">
        <v>0</v>
      </c>
      <c r="V176" s="91">
        <v>0</v>
      </c>
      <c r="W176" s="91">
        <v>2622045.54</v>
      </c>
      <c r="X176" s="91">
        <v>2597214.14</v>
      </c>
      <c r="Y176" s="91">
        <v>45105014.869999997</v>
      </c>
      <c r="Z176" s="83">
        <v>0.19456283329916538</v>
      </c>
      <c r="AA176" s="91">
        <v>2597214.14</v>
      </c>
      <c r="AB176" s="91">
        <v>40560.620000000003</v>
      </c>
      <c r="AC176" s="91">
        <v>676010.45</v>
      </c>
      <c r="AD176" s="91">
        <v>0</v>
      </c>
      <c r="AE176" s="91">
        <v>274.3</v>
      </c>
      <c r="AF176" s="91">
        <f t="shared" si="27"/>
        <v>274.3</v>
      </c>
      <c r="AG176" s="91">
        <v>1434852.56</v>
      </c>
      <c r="AH176" s="91">
        <v>112257.23</v>
      </c>
      <c r="AI176" s="91">
        <v>313843.76</v>
      </c>
      <c r="AJ176" s="91">
        <v>0</v>
      </c>
      <c r="AK176" s="91">
        <v>196087.35</v>
      </c>
      <c r="AL176" s="91">
        <v>6784.26</v>
      </c>
      <c r="AM176" s="91">
        <v>74468.13</v>
      </c>
      <c r="AN176" s="91">
        <v>8000</v>
      </c>
      <c r="AO176" s="91">
        <v>0</v>
      </c>
      <c r="AP176" s="91">
        <v>67826.600000000006</v>
      </c>
      <c r="AQ176" s="91">
        <v>62016.49</v>
      </c>
      <c r="AR176" s="91">
        <v>28581.87</v>
      </c>
      <c r="AS176" s="91">
        <v>840</v>
      </c>
      <c r="AT176" s="91">
        <v>32853.160000000003</v>
      </c>
      <c r="AU176" s="91">
        <v>19132.72</v>
      </c>
      <c r="AV176" s="91">
        <v>94908.61</v>
      </c>
      <c r="AW176" s="91">
        <v>2452452.7400000002</v>
      </c>
      <c r="AX176" s="91">
        <v>0</v>
      </c>
      <c r="AY176" s="83">
        <f t="shared" si="28"/>
        <v>0</v>
      </c>
      <c r="AZ176" s="91">
        <v>0</v>
      </c>
      <c r="BA176" s="83">
        <v>6.0012021630015629E-2</v>
      </c>
      <c r="BB176" s="91">
        <v>2513151.2000000002</v>
      </c>
      <c r="BC176" s="91">
        <v>5907157.6900000004</v>
      </c>
      <c r="BD176" s="91">
        <v>211810</v>
      </c>
      <c r="BE176" s="91">
        <v>0</v>
      </c>
      <c r="BF176" s="91">
        <v>449543.289999998</v>
      </c>
      <c r="BG176" s="91">
        <v>0</v>
      </c>
      <c r="BH176" s="91">
        <v>0</v>
      </c>
      <c r="BI176" s="91">
        <v>0</v>
      </c>
      <c r="BJ176" s="91">
        <f t="shared" si="29"/>
        <v>0</v>
      </c>
      <c r="BK176" s="91">
        <v>0</v>
      </c>
      <c r="BL176" s="82">
        <v>4030</v>
      </c>
      <c r="BM176" s="82">
        <v>1258</v>
      </c>
      <c r="BN176" s="82">
        <v>187</v>
      </c>
      <c r="BO176" s="82">
        <v>-131</v>
      </c>
      <c r="BP176" s="82">
        <v>-49</v>
      </c>
      <c r="BQ176" s="82">
        <v>-46</v>
      </c>
      <c r="BR176" s="82">
        <v>-544</v>
      </c>
      <c r="BS176" s="82">
        <v>-309</v>
      </c>
      <c r="BT176" s="82">
        <v>0</v>
      </c>
      <c r="BU176" s="82">
        <v>-3</v>
      </c>
      <c r="BV176" s="82">
        <v>6</v>
      </c>
      <c r="BW176" s="82">
        <v>-733</v>
      </c>
      <c r="BX176" s="82">
        <v>-1</v>
      </c>
      <c r="BY176" s="82">
        <v>3665</v>
      </c>
      <c r="BZ176" s="82">
        <v>6</v>
      </c>
      <c r="CA176" s="82">
        <v>329</v>
      </c>
      <c r="CB176" s="82">
        <v>74</v>
      </c>
      <c r="CC176" s="82">
        <v>292</v>
      </c>
      <c r="CD176" s="82">
        <v>0</v>
      </c>
      <c r="CE176" s="82">
        <v>39</v>
      </c>
    </row>
    <row r="177" spans="1:83" s="59" customFormat="1" ht="15.6" x14ac:dyDescent="0.3">
      <c r="A177" s="51">
        <v>21</v>
      </c>
      <c r="B177" s="51" t="s">
        <v>534</v>
      </c>
      <c r="C177" s="79" t="s">
        <v>535</v>
      </c>
      <c r="D177" s="51" t="s">
        <v>507</v>
      </c>
      <c r="E177" s="41" t="s">
        <v>87</v>
      </c>
      <c r="F177" s="51" t="s">
        <v>536</v>
      </c>
      <c r="G177" s="91">
        <v>39921354.640000001</v>
      </c>
      <c r="H177" s="91">
        <v>7973.74</v>
      </c>
      <c r="I177" s="91">
        <v>422991.26</v>
      </c>
      <c r="J177" s="91">
        <v>0</v>
      </c>
      <c r="K177" s="91">
        <v>0</v>
      </c>
      <c r="L177" s="91">
        <v>40352319.640000001</v>
      </c>
      <c r="M177" s="91">
        <v>0</v>
      </c>
      <c r="N177" s="91">
        <v>20864.919999999998</v>
      </c>
      <c r="O177" s="91">
        <v>4312499.8899999997</v>
      </c>
      <c r="P177" s="91">
        <v>10676695.220000001</v>
      </c>
      <c r="Q177" s="91">
        <v>0</v>
      </c>
      <c r="R177" s="91">
        <v>2910513.92</v>
      </c>
      <c r="S177" s="91">
        <v>12897173.16</v>
      </c>
      <c r="T177" s="91">
        <v>6583101.0300000003</v>
      </c>
      <c r="U177" s="91">
        <v>0</v>
      </c>
      <c r="V177" s="91">
        <v>0</v>
      </c>
      <c r="W177" s="91">
        <v>1025152.67</v>
      </c>
      <c r="X177" s="91">
        <v>2898036.25</v>
      </c>
      <c r="Y177" s="91">
        <v>41324037.060000002</v>
      </c>
      <c r="Z177" s="83">
        <v>0.12662182398571037</v>
      </c>
      <c r="AA177" s="91">
        <v>2892522.25</v>
      </c>
      <c r="AB177" s="91">
        <v>0</v>
      </c>
      <c r="AC177" s="91">
        <v>0</v>
      </c>
      <c r="AD177" s="91">
        <v>0</v>
      </c>
      <c r="AE177" s="91">
        <v>0</v>
      </c>
      <c r="AF177" s="91">
        <f t="shared" si="27"/>
        <v>0</v>
      </c>
      <c r="AG177" s="91">
        <v>1507422.67</v>
      </c>
      <c r="AH177" s="91">
        <v>125078.89</v>
      </c>
      <c r="AI177" s="91">
        <v>320770.01</v>
      </c>
      <c r="AJ177" s="91">
        <v>546.87</v>
      </c>
      <c r="AK177" s="91">
        <v>244378.64</v>
      </c>
      <c r="AL177" s="91">
        <v>26577.32</v>
      </c>
      <c r="AM177" s="91">
        <v>71780.72</v>
      </c>
      <c r="AN177" s="91">
        <v>11600</v>
      </c>
      <c r="AO177" s="91">
        <v>0</v>
      </c>
      <c r="AP177" s="91">
        <v>60989.24</v>
      </c>
      <c r="AQ177" s="91">
        <v>66708.459999999992</v>
      </c>
      <c r="AR177" s="91">
        <v>27400.27</v>
      </c>
      <c r="AS177" s="91">
        <v>0</v>
      </c>
      <c r="AT177" s="91">
        <v>54069.59</v>
      </c>
      <c r="AU177" s="91">
        <v>94013.82</v>
      </c>
      <c r="AV177" s="91">
        <v>239387</v>
      </c>
      <c r="AW177" s="91">
        <v>2850723.5</v>
      </c>
      <c r="AX177" s="91">
        <v>0</v>
      </c>
      <c r="AY177" s="83">
        <f t="shared" si="28"/>
        <v>0</v>
      </c>
      <c r="AZ177" s="91">
        <v>0</v>
      </c>
      <c r="BA177" s="83">
        <v>7.2455513498577012E-2</v>
      </c>
      <c r="BB177" s="91">
        <v>1909091</v>
      </c>
      <c r="BC177" s="91">
        <v>3146833.39</v>
      </c>
      <c r="BD177" s="91">
        <v>211810</v>
      </c>
      <c r="BE177" s="91">
        <v>0</v>
      </c>
      <c r="BF177" s="91">
        <v>705579.63</v>
      </c>
      <c r="BG177" s="91">
        <v>0</v>
      </c>
      <c r="BH177" s="91">
        <v>0</v>
      </c>
      <c r="BI177" s="91">
        <v>0</v>
      </c>
      <c r="BJ177" s="91">
        <f t="shared" si="29"/>
        <v>0</v>
      </c>
      <c r="BK177" s="91">
        <v>0</v>
      </c>
      <c r="BL177" s="82">
        <v>10113</v>
      </c>
      <c r="BM177" s="82">
        <v>2492</v>
      </c>
      <c r="BN177" s="82">
        <v>0</v>
      </c>
      <c r="BO177" s="82">
        <v>-1</v>
      </c>
      <c r="BP177" s="82">
        <v>-40</v>
      </c>
      <c r="BQ177" s="82">
        <v>-232</v>
      </c>
      <c r="BR177" s="82">
        <v>-416</v>
      </c>
      <c r="BS177" s="82">
        <v>-1048</v>
      </c>
      <c r="BT177" s="82">
        <v>1</v>
      </c>
      <c r="BU177" s="82">
        <v>-20</v>
      </c>
      <c r="BV177" s="82">
        <v>148</v>
      </c>
      <c r="BW177" s="82">
        <v>-1294</v>
      </c>
      <c r="BX177" s="82">
        <v>-14</v>
      </c>
      <c r="BY177" s="82">
        <v>9689</v>
      </c>
      <c r="BZ177" s="82">
        <v>3</v>
      </c>
      <c r="CA177" s="82">
        <v>174</v>
      </c>
      <c r="CB177" s="82">
        <v>189</v>
      </c>
      <c r="CC177" s="82">
        <v>916</v>
      </c>
      <c r="CD177" s="82">
        <v>1</v>
      </c>
      <c r="CE177" s="82">
        <v>14</v>
      </c>
    </row>
    <row r="178" spans="1:83" s="59" customFormat="1" ht="15.6" x14ac:dyDescent="0.3">
      <c r="A178" s="51">
        <v>21</v>
      </c>
      <c r="B178" s="51" t="s">
        <v>537</v>
      </c>
      <c r="C178" s="79" t="s">
        <v>538</v>
      </c>
      <c r="D178" s="51" t="s">
        <v>319</v>
      </c>
      <c r="E178" s="51" t="s">
        <v>143</v>
      </c>
      <c r="F178" s="51" t="s">
        <v>516</v>
      </c>
      <c r="G178" s="91">
        <v>46925438.369999997</v>
      </c>
      <c r="H178" s="91">
        <v>0</v>
      </c>
      <c r="I178" s="91">
        <v>851478.58</v>
      </c>
      <c r="J178" s="91">
        <v>0</v>
      </c>
      <c r="K178" s="91">
        <v>0</v>
      </c>
      <c r="L178" s="91">
        <v>47776916.950000003</v>
      </c>
      <c r="M178" s="91">
        <v>0</v>
      </c>
      <c r="N178" s="91">
        <v>12404587.75</v>
      </c>
      <c r="O178" s="91">
        <v>2559062.4300000002</v>
      </c>
      <c r="P178" s="91">
        <v>4806551.55</v>
      </c>
      <c r="Q178" s="91">
        <v>0</v>
      </c>
      <c r="R178" s="91">
        <v>2450939.15</v>
      </c>
      <c r="S178" s="91">
        <v>17932549.219999999</v>
      </c>
      <c r="T178" s="91">
        <v>2418817.12</v>
      </c>
      <c r="U178" s="91">
        <v>0</v>
      </c>
      <c r="V178" s="91">
        <v>0</v>
      </c>
      <c r="W178" s="91">
        <v>3454159.75</v>
      </c>
      <c r="X178" s="91">
        <v>3198089.96</v>
      </c>
      <c r="Y178" s="91">
        <v>49224756.93</v>
      </c>
      <c r="Z178" s="83">
        <v>0.14009768535700948</v>
      </c>
      <c r="AA178" s="91">
        <v>3198089.96</v>
      </c>
      <c r="AB178" s="91">
        <v>0</v>
      </c>
      <c r="AC178" s="91">
        <v>0</v>
      </c>
      <c r="AD178" s="91">
        <v>0</v>
      </c>
      <c r="AE178" s="91">
        <v>0</v>
      </c>
      <c r="AF178" s="91">
        <f t="shared" si="27"/>
        <v>0</v>
      </c>
      <c r="AG178" s="91">
        <v>1693601.48</v>
      </c>
      <c r="AH178" s="91">
        <v>131878.39999999999</v>
      </c>
      <c r="AI178" s="91">
        <v>462700</v>
      </c>
      <c r="AJ178" s="91">
        <v>0</v>
      </c>
      <c r="AK178" s="91">
        <v>165001.72</v>
      </c>
      <c r="AL178" s="91">
        <v>2730.34</v>
      </c>
      <c r="AM178" s="91">
        <v>116782.05</v>
      </c>
      <c r="AN178" s="91">
        <v>11100</v>
      </c>
      <c r="AO178" s="91">
        <v>17900</v>
      </c>
      <c r="AP178" s="91">
        <v>95085.22</v>
      </c>
      <c r="AQ178" s="91">
        <v>94955.13</v>
      </c>
      <c r="AR178" s="91">
        <v>34747.879999999997</v>
      </c>
      <c r="AS178" s="91">
        <v>0</v>
      </c>
      <c r="AT178" s="91">
        <v>131713.17000000001</v>
      </c>
      <c r="AU178" s="91">
        <v>9572.11</v>
      </c>
      <c r="AV178" s="91">
        <v>117384.12</v>
      </c>
      <c r="AW178" s="91">
        <v>3085152</v>
      </c>
      <c r="AX178" s="91">
        <v>0</v>
      </c>
      <c r="AY178" s="83">
        <f t="shared" si="28"/>
        <v>0</v>
      </c>
      <c r="AZ178" s="91">
        <v>0</v>
      </c>
      <c r="BA178" s="83">
        <v>6.8152585699541968E-2</v>
      </c>
      <c r="BB178" s="91">
        <v>3415432.38</v>
      </c>
      <c r="BC178" s="91">
        <v>3158712.92</v>
      </c>
      <c r="BD178" s="91">
        <v>208635</v>
      </c>
      <c r="BE178" s="91">
        <v>2</v>
      </c>
      <c r="BF178" s="91">
        <v>613698.96999999904</v>
      </c>
      <c r="BG178" s="91">
        <v>0</v>
      </c>
      <c r="BH178" s="91">
        <v>0</v>
      </c>
      <c r="BI178" s="91">
        <v>0</v>
      </c>
      <c r="BJ178" s="91">
        <f t="shared" si="29"/>
        <v>0</v>
      </c>
      <c r="BK178" s="91">
        <v>0</v>
      </c>
      <c r="BL178" s="82">
        <v>7603</v>
      </c>
      <c r="BM178" s="82">
        <v>1506</v>
      </c>
      <c r="BN178" s="82">
        <v>19</v>
      </c>
      <c r="BO178" s="82">
        <v>-45</v>
      </c>
      <c r="BP178" s="82">
        <v>-78</v>
      </c>
      <c r="BQ178" s="82">
        <v>-65</v>
      </c>
      <c r="BR178" s="82">
        <v>-1032</v>
      </c>
      <c r="BS178" s="82">
        <v>-374</v>
      </c>
      <c r="BT178" s="82">
        <v>0</v>
      </c>
      <c r="BU178" s="82">
        <v>-8</v>
      </c>
      <c r="BV178" s="82">
        <v>0</v>
      </c>
      <c r="BW178" s="82">
        <v>-2139</v>
      </c>
      <c r="BX178" s="82">
        <v>-2</v>
      </c>
      <c r="BY178" s="82">
        <v>5385</v>
      </c>
      <c r="BZ178" s="82">
        <v>44</v>
      </c>
      <c r="CA178" s="82">
        <v>518</v>
      </c>
      <c r="CB178" s="82">
        <v>204</v>
      </c>
      <c r="CC178" s="82">
        <v>1267</v>
      </c>
      <c r="CD178" s="82">
        <v>20</v>
      </c>
      <c r="CE178" s="82">
        <v>130</v>
      </c>
    </row>
    <row r="179" spans="1:83" s="59" customFormat="1" ht="15.6" x14ac:dyDescent="0.3">
      <c r="A179" s="51">
        <v>21</v>
      </c>
      <c r="B179" s="51" t="s">
        <v>539</v>
      </c>
      <c r="C179" s="79" t="s">
        <v>540</v>
      </c>
      <c r="D179" s="51" t="s">
        <v>511</v>
      </c>
      <c r="E179" s="51" t="s">
        <v>107</v>
      </c>
      <c r="F179" s="51" t="s">
        <v>512</v>
      </c>
      <c r="G179" s="91">
        <v>66061882.579999998</v>
      </c>
      <c r="H179" s="91">
        <v>0</v>
      </c>
      <c r="I179" s="91">
        <v>2220989.86</v>
      </c>
      <c r="J179" s="91">
        <v>0</v>
      </c>
      <c r="K179" s="91">
        <v>0</v>
      </c>
      <c r="L179" s="91">
        <v>68282872.439999998</v>
      </c>
      <c r="M179" s="91">
        <v>0</v>
      </c>
      <c r="N179" s="91">
        <v>6343.56</v>
      </c>
      <c r="O179" s="91">
        <v>5564675.3099999996</v>
      </c>
      <c r="P179" s="91">
        <v>27229861.109999999</v>
      </c>
      <c r="Q179" s="91">
        <v>0</v>
      </c>
      <c r="R179" s="91">
        <v>4692343.45</v>
      </c>
      <c r="S179" s="91">
        <v>14343539.83</v>
      </c>
      <c r="T179" s="91">
        <v>10504167.65</v>
      </c>
      <c r="U179" s="91">
        <v>0</v>
      </c>
      <c r="V179" s="91">
        <v>0</v>
      </c>
      <c r="W179" s="91">
        <v>2459504.5099999998</v>
      </c>
      <c r="X179" s="91">
        <v>4577985.01</v>
      </c>
      <c r="Y179" s="91">
        <v>69378420.430000007</v>
      </c>
      <c r="Z179" s="83">
        <v>0.1194040118437085</v>
      </c>
      <c r="AA179" s="91">
        <v>4540964.88</v>
      </c>
      <c r="AB179" s="91">
        <v>0</v>
      </c>
      <c r="AC179" s="91">
        <v>0</v>
      </c>
      <c r="AD179" s="91">
        <v>0</v>
      </c>
      <c r="AE179" s="91">
        <v>0</v>
      </c>
      <c r="AF179" s="91">
        <f t="shared" si="27"/>
        <v>0</v>
      </c>
      <c r="AG179" s="91">
        <v>2446712.75</v>
      </c>
      <c r="AH179" s="91">
        <v>189505.24</v>
      </c>
      <c r="AI179" s="91">
        <v>589199.52</v>
      </c>
      <c r="AJ179" s="91">
        <v>0</v>
      </c>
      <c r="AK179" s="91">
        <v>429226.66</v>
      </c>
      <c r="AL179" s="91">
        <v>8462.6200000000008</v>
      </c>
      <c r="AM179" s="91">
        <v>76739.48</v>
      </c>
      <c r="AN179" s="91">
        <v>13000</v>
      </c>
      <c r="AO179" s="91">
        <v>6446.08</v>
      </c>
      <c r="AP179" s="91">
        <v>0</v>
      </c>
      <c r="AQ179" s="91">
        <v>108153.67</v>
      </c>
      <c r="AR179" s="91">
        <v>52572.07</v>
      </c>
      <c r="AS179" s="91">
        <v>0</v>
      </c>
      <c r="AT179" s="91">
        <v>28279.25</v>
      </c>
      <c r="AU179" s="91">
        <v>25660.82</v>
      </c>
      <c r="AV179" s="91">
        <v>120156.85</v>
      </c>
      <c r="AW179" s="91">
        <v>4094115.01</v>
      </c>
      <c r="AX179" s="91">
        <v>0</v>
      </c>
      <c r="AY179" s="83">
        <f t="shared" si="28"/>
        <v>0</v>
      </c>
      <c r="AZ179" s="91">
        <v>267</v>
      </c>
      <c r="BA179" s="83">
        <v>6.8738048367013402E-2</v>
      </c>
      <c r="BB179" s="91">
        <v>930937.81</v>
      </c>
      <c r="BC179" s="91">
        <v>6957116</v>
      </c>
      <c r="BD179" s="91">
        <v>211810</v>
      </c>
      <c r="BE179" s="91">
        <v>0</v>
      </c>
      <c r="BF179" s="91">
        <v>714152.67000000097</v>
      </c>
      <c r="BG179" s="91">
        <v>0</v>
      </c>
      <c r="BH179" s="91">
        <v>0</v>
      </c>
      <c r="BI179" s="91">
        <v>0</v>
      </c>
      <c r="BJ179" s="91">
        <f t="shared" si="29"/>
        <v>0</v>
      </c>
      <c r="BK179" s="91">
        <v>0</v>
      </c>
      <c r="BL179" s="82">
        <v>11312</v>
      </c>
      <c r="BM179" s="82">
        <v>4604</v>
      </c>
      <c r="BN179" s="82">
        <v>65</v>
      </c>
      <c r="BO179" s="82">
        <v>0</v>
      </c>
      <c r="BP179" s="82">
        <v>-112</v>
      </c>
      <c r="BQ179" s="82">
        <v>-310</v>
      </c>
      <c r="BR179" s="82">
        <v>-1699</v>
      </c>
      <c r="BS179" s="82">
        <v>-1367</v>
      </c>
      <c r="BT179" s="82">
        <v>0</v>
      </c>
      <c r="BU179" s="82">
        <v>-7</v>
      </c>
      <c r="BV179" s="82">
        <v>0</v>
      </c>
      <c r="BW179" s="82">
        <v>-2178</v>
      </c>
      <c r="BX179" s="82">
        <v>-8</v>
      </c>
      <c r="BY179" s="82">
        <v>10300</v>
      </c>
      <c r="BZ179" s="82">
        <v>36</v>
      </c>
      <c r="CA179" s="82">
        <v>384</v>
      </c>
      <c r="CB179" s="82">
        <v>146</v>
      </c>
      <c r="CC179" s="82">
        <v>1070</v>
      </c>
      <c r="CD179" s="82">
        <v>557</v>
      </c>
      <c r="CE179" s="82">
        <v>21</v>
      </c>
    </row>
    <row r="180" spans="1:83" s="59" customFormat="1" ht="15.6" x14ac:dyDescent="0.3">
      <c r="A180" s="51">
        <v>21</v>
      </c>
      <c r="B180" s="51" t="s">
        <v>541</v>
      </c>
      <c r="C180" s="79" t="s">
        <v>230</v>
      </c>
      <c r="D180" s="51" t="s">
        <v>542</v>
      </c>
      <c r="E180" s="51" t="s">
        <v>143</v>
      </c>
      <c r="F180" s="51" t="s">
        <v>516</v>
      </c>
      <c r="G180" s="91">
        <v>30829313.829999998</v>
      </c>
      <c r="H180" s="91">
        <v>0</v>
      </c>
      <c r="I180" s="91">
        <v>397956.88</v>
      </c>
      <c r="J180" s="91">
        <v>0</v>
      </c>
      <c r="K180" s="91">
        <v>0</v>
      </c>
      <c r="L180" s="91">
        <v>31227270.710000001</v>
      </c>
      <c r="M180" s="91">
        <v>0</v>
      </c>
      <c r="N180" s="91">
        <v>7217503.8099999996</v>
      </c>
      <c r="O180" s="91">
        <v>814839.94</v>
      </c>
      <c r="P180" s="91">
        <v>2208551.5099999998</v>
      </c>
      <c r="Q180" s="91">
        <v>0</v>
      </c>
      <c r="R180" s="91">
        <v>1494092.19</v>
      </c>
      <c r="S180" s="91">
        <v>11662785.42</v>
      </c>
      <c r="T180" s="91">
        <v>1859259.42</v>
      </c>
      <c r="U180" s="91">
        <v>0</v>
      </c>
      <c r="V180" s="91">
        <v>0</v>
      </c>
      <c r="W180" s="91">
        <v>2450084.88</v>
      </c>
      <c r="X180" s="91">
        <v>2822319.37</v>
      </c>
      <c r="Y180" s="91">
        <v>30529436.539999999</v>
      </c>
      <c r="Z180" s="83">
        <v>0.18279540313726145</v>
      </c>
      <c r="AA180" s="91">
        <v>2821944.37</v>
      </c>
      <c r="AB180" s="91">
        <v>0</v>
      </c>
      <c r="AC180" s="91">
        <v>0</v>
      </c>
      <c r="AD180" s="91">
        <v>0</v>
      </c>
      <c r="AE180" s="91">
        <v>658.75</v>
      </c>
      <c r="AF180" s="91">
        <f t="shared" si="27"/>
        <v>658.75</v>
      </c>
      <c r="AG180" s="91">
        <v>1326101.3999999999</v>
      </c>
      <c r="AH180" s="91">
        <v>107254.62</v>
      </c>
      <c r="AI180" s="91">
        <v>369732.92</v>
      </c>
      <c r="AJ180" s="91">
        <v>0</v>
      </c>
      <c r="AK180" s="91">
        <v>243361.96</v>
      </c>
      <c r="AL180" s="91">
        <v>3052.56</v>
      </c>
      <c r="AM180" s="91">
        <v>87714.63</v>
      </c>
      <c r="AN180" s="91">
        <v>11100</v>
      </c>
      <c r="AO180" s="91">
        <v>440</v>
      </c>
      <c r="AP180" s="91">
        <v>56066.97</v>
      </c>
      <c r="AQ180" s="91">
        <v>83262.790000000008</v>
      </c>
      <c r="AR180" s="91">
        <v>22014.400000000001</v>
      </c>
      <c r="AS180" s="91">
        <v>0</v>
      </c>
      <c r="AT180" s="91">
        <v>8382.41</v>
      </c>
      <c r="AU180" s="91">
        <v>14751.18</v>
      </c>
      <c r="AV180" s="91">
        <v>102108.5</v>
      </c>
      <c r="AW180" s="91">
        <v>2435344.34</v>
      </c>
      <c r="AX180" s="91">
        <v>0</v>
      </c>
      <c r="AY180" s="83">
        <f t="shared" si="28"/>
        <v>0</v>
      </c>
      <c r="AZ180" s="91">
        <v>57.73</v>
      </c>
      <c r="BA180" s="83">
        <v>9.1534452747176184E-2</v>
      </c>
      <c r="BB180" s="91">
        <v>3951675.94</v>
      </c>
      <c r="BC180" s="91">
        <v>1683780.91</v>
      </c>
      <c r="BD180" s="91">
        <v>211809.94</v>
      </c>
      <c r="BE180" s="91">
        <v>0</v>
      </c>
      <c r="BF180" s="91">
        <v>834182.81999999902</v>
      </c>
      <c r="BG180" s="91">
        <v>225346.734999999</v>
      </c>
      <c r="BH180" s="91">
        <v>0</v>
      </c>
      <c r="BI180" s="91">
        <v>0</v>
      </c>
      <c r="BJ180" s="91">
        <f t="shared" si="29"/>
        <v>0</v>
      </c>
      <c r="BK180" s="91">
        <v>0</v>
      </c>
      <c r="BL180" s="82">
        <v>5308</v>
      </c>
      <c r="BM180" s="82">
        <v>1866</v>
      </c>
      <c r="BN180" s="82">
        <v>27</v>
      </c>
      <c r="BO180" s="82">
        <v>0</v>
      </c>
      <c r="BP180" s="82">
        <v>-89</v>
      </c>
      <c r="BQ180" s="82">
        <v>-39</v>
      </c>
      <c r="BR180" s="82">
        <v>-825</v>
      </c>
      <c r="BS180" s="82">
        <v>-143</v>
      </c>
      <c r="BT180" s="82">
        <v>46</v>
      </c>
      <c r="BU180" s="82">
        <v>-5</v>
      </c>
      <c r="BV180" s="82">
        <v>0</v>
      </c>
      <c r="BW180" s="82">
        <v>-1514</v>
      </c>
      <c r="BX180" s="82">
        <v>-8</v>
      </c>
      <c r="BY180" s="82">
        <v>4624</v>
      </c>
      <c r="BZ180" s="82">
        <v>24</v>
      </c>
      <c r="CA180" s="82">
        <v>315</v>
      </c>
      <c r="CB180" s="82">
        <v>175</v>
      </c>
      <c r="CC180" s="82">
        <v>772</v>
      </c>
      <c r="CD180" s="82">
        <v>223</v>
      </c>
      <c r="CE180" s="82">
        <v>29</v>
      </c>
    </row>
    <row r="181" spans="1:83" s="59" customFormat="1" ht="15.6" x14ac:dyDescent="0.3">
      <c r="A181" s="51">
        <v>21</v>
      </c>
      <c r="B181" s="51" t="s">
        <v>543</v>
      </c>
      <c r="C181" s="79" t="s">
        <v>503</v>
      </c>
      <c r="D181" s="51" t="s">
        <v>544</v>
      </c>
      <c r="E181" s="51" t="s">
        <v>143</v>
      </c>
      <c r="F181" s="51" t="s">
        <v>516</v>
      </c>
      <c r="G181" s="91">
        <v>89498697.989999995</v>
      </c>
      <c r="H181" s="91">
        <v>0</v>
      </c>
      <c r="I181" s="91">
        <v>2693183.32</v>
      </c>
      <c r="J181" s="91">
        <v>17224.45</v>
      </c>
      <c r="K181" s="91">
        <v>11941.66</v>
      </c>
      <c r="L181" s="91">
        <v>92221047.420000002</v>
      </c>
      <c r="M181" s="91">
        <v>310427.45</v>
      </c>
      <c r="N181" s="91">
        <v>44736047.850000001</v>
      </c>
      <c r="O181" s="91">
        <v>3695105.4</v>
      </c>
      <c r="P181" s="91">
        <v>13959024.439999999</v>
      </c>
      <c r="Q181" s="91">
        <v>144</v>
      </c>
      <c r="R181" s="91">
        <v>4132598.61</v>
      </c>
      <c r="S181" s="91">
        <v>16411211.26</v>
      </c>
      <c r="T181" s="91">
        <v>3347578.84</v>
      </c>
      <c r="U181" s="91">
        <v>0</v>
      </c>
      <c r="V181" s="91">
        <v>0</v>
      </c>
      <c r="W181" s="91">
        <v>5324513.96</v>
      </c>
      <c r="X181" s="91">
        <v>3554853.9299999997</v>
      </c>
      <c r="Y181" s="91">
        <v>95161078.290000007</v>
      </c>
      <c r="Z181" s="83">
        <v>0.1804003247265564</v>
      </c>
      <c r="AA181" s="91">
        <v>3542912.27</v>
      </c>
      <c r="AB181" s="91">
        <v>0</v>
      </c>
      <c r="AC181" s="91">
        <v>0</v>
      </c>
      <c r="AD181" s="91">
        <v>11941.66</v>
      </c>
      <c r="AE181" s="91">
        <v>535.86</v>
      </c>
      <c r="AF181" s="91">
        <f t="shared" si="27"/>
        <v>12477.52</v>
      </c>
      <c r="AG181" s="91">
        <v>1746692.62</v>
      </c>
      <c r="AH181" s="91">
        <v>133773.29999999999</v>
      </c>
      <c r="AI181" s="91">
        <v>452338.97</v>
      </c>
      <c r="AJ181" s="91">
        <v>4180.37</v>
      </c>
      <c r="AK181" s="91">
        <v>321764.55</v>
      </c>
      <c r="AL181" s="91">
        <v>9435.98</v>
      </c>
      <c r="AM181" s="91">
        <v>75949.42</v>
      </c>
      <c r="AN181" s="91">
        <v>8000</v>
      </c>
      <c r="AO181" s="91">
        <v>11617.5</v>
      </c>
      <c r="AP181" s="91">
        <v>171395.02</v>
      </c>
      <c r="AQ181" s="91">
        <v>188419.51</v>
      </c>
      <c r="AR181" s="91">
        <v>24507.84</v>
      </c>
      <c r="AS181" s="91">
        <v>590</v>
      </c>
      <c r="AT181" s="91">
        <v>30251.32</v>
      </c>
      <c r="AU181" s="91">
        <v>0</v>
      </c>
      <c r="AV181" s="91">
        <v>153857.28</v>
      </c>
      <c r="AW181" s="91">
        <v>3332773.68</v>
      </c>
      <c r="AX181" s="91">
        <v>0</v>
      </c>
      <c r="AY181" s="83">
        <f t="shared" si="28"/>
        <v>0</v>
      </c>
      <c r="AZ181" s="91">
        <v>0</v>
      </c>
      <c r="BA181" s="83">
        <v>3.944935720777018E-2</v>
      </c>
      <c r="BB181" s="91">
        <v>2445297.34</v>
      </c>
      <c r="BC181" s="91">
        <v>13700296.84</v>
      </c>
      <c r="BD181" s="91">
        <v>211810</v>
      </c>
      <c r="BE181" s="91">
        <v>2.91038304567337E-11</v>
      </c>
      <c r="BF181" s="91">
        <v>618396.79000000097</v>
      </c>
      <c r="BG181" s="91">
        <v>0</v>
      </c>
      <c r="BH181" s="91">
        <v>0</v>
      </c>
      <c r="BI181" s="91">
        <v>0</v>
      </c>
      <c r="BJ181" s="91">
        <f t="shared" si="29"/>
        <v>0</v>
      </c>
      <c r="BK181" s="91">
        <v>0</v>
      </c>
      <c r="BL181" s="82">
        <v>6060</v>
      </c>
      <c r="BM181" s="82">
        <v>2236</v>
      </c>
      <c r="BN181" s="82">
        <v>3</v>
      </c>
      <c r="BO181" s="82">
        <v>-1</v>
      </c>
      <c r="BP181" s="82">
        <v>-91</v>
      </c>
      <c r="BQ181" s="82">
        <v>-143</v>
      </c>
      <c r="BR181" s="82">
        <v>-1055</v>
      </c>
      <c r="BS181" s="82">
        <v>-575</v>
      </c>
      <c r="BT181" s="82">
        <v>15</v>
      </c>
      <c r="BU181" s="82">
        <v>-11</v>
      </c>
      <c r="BV181" s="82">
        <v>50</v>
      </c>
      <c r="BW181" s="82">
        <v>-1253</v>
      </c>
      <c r="BX181" s="82">
        <v>-8</v>
      </c>
      <c r="BY181" s="82">
        <v>5227</v>
      </c>
      <c r="BZ181" s="82">
        <v>52</v>
      </c>
      <c r="CA181" s="82">
        <v>387</v>
      </c>
      <c r="CB181" s="82">
        <v>149</v>
      </c>
      <c r="CC181" s="82">
        <v>666</v>
      </c>
      <c r="CD181" s="82">
        <v>40</v>
      </c>
      <c r="CE181" s="82">
        <v>11</v>
      </c>
    </row>
    <row r="182" spans="1:83" s="59" customFormat="1" ht="15.6" x14ac:dyDescent="0.3">
      <c r="A182" s="51">
        <v>21</v>
      </c>
      <c r="B182" s="51" t="s">
        <v>545</v>
      </c>
      <c r="C182" s="79" t="s">
        <v>546</v>
      </c>
      <c r="D182" s="51" t="s">
        <v>547</v>
      </c>
      <c r="E182" s="51" t="s">
        <v>125</v>
      </c>
      <c r="F182" s="51" t="s">
        <v>516</v>
      </c>
      <c r="G182" s="91">
        <v>92344053.180000007</v>
      </c>
      <c r="H182" s="91">
        <v>0</v>
      </c>
      <c r="I182" s="91">
        <v>2593841.48</v>
      </c>
      <c r="J182" s="91">
        <v>0</v>
      </c>
      <c r="K182" s="91">
        <v>0</v>
      </c>
      <c r="L182" s="91">
        <v>94937894.659999996</v>
      </c>
      <c r="M182" s="91">
        <v>0</v>
      </c>
      <c r="N182" s="91">
        <v>31130784.190000001</v>
      </c>
      <c r="O182" s="91">
        <v>4560864.1100000003</v>
      </c>
      <c r="P182" s="91">
        <v>18001949.260000002</v>
      </c>
      <c r="Q182" s="91">
        <v>143123.5</v>
      </c>
      <c r="R182" s="91">
        <v>4775196.7699999996</v>
      </c>
      <c r="S182" s="91">
        <v>25667957.940000001</v>
      </c>
      <c r="T182" s="91">
        <v>8109918.8099999996</v>
      </c>
      <c r="U182" s="91">
        <v>0</v>
      </c>
      <c r="V182" s="91">
        <v>0</v>
      </c>
      <c r="W182" s="91">
        <v>3246314.55</v>
      </c>
      <c r="X182" s="91">
        <v>3464125.23</v>
      </c>
      <c r="Y182" s="91">
        <v>99100234.359999999</v>
      </c>
      <c r="Z182" s="83">
        <v>0.1328690955776379</v>
      </c>
      <c r="AA182" s="91">
        <v>3464125.23</v>
      </c>
      <c r="AB182" s="91">
        <v>0</v>
      </c>
      <c r="AC182" s="91">
        <v>0</v>
      </c>
      <c r="AD182" s="91">
        <v>0</v>
      </c>
      <c r="AE182" s="91">
        <v>0</v>
      </c>
      <c r="AF182" s="91">
        <f t="shared" si="27"/>
        <v>0</v>
      </c>
      <c r="AG182" s="91">
        <v>1914585.95</v>
      </c>
      <c r="AH182" s="91">
        <v>147753.21</v>
      </c>
      <c r="AI182" s="91">
        <v>539048.93000000005</v>
      </c>
      <c r="AJ182" s="91">
        <v>0</v>
      </c>
      <c r="AK182" s="91">
        <v>233537.83</v>
      </c>
      <c r="AL182" s="91">
        <v>25833.19</v>
      </c>
      <c r="AM182" s="91">
        <v>68765.759999999995</v>
      </c>
      <c r="AN182" s="91">
        <v>11100</v>
      </c>
      <c r="AO182" s="91">
        <v>8029</v>
      </c>
      <c r="AP182" s="91">
        <v>30000</v>
      </c>
      <c r="AQ182" s="91">
        <v>214698.06</v>
      </c>
      <c r="AR182" s="91">
        <v>9182.5400000000009</v>
      </c>
      <c r="AS182" s="91">
        <v>0</v>
      </c>
      <c r="AT182" s="91">
        <v>21265.02</v>
      </c>
      <c r="AU182" s="91">
        <v>0</v>
      </c>
      <c r="AV182" s="91">
        <v>170101.47</v>
      </c>
      <c r="AW182" s="91">
        <v>3393900.96</v>
      </c>
      <c r="AX182" s="91">
        <v>0</v>
      </c>
      <c r="AY182" s="83">
        <f t="shared" si="28"/>
        <v>0</v>
      </c>
      <c r="AZ182" s="91">
        <v>0</v>
      </c>
      <c r="BA182" s="83">
        <v>3.7513246502702401E-2</v>
      </c>
      <c r="BB182" s="91">
        <v>3808684.84</v>
      </c>
      <c r="BC182" s="91">
        <v>8460985.9900000002</v>
      </c>
      <c r="BD182" s="91">
        <v>211810</v>
      </c>
      <c r="BE182" s="91">
        <v>2.91038304567337E-11</v>
      </c>
      <c r="BF182" s="91">
        <v>405764.09</v>
      </c>
      <c r="BG182" s="91">
        <v>0</v>
      </c>
      <c r="BH182" s="91">
        <v>0</v>
      </c>
      <c r="BI182" s="91">
        <v>0</v>
      </c>
      <c r="BJ182" s="91">
        <f t="shared" si="29"/>
        <v>0</v>
      </c>
      <c r="BK182" s="91">
        <v>0</v>
      </c>
      <c r="BL182" s="82">
        <v>13117</v>
      </c>
      <c r="BM182" s="82">
        <v>3799</v>
      </c>
      <c r="BN182" s="82">
        <v>31</v>
      </c>
      <c r="BO182" s="82">
        <v>0</v>
      </c>
      <c r="BP182" s="82">
        <v>-97</v>
      </c>
      <c r="BQ182" s="82">
        <v>-55</v>
      </c>
      <c r="BR182" s="82">
        <v>-1332</v>
      </c>
      <c r="BS182" s="82">
        <v>-1006</v>
      </c>
      <c r="BT182" s="82">
        <v>29</v>
      </c>
      <c r="BU182" s="82">
        <v>-1</v>
      </c>
      <c r="BV182" s="82">
        <v>-3</v>
      </c>
      <c r="BW182" s="82">
        <v>-3229</v>
      </c>
      <c r="BX182" s="82">
        <v>-6</v>
      </c>
      <c r="BY182" s="82">
        <v>11247</v>
      </c>
      <c r="BZ182" s="82">
        <v>32</v>
      </c>
      <c r="CA182" s="82">
        <v>590</v>
      </c>
      <c r="CB182" s="82">
        <v>262</v>
      </c>
      <c r="CC182" s="82">
        <v>2292</v>
      </c>
      <c r="CD182" s="82">
        <v>0</v>
      </c>
      <c r="CE182" s="82">
        <v>85</v>
      </c>
    </row>
    <row r="183" spans="1:83" s="59" customFormat="1" ht="15.6" x14ac:dyDescent="0.3">
      <c r="A183" s="51">
        <v>21</v>
      </c>
      <c r="B183" s="51" t="s">
        <v>548</v>
      </c>
      <c r="C183" s="79" t="s">
        <v>182</v>
      </c>
      <c r="D183" s="51" t="s">
        <v>511</v>
      </c>
      <c r="E183" s="51" t="s">
        <v>107</v>
      </c>
      <c r="F183" s="51" t="s">
        <v>512</v>
      </c>
      <c r="G183" s="91">
        <v>64454983.119999997</v>
      </c>
      <c r="H183" s="91">
        <v>0</v>
      </c>
      <c r="I183" s="91">
        <v>1607556.7200000002</v>
      </c>
      <c r="J183" s="91">
        <v>0</v>
      </c>
      <c r="K183" s="91">
        <v>7495.63</v>
      </c>
      <c r="L183" s="91">
        <v>66070035.469999999</v>
      </c>
      <c r="M183" s="91">
        <v>0</v>
      </c>
      <c r="N183" s="91">
        <v>21563.03</v>
      </c>
      <c r="O183" s="91">
        <v>5180327.46</v>
      </c>
      <c r="P183" s="91">
        <v>25378836.760000002</v>
      </c>
      <c r="Q183" s="91">
        <v>4104</v>
      </c>
      <c r="R183" s="91">
        <v>3315181.38</v>
      </c>
      <c r="S183" s="91">
        <v>15117327.779999999</v>
      </c>
      <c r="T183" s="91">
        <v>10800349.67</v>
      </c>
      <c r="U183" s="91">
        <v>0</v>
      </c>
      <c r="V183" s="91">
        <v>0</v>
      </c>
      <c r="W183" s="91">
        <v>2273199.73</v>
      </c>
      <c r="X183" s="91">
        <v>4309026.7399999993</v>
      </c>
      <c r="Y183" s="91">
        <v>66399916.549999997</v>
      </c>
      <c r="Z183" s="83">
        <v>0.11988408445649439</v>
      </c>
      <c r="AA183" s="91">
        <v>4269514.8099999996</v>
      </c>
      <c r="AB183" s="91">
        <v>0</v>
      </c>
      <c r="AC183" s="91">
        <v>0</v>
      </c>
      <c r="AD183" s="91">
        <v>7495.63</v>
      </c>
      <c r="AE183" s="91">
        <v>0</v>
      </c>
      <c r="AF183" s="91">
        <f t="shared" si="27"/>
        <v>7495.63</v>
      </c>
      <c r="AG183" s="91">
        <v>2169667.19</v>
      </c>
      <c r="AH183" s="91">
        <v>167335.84</v>
      </c>
      <c r="AI183" s="91">
        <v>570486.93000000005</v>
      </c>
      <c r="AJ183" s="91">
        <v>49891.67</v>
      </c>
      <c r="AK183" s="91">
        <v>284644.63</v>
      </c>
      <c r="AL183" s="91">
        <v>11002.43</v>
      </c>
      <c r="AM183" s="91">
        <v>148509.03</v>
      </c>
      <c r="AN183" s="91">
        <v>11000</v>
      </c>
      <c r="AO183" s="91">
        <v>2360</v>
      </c>
      <c r="AP183" s="91">
        <v>133.25</v>
      </c>
      <c r="AQ183" s="91">
        <v>139169.98000000001</v>
      </c>
      <c r="AR183" s="91">
        <v>54167.26</v>
      </c>
      <c r="AS183" s="91">
        <v>1005.54</v>
      </c>
      <c r="AT183" s="91">
        <v>155188.71</v>
      </c>
      <c r="AU183" s="91">
        <v>0</v>
      </c>
      <c r="AV183" s="91">
        <v>104313.58</v>
      </c>
      <c r="AW183" s="91">
        <v>3868876.04</v>
      </c>
      <c r="AX183" s="91">
        <v>0</v>
      </c>
      <c r="AY183" s="83">
        <f t="shared" si="28"/>
        <v>0</v>
      </c>
      <c r="AZ183" s="91">
        <v>0</v>
      </c>
      <c r="BA183" s="83">
        <v>6.6240259532008072E-2</v>
      </c>
      <c r="BB183" s="91">
        <v>1722882.97</v>
      </c>
      <c r="BC183" s="91">
        <v>6004243.6699999999</v>
      </c>
      <c r="BD183" s="91">
        <v>211810</v>
      </c>
      <c r="BE183" s="91">
        <v>0</v>
      </c>
      <c r="BF183" s="91">
        <v>823847.25000000105</v>
      </c>
      <c r="BG183" s="91">
        <v>0</v>
      </c>
      <c r="BH183" s="91">
        <v>0</v>
      </c>
      <c r="BI183" s="91">
        <v>0</v>
      </c>
      <c r="BJ183" s="91">
        <f t="shared" si="29"/>
        <v>0</v>
      </c>
      <c r="BK183" s="91">
        <v>0</v>
      </c>
      <c r="BL183" s="82">
        <v>9540</v>
      </c>
      <c r="BM183" s="82">
        <v>5329</v>
      </c>
      <c r="BN183" s="82">
        <v>101</v>
      </c>
      <c r="BO183" s="82">
        <v>-89</v>
      </c>
      <c r="BP183" s="82">
        <v>-214</v>
      </c>
      <c r="BQ183" s="82">
        <v>-317</v>
      </c>
      <c r="BR183" s="82">
        <v>-2651</v>
      </c>
      <c r="BS183" s="82">
        <v>-1201</v>
      </c>
      <c r="BT183" s="82">
        <v>0</v>
      </c>
      <c r="BU183" s="82">
        <v>-5</v>
      </c>
      <c r="BV183" s="82">
        <v>0</v>
      </c>
      <c r="BW183" s="82">
        <v>-1513</v>
      </c>
      <c r="BX183" s="82">
        <v>-1</v>
      </c>
      <c r="BY183" s="82">
        <v>8979</v>
      </c>
      <c r="BZ183" s="82">
        <v>10</v>
      </c>
      <c r="CA183" s="82">
        <v>674</v>
      </c>
      <c r="CB183" s="82">
        <v>128</v>
      </c>
      <c r="CC183" s="82">
        <v>478</v>
      </c>
      <c r="CD183" s="82">
        <v>233</v>
      </c>
      <c r="CE183" s="82">
        <v>0</v>
      </c>
    </row>
    <row r="185" spans="1:83" ht="15.6" x14ac:dyDescent="0.3">
      <c r="A185" s="86" t="s">
        <v>569</v>
      </c>
    </row>
    <row r="186" spans="1:83" ht="15.6" x14ac:dyDescent="0.3">
      <c r="A186" s="87" t="s">
        <v>570</v>
      </c>
    </row>
    <row r="187" spans="1:83" ht="15.6" x14ac:dyDescent="0.3">
      <c r="A187" s="88"/>
    </row>
  </sheetData>
  <mergeCells count="4">
    <mergeCell ref="G2:Z2"/>
    <mergeCell ref="AA2:AZ2"/>
    <mergeCell ref="BA2:BZ2"/>
    <mergeCell ref="CA4:CE4"/>
  </mergeCells>
  <dataValidations count="1">
    <dataValidation type="date" showInputMessage="1" showErrorMessage="1" sqref="BM110:BM117 BM9:BM21 BM23:BM108 BM119:BM120 BM122:BM165 BM167:BM183">
      <formula1>32874</formula1>
      <formula2>73031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Finan, Debra  (USTP)</dc:creator>
  <cp:lastModifiedBy>Finan, Debra  (USTP)</cp:lastModifiedBy>
  <dcterms:created xsi:type="dcterms:W3CDTF">2016-02-10T14:37:10Z</dcterms:created>
  <dcterms:modified xsi:type="dcterms:W3CDTF">2018-05-15T17:53:06Z</dcterms:modified>
</cp:coreProperties>
</file>