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ffice of Oversight - Trustee Oversight\Chapter 12 and 13\CH13\2019\"/>
    </mc:Choice>
  </mc:AlternateContent>
  <xr:revisionPtr revIDLastSave="0" documentId="13_ncr:1_{A27EF891-4D81-4E69-96A7-3FC6D151F6E8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J60" i="1" l="1"/>
  <c r="BA60" i="1" l="1"/>
  <c r="AV60" i="1"/>
  <c r="AQ60" i="1"/>
  <c r="Z60" i="1"/>
  <c r="BA54" i="1" l="1"/>
  <c r="AV54" i="1"/>
  <c r="AQ54" i="1"/>
  <c r="Z54" i="1"/>
  <c r="X54" i="1"/>
  <c r="BA29" i="1" l="1"/>
  <c r="AV29" i="1"/>
  <c r="AQ29" i="1"/>
  <c r="Z29" i="1"/>
  <c r="X29" i="1"/>
  <c r="I29" i="1"/>
  <c r="BJ133" i="1" l="1"/>
  <c r="AY133" i="1"/>
  <c r="AF133" i="1"/>
  <c r="BJ132" i="1"/>
  <c r="AY132" i="1"/>
  <c r="AF132" i="1"/>
  <c r="BJ131" i="1"/>
  <c r="AY131" i="1"/>
  <c r="AF131" i="1"/>
  <c r="BJ130" i="1"/>
  <c r="AY130" i="1"/>
  <c r="AF130" i="1"/>
  <c r="BJ129" i="1"/>
  <c r="AY129" i="1"/>
  <c r="AF129" i="1"/>
  <c r="BJ179" i="1" l="1"/>
  <c r="AY179" i="1"/>
  <c r="AF179" i="1"/>
  <c r="BJ178" i="1"/>
  <c r="AY178" i="1"/>
  <c r="AF178" i="1"/>
  <c r="BJ177" i="1"/>
  <c r="AY177" i="1"/>
  <c r="AF177" i="1"/>
  <c r="BJ176" i="1"/>
  <c r="AY176" i="1"/>
  <c r="AF176" i="1"/>
  <c r="BJ175" i="1"/>
  <c r="AY175" i="1"/>
  <c r="AF175" i="1"/>
  <c r="BJ174" i="1"/>
  <c r="AY174" i="1"/>
  <c r="AF174" i="1"/>
  <c r="BJ173" i="1"/>
  <c r="AY173" i="1"/>
  <c r="AF173" i="1"/>
  <c r="BJ172" i="1"/>
  <c r="AY172" i="1"/>
  <c r="AF172" i="1"/>
  <c r="BJ171" i="1"/>
  <c r="AY171" i="1"/>
  <c r="AF171" i="1"/>
  <c r="BJ170" i="1"/>
  <c r="AY170" i="1"/>
  <c r="AF170" i="1"/>
  <c r="BJ169" i="1"/>
  <c r="AY169" i="1"/>
  <c r="AF169" i="1"/>
  <c r="BJ168" i="1"/>
  <c r="AY168" i="1"/>
  <c r="AF168" i="1"/>
  <c r="BJ167" i="1"/>
  <c r="AY167" i="1"/>
  <c r="AF167" i="1"/>
  <c r="BJ166" i="1"/>
  <c r="AY166" i="1"/>
  <c r="AF166" i="1"/>
  <c r="BJ165" i="1"/>
  <c r="AY165" i="1"/>
  <c r="AF165" i="1"/>
  <c r="BJ164" i="1"/>
  <c r="AY164" i="1"/>
  <c r="AF164" i="1"/>
  <c r="BJ163" i="1"/>
  <c r="AY163" i="1"/>
  <c r="AF163" i="1"/>
  <c r="BJ162" i="1"/>
  <c r="AY162" i="1"/>
  <c r="AF162" i="1"/>
  <c r="BJ161" i="1"/>
  <c r="AY161" i="1"/>
  <c r="AF161" i="1"/>
  <c r="BJ160" i="1"/>
  <c r="AY160" i="1"/>
  <c r="AF160" i="1"/>
  <c r="BJ159" i="1"/>
  <c r="AY159" i="1"/>
  <c r="AF159" i="1"/>
  <c r="BJ158" i="1"/>
  <c r="AY158" i="1"/>
  <c r="AF158" i="1"/>
  <c r="BJ157" i="1"/>
  <c r="AY157" i="1"/>
  <c r="AF157" i="1"/>
  <c r="BJ156" i="1"/>
  <c r="AY156" i="1"/>
  <c r="AF156" i="1"/>
  <c r="BJ155" i="1"/>
  <c r="AY155" i="1"/>
  <c r="AF155" i="1"/>
  <c r="BJ154" i="1"/>
  <c r="AY154" i="1"/>
  <c r="AF154" i="1"/>
  <c r="BJ153" i="1"/>
  <c r="AY153" i="1"/>
  <c r="AF153" i="1"/>
  <c r="BJ152" i="1"/>
  <c r="AY152" i="1"/>
  <c r="AF152" i="1"/>
  <c r="BJ151" i="1"/>
  <c r="AY151" i="1"/>
  <c r="AF151" i="1"/>
  <c r="BJ150" i="1"/>
  <c r="AY150" i="1"/>
  <c r="AF150" i="1"/>
  <c r="BJ149" i="1"/>
  <c r="AY149" i="1"/>
  <c r="AF149" i="1"/>
  <c r="BJ148" i="1"/>
  <c r="AY148" i="1"/>
  <c r="AF148" i="1"/>
  <c r="BJ147" i="1"/>
  <c r="AY147" i="1"/>
  <c r="AF147" i="1"/>
  <c r="BJ146" i="1"/>
  <c r="AY146" i="1"/>
  <c r="AF146" i="1"/>
  <c r="BJ145" i="1"/>
  <c r="AY145" i="1"/>
  <c r="AF145" i="1"/>
  <c r="BJ144" i="1"/>
  <c r="AY144" i="1"/>
  <c r="AF144" i="1"/>
  <c r="BJ143" i="1"/>
  <c r="AY143" i="1"/>
  <c r="AF143" i="1"/>
  <c r="BJ142" i="1"/>
  <c r="AY142" i="1"/>
  <c r="AF142" i="1"/>
  <c r="BJ141" i="1"/>
  <c r="AY141" i="1"/>
  <c r="AF141" i="1"/>
  <c r="BJ140" i="1"/>
  <c r="AY140" i="1"/>
  <c r="AF140" i="1"/>
  <c r="BJ139" i="1"/>
  <c r="AY139" i="1"/>
  <c r="AF139" i="1"/>
  <c r="BJ138" i="1"/>
  <c r="AY138" i="1"/>
  <c r="AF138" i="1"/>
  <c r="BJ137" i="1"/>
  <c r="AY137" i="1"/>
  <c r="AF137" i="1"/>
  <c r="BJ136" i="1"/>
  <c r="AY136" i="1"/>
  <c r="AF136" i="1"/>
  <c r="BJ135" i="1"/>
  <c r="AY135" i="1"/>
  <c r="AF135" i="1"/>
  <c r="BJ134" i="1"/>
  <c r="AY134" i="1"/>
  <c r="AF134" i="1"/>
  <c r="BJ128" i="1"/>
  <c r="AY128" i="1"/>
  <c r="AF128" i="1"/>
  <c r="BJ127" i="1"/>
  <c r="AY127" i="1"/>
  <c r="AF127" i="1"/>
  <c r="BJ126" i="1"/>
  <c r="AY126" i="1"/>
  <c r="AF126" i="1"/>
  <c r="BJ125" i="1"/>
  <c r="AY125" i="1"/>
  <c r="AF125" i="1"/>
  <c r="BJ124" i="1"/>
  <c r="AY124" i="1"/>
  <c r="AF124" i="1"/>
  <c r="BJ123" i="1"/>
  <c r="AY123" i="1"/>
  <c r="AF123" i="1"/>
  <c r="BJ122" i="1"/>
  <c r="AY122" i="1"/>
  <c r="AF122" i="1"/>
  <c r="BJ121" i="1"/>
  <c r="AY121" i="1"/>
  <c r="AF121" i="1"/>
  <c r="BJ120" i="1"/>
  <c r="AY120" i="1"/>
  <c r="AF120" i="1"/>
  <c r="BJ119" i="1"/>
  <c r="AY119" i="1"/>
  <c r="AF119" i="1"/>
  <c r="BJ118" i="1"/>
  <c r="AY118" i="1"/>
  <c r="AF118" i="1"/>
  <c r="BJ117" i="1"/>
  <c r="AY117" i="1"/>
  <c r="AF117" i="1"/>
  <c r="BJ116" i="1"/>
  <c r="AY116" i="1"/>
  <c r="AF116" i="1"/>
  <c r="BJ115" i="1"/>
  <c r="AY115" i="1"/>
  <c r="AF115" i="1"/>
  <c r="BJ114" i="1"/>
  <c r="AY114" i="1"/>
  <c r="AF114" i="1"/>
  <c r="BJ113" i="1"/>
  <c r="AY113" i="1"/>
  <c r="AF113" i="1"/>
  <c r="BJ112" i="1"/>
  <c r="AY112" i="1"/>
  <c r="AF112" i="1"/>
  <c r="BJ111" i="1"/>
  <c r="AY111" i="1"/>
  <c r="AF111" i="1"/>
  <c r="BJ110" i="1"/>
  <c r="AY110" i="1"/>
  <c r="AF110" i="1"/>
  <c r="BJ109" i="1"/>
  <c r="AY109" i="1"/>
  <c r="AF109" i="1"/>
  <c r="BJ108" i="1"/>
  <c r="AY108" i="1"/>
  <c r="AF108" i="1"/>
  <c r="BJ107" i="1"/>
  <c r="AY107" i="1"/>
  <c r="AF107" i="1"/>
  <c r="BJ106" i="1"/>
  <c r="AY106" i="1"/>
  <c r="AF106" i="1"/>
  <c r="BJ105" i="1"/>
  <c r="AY105" i="1"/>
  <c r="AF105" i="1"/>
  <c r="BJ104" i="1"/>
  <c r="AY104" i="1"/>
  <c r="AF104" i="1"/>
  <c r="BJ103" i="1"/>
  <c r="AY103" i="1"/>
  <c r="AF103" i="1"/>
  <c r="BJ102" i="1"/>
  <c r="AY102" i="1"/>
  <c r="AF102" i="1"/>
  <c r="BJ101" i="1"/>
  <c r="AY101" i="1"/>
  <c r="AF101" i="1"/>
  <c r="BJ100" i="1"/>
  <c r="AY100" i="1"/>
  <c r="AF100" i="1"/>
  <c r="BJ99" i="1"/>
  <c r="AY99" i="1"/>
  <c r="AF99" i="1"/>
  <c r="BJ98" i="1"/>
  <c r="AY98" i="1"/>
  <c r="AF98" i="1"/>
  <c r="BJ97" i="1"/>
  <c r="AY97" i="1"/>
  <c r="AF97" i="1"/>
  <c r="BJ96" i="1"/>
  <c r="AY96" i="1"/>
  <c r="AF96" i="1"/>
  <c r="BJ95" i="1"/>
  <c r="AY95" i="1"/>
  <c r="AF95" i="1"/>
  <c r="BJ94" i="1"/>
  <c r="AY94" i="1"/>
  <c r="AF94" i="1"/>
  <c r="BJ93" i="1"/>
  <c r="AY93" i="1"/>
  <c r="AF93" i="1"/>
  <c r="BJ92" i="1"/>
  <c r="AY92" i="1"/>
  <c r="AF92" i="1"/>
  <c r="BJ91" i="1"/>
  <c r="AY91" i="1"/>
  <c r="AF91" i="1"/>
  <c r="BJ90" i="1"/>
  <c r="AY90" i="1"/>
  <c r="AF90" i="1"/>
  <c r="BJ89" i="1"/>
  <c r="AY89" i="1"/>
  <c r="AF89" i="1"/>
  <c r="BJ88" i="1"/>
  <c r="AY88" i="1"/>
  <c r="AF88" i="1"/>
  <c r="BJ87" i="1"/>
  <c r="AY87" i="1"/>
  <c r="AF87" i="1"/>
  <c r="BJ86" i="1"/>
  <c r="AY86" i="1"/>
  <c r="AF86" i="1"/>
  <c r="BJ85" i="1"/>
  <c r="AY85" i="1"/>
  <c r="AF85" i="1"/>
  <c r="BJ84" i="1"/>
  <c r="AY84" i="1"/>
  <c r="AF84" i="1"/>
  <c r="BJ83" i="1"/>
  <c r="AY83" i="1"/>
  <c r="AF83" i="1"/>
  <c r="BJ82" i="1"/>
  <c r="AY82" i="1"/>
  <c r="AF82" i="1"/>
  <c r="BJ81" i="1"/>
  <c r="AY81" i="1"/>
  <c r="AF81" i="1"/>
  <c r="BJ80" i="1"/>
  <c r="AY80" i="1"/>
  <c r="AF80" i="1"/>
  <c r="BJ79" i="1"/>
  <c r="AY79" i="1"/>
  <c r="AF79" i="1"/>
  <c r="BJ78" i="1"/>
  <c r="AY78" i="1"/>
  <c r="AF78" i="1"/>
  <c r="BJ77" i="1"/>
  <c r="AY77" i="1"/>
  <c r="AF77" i="1"/>
  <c r="BJ76" i="1"/>
  <c r="AY76" i="1"/>
  <c r="AF76" i="1"/>
  <c r="BJ75" i="1"/>
  <c r="AY75" i="1"/>
  <c r="AF75" i="1"/>
  <c r="BJ74" i="1"/>
  <c r="AY74" i="1"/>
  <c r="AF74" i="1"/>
  <c r="BJ73" i="1"/>
  <c r="AY73" i="1"/>
  <c r="AF73" i="1"/>
  <c r="BJ72" i="1"/>
  <c r="AY72" i="1"/>
  <c r="AF72" i="1"/>
  <c r="BJ71" i="1"/>
  <c r="AY71" i="1"/>
  <c r="AF71" i="1"/>
  <c r="BJ70" i="1"/>
  <c r="AY70" i="1"/>
  <c r="AF70" i="1"/>
  <c r="BJ69" i="1"/>
  <c r="AY69" i="1"/>
  <c r="AF69" i="1"/>
  <c r="BJ68" i="1"/>
  <c r="AY68" i="1"/>
  <c r="AF68" i="1"/>
  <c r="BJ67" i="1"/>
  <c r="AY67" i="1"/>
  <c r="AF67" i="1"/>
  <c r="BJ66" i="1"/>
  <c r="AY66" i="1"/>
  <c r="AF66" i="1"/>
  <c r="BJ65" i="1"/>
  <c r="AY65" i="1"/>
  <c r="AF65" i="1"/>
  <c r="BJ64" i="1"/>
  <c r="AY64" i="1"/>
  <c r="AF64" i="1"/>
  <c r="BJ63" i="1"/>
  <c r="AY63" i="1"/>
  <c r="AF63" i="1"/>
  <c r="BJ62" i="1"/>
  <c r="AY62" i="1"/>
  <c r="AF62" i="1"/>
  <c r="BJ61" i="1"/>
  <c r="AY61" i="1"/>
  <c r="AF61" i="1"/>
  <c r="BJ59" i="1"/>
  <c r="AY59" i="1"/>
  <c r="AF59" i="1"/>
  <c r="BJ58" i="1"/>
  <c r="AY58" i="1"/>
  <c r="AF58" i="1"/>
  <c r="BJ57" i="1"/>
  <c r="AY57" i="1"/>
  <c r="AF57" i="1"/>
  <c r="BJ56" i="1"/>
  <c r="AY56" i="1"/>
  <c r="AF56" i="1"/>
  <c r="BJ55" i="1"/>
  <c r="AY55" i="1"/>
  <c r="AF55" i="1"/>
  <c r="BJ53" i="1"/>
  <c r="AY53" i="1"/>
  <c r="AF53" i="1"/>
  <c r="BJ52" i="1"/>
  <c r="AY52" i="1"/>
  <c r="AF52" i="1"/>
  <c r="BJ51" i="1"/>
  <c r="AY51" i="1"/>
  <c r="AF51" i="1"/>
  <c r="BJ50" i="1"/>
  <c r="AY50" i="1"/>
  <c r="AF50" i="1"/>
  <c r="BJ49" i="1"/>
  <c r="AY49" i="1"/>
  <c r="AF49" i="1"/>
  <c r="BJ48" i="1"/>
  <c r="AY48" i="1"/>
  <c r="AF48" i="1"/>
  <c r="BJ47" i="1"/>
  <c r="AY47" i="1"/>
  <c r="AF47" i="1"/>
  <c r="BJ46" i="1"/>
  <c r="AY46" i="1"/>
  <c r="AF46" i="1"/>
  <c r="BJ45" i="1"/>
  <c r="AY45" i="1"/>
  <c r="AF45" i="1"/>
  <c r="BJ44" i="1"/>
  <c r="AY44" i="1"/>
  <c r="AF44" i="1"/>
  <c r="BJ43" i="1"/>
  <c r="AY43" i="1"/>
  <c r="AF43" i="1"/>
  <c r="BJ42" i="1"/>
  <c r="AY42" i="1"/>
  <c r="AF42" i="1"/>
  <c r="BJ41" i="1"/>
  <c r="AY41" i="1"/>
  <c r="AF41" i="1"/>
  <c r="BJ40" i="1"/>
  <c r="AY40" i="1"/>
  <c r="AF40" i="1"/>
  <c r="BJ39" i="1"/>
  <c r="AY39" i="1"/>
  <c r="AF39" i="1"/>
  <c r="BJ38" i="1"/>
  <c r="AY38" i="1"/>
  <c r="AF38" i="1"/>
  <c r="BJ37" i="1"/>
  <c r="AY37" i="1"/>
  <c r="AF37" i="1"/>
  <c r="BJ36" i="1"/>
  <c r="AY36" i="1"/>
  <c r="AF36" i="1"/>
  <c r="BJ35" i="1"/>
  <c r="AY35" i="1"/>
  <c r="AF35" i="1"/>
  <c r="BJ34" i="1"/>
  <c r="AY34" i="1"/>
  <c r="AF34" i="1"/>
  <c r="BJ33" i="1"/>
  <c r="AY33" i="1"/>
  <c r="AF33" i="1"/>
  <c r="BJ32" i="1"/>
  <c r="AY32" i="1"/>
  <c r="AF32" i="1"/>
  <c r="BJ31" i="1"/>
  <c r="AY31" i="1"/>
  <c r="AF31" i="1"/>
  <c r="BJ30" i="1"/>
  <c r="AY30" i="1"/>
  <c r="AF30" i="1"/>
  <c r="BJ28" i="1"/>
  <c r="AY28" i="1"/>
  <c r="AF28" i="1"/>
  <c r="BJ27" i="1"/>
  <c r="AY27" i="1"/>
  <c r="AF27" i="1"/>
  <c r="BJ26" i="1"/>
  <c r="AY26" i="1"/>
  <c r="AF26" i="1"/>
  <c r="BJ25" i="1"/>
  <c r="AY25" i="1"/>
  <c r="AF25" i="1"/>
  <c r="BJ24" i="1"/>
  <c r="AY24" i="1"/>
  <c r="AF24" i="1"/>
  <c r="BJ23" i="1"/>
  <c r="AY23" i="1"/>
  <c r="AF23" i="1"/>
  <c r="BJ22" i="1"/>
  <c r="AY22" i="1"/>
  <c r="AF22" i="1"/>
  <c r="BJ21" i="1"/>
  <c r="AY21" i="1"/>
  <c r="AF21" i="1"/>
  <c r="BJ20" i="1"/>
  <c r="AY20" i="1"/>
  <c r="AF20" i="1"/>
  <c r="BJ19" i="1"/>
  <c r="AY19" i="1"/>
  <c r="AF19" i="1"/>
  <c r="BJ18" i="1"/>
  <c r="AY18" i="1"/>
  <c r="AF18" i="1"/>
  <c r="BJ17" i="1"/>
  <c r="AY17" i="1"/>
  <c r="AF17" i="1"/>
  <c r="BJ16" i="1"/>
  <c r="AY16" i="1"/>
  <c r="AF16" i="1"/>
  <c r="BJ15" i="1"/>
  <c r="AY15" i="1"/>
  <c r="AF15" i="1"/>
  <c r="BJ14" i="1"/>
  <c r="AY14" i="1"/>
  <c r="AF14" i="1"/>
  <c r="BJ13" i="1"/>
  <c r="AY13" i="1"/>
  <c r="AF13" i="1"/>
  <c r="BJ12" i="1"/>
  <c r="AY12" i="1"/>
  <c r="AF12" i="1"/>
  <c r="BJ11" i="1"/>
  <c r="AY11" i="1"/>
  <c r="AF11" i="1"/>
  <c r="BJ10" i="1"/>
  <c r="AY10" i="1"/>
  <c r="AF10" i="1"/>
  <c r="BJ9" i="1"/>
  <c r="AY9" i="1"/>
  <c r="AF9" i="1"/>
  <c r="AY60" i="1" l="1"/>
  <c r="AF60" i="1"/>
  <c r="BJ54" i="1"/>
  <c r="AY54" i="1"/>
  <c r="AF54" i="1"/>
  <c r="BJ29" i="1"/>
  <c r="AY29" i="1"/>
  <c r="AF29" i="1"/>
  <c r="AA7" i="1" l="1"/>
  <c r="Q6" i="1"/>
  <c r="I7" i="1"/>
  <c r="AR7" i="1"/>
  <c r="AK7" i="1"/>
  <c r="AG6" i="1"/>
  <c r="S6" i="1"/>
  <c r="R6" i="1"/>
  <c r="BA7" i="1"/>
  <c r="AW7" i="1"/>
  <c r="AL7" i="1"/>
  <c r="AI7" i="1"/>
  <c r="AH7" i="1"/>
  <c r="X7" i="1"/>
  <c r="V7" i="1"/>
  <c r="T6" i="1"/>
  <c r="Z7" i="1"/>
  <c r="L7" i="1"/>
  <c r="B8" i="1"/>
  <c r="AU6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I7" i="1"/>
  <c r="BH7" i="1"/>
  <c r="BG7" i="1"/>
  <c r="BF7" i="1"/>
  <c r="BE7" i="1"/>
  <c r="BD7" i="1"/>
  <c r="BC7" i="1"/>
  <c r="BB7" i="1"/>
  <c r="AZ7" i="1"/>
  <c r="AX7" i="1"/>
  <c r="AV7" i="1"/>
  <c r="AU7" i="1"/>
  <c r="AT7" i="1"/>
  <c r="AS7" i="1"/>
  <c r="AQ7" i="1"/>
  <c r="AP7" i="1"/>
  <c r="AO7" i="1"/>
  <c r="AN7" i="1"/>
  <c r="AM7" i="1"/>
  <c r="AJ7" i="1"/>
  <c r="AE7" i="1"/>
  <c r="AD7" i="1"/>
  <c r="AC7" i="1"/>
  <c r="AB7" i="1"/>
  <c r="Y7" i="1"/>
  <c r="W7" i="1"/>
  <c r="U7" i="1"/>
  <c r="P7" i="1"/>
  <c r="O7" i="1"/>
  <c r="N7" i="1"/>
  <c r="M7" i="1"/>
  <c r="K7" i="1"/>
  <c r="J7" i="1"/>
  <c r="H7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I6" i="1"/>
  <c r="BH6" i="1"/>
  <c r="BG6" i="1"/>
  <c r="BF6" i="1"/>
  <c r="BE6" i="1"/>
  <c r="BD6" i="1"/>
  <c r="BC6" i="1"/>
  <c r="BB6" i="1"/>
  <c r="AZ6" i="1"/>
  <c r="AX6" i="1"/>
  <c r="AV6" i="1"/>
  <c r="AT6" i="1"/>
  <c r="AS6" i="1"/>
  <c r="AQ6" i="1"/>
  <c r="AP6" i="1"/>
  <c r="AO6" i="1"/>
  <c r="AN6" i="1"/>
  <c r="AM6" i="1"/>
  <c r="AK6" i="1"/>
  <c r="AJ6" i="1"/>
  <c r="AE6" i="1"/>
  <c r="AD6" i="1"/>
  <c r="AC6" i="1"/>
  <c r="AB6" i="1"/>
  <c r="Y6" i="1"/>
  <c r="X6" i="1"/>
  <c r="W6" i="1"/>
  <c r="U6" i="1"/>
  <c r="P6" i="1"/>
  <c r="O6" i="1"/>
  <c r="N6" i="1"/>
  <c r="M6" i="1"/>
  <c r="L6" i="1"/>
  <c r="K6" i="1"/>
  <c r="J6" i="1"/>
  <c r="H6" i="1"/>
  <c r="G7" i="1"/>
  <c r="AL6" i="1"/>
  <c r="G6" i="1"/>
  <c r="AW6" i="1"/>
  <c r="V6" i="1"/>
  <c r="Q7" i="1"/>
  <c r="I6" i="1"/>
  <c r="AH6" i="1"/>
  <c r="R7" i="1"/>
  <c r="AG7" i="1"/>
  <c r="AA6" i="1"/>
  <c r="AI6" i="1"/>
  <c r="S7" i="1"/>
  <c r="AR6" i="1"/>
  <c r="T7" i="1"/>
  <c r="AY7" i="1" l="1"/>
  <c r="AF7" i="1"/>
  <c r="AF6" i="1"/>
  <c r="BJ6" i="1"/>
  <c r="BJ7" i="1"/>
</calcChain>
</file>

<file path=xl/sharedStrings.xml><?xml version="1.0" encoding="utf-8"?>
<sst xmlns="http://schemas.openxmlformats.org/spreadsheetml/2006/main" count="944" uniqueCount="579">
  <si>
    <t>PAYOUT TO NONPRIORITY UNSECUREDS-COMPLETE</t>
  </si>
  <si>
    <t>REG</t>
  </si>
  <si>
    <t>TRUSTEE LAST NAME</t>
  </si>
  <si>
    <t>TRUSTEE FIRST NAME</t>
  </si>
  <si>
    <t>CITY</t>
  </si>
  <si>
    <t>DISTRICT APPT.</t>
  </si>
  <si>
    <t>STATE</t>
  </si>
  <si>
    <t>PLAN RECEIPTS- FEE TAKEN</t>
  </si>
  <si>
    <t>PLAN RECEIPTS- NO FEE TAKEN</t>
  </si>
  <si>
    <t>NON-PLAN RECEIPTS</t>
  </si>
  <si>
    <t>FEES ON DIRECT PYMTS TO TRUST</t>
  </si>
  <si>
    <t>ADDL RECEIPTS REC’D</t>
  </si>
  <si>
    <t>TOTAL TRUST FUND RECEIPTS</t>
  </si>
  <si>
    <t>AMOUNT OF DIRECT PYMTS- FEE TO TRUST</t>
  </si>
  <si>
    <t xml:space="preserve">ONGOING MORTGAGE PYMTS </t>
  </si>
  <si>
    <t xml:space="preserve">MORTGAGE ARREARAGES </t>
  </si>
  <si>
    <t xml:space="preserve">ALL OTHER SECURED DEBT </t>
  </si>
  <si>
    <t xml:space="preserve">ONGOING DOMESTIC SUPPORT PYMTS. </t>
  </si>
  <si>
    <t xml:space="preserve">ALL OTHER PRIORITY DEBT </t>
  </si>
  <si>
    <t>UNSECURED CREDITORS</t>
  </si>
  <si>
    <t>DEBTOR ATTY'S</t>
  </si>
  <si>
    <t>503(b) AWARDS</t>
  </si>
  <si>
    <t>OTHER ADMIN TO EXPENSE FUND</t>
  </si>
  <si>
    <t>DEBTOR REFUNDS</t>
  </si>
  <si>
    <t>ADDL TRUST DISBURSEMENTS</t>
  </si>
  <si>
    <t>TOTAL TRUST FUND DISBURS.</t>
  </si>
  <si>
    <t>CASH TO RECEIPTS RATIO</t>
  </si>
  <si>
    <t>$FEES TRANSFERRED</t>
  </si>
  <si>
    <t>FEES ON DIRECT PMTS TO EXPENSE ACCT</t>
  </si>
  <si>
    <t>AMOUNT OF DIRECT PYMTS-FEE TO EXP ACCT</t>
  </si>
  <si>
    <t>INTEREST REC. FROM TRUST FUNDS</t>
  </si>
  <si>
    <t>INTEREST REC. ON EXPENSE FUNDS</t>
  </si>
  <si>
    <t>TOTAL INTEREST</t>
  </si>
  <si>
    <t>EMPLOYEE SALARIES</t>
  </si>
  <si>
    <t>PAYROLL TAXES</t>
  </si>
  <si>
    <t>EMPLOYEE BENEFITS</t>
  </si>
  <si>
    <t>TEMP LABOR</t>
  </si>
  <si>
    <t>OFFICE RENT &amp; UTILS</t>
  </si>
  <si>
    <t>BOOKKEEP/ACCTG SVCS</t>
  </si>
  <si>
    <t>COMPUTER SVCS.</t>
  </si>
  <si>
    <t>AUDIT SVCS.</t>
  </si>
  <si>
    <t>CONSULTING SVCS.</t>
  </si>
  <si>
    <t>NOTICING EXPENSE</t>
  </si>
  <si>
    <t>TELEPH/POST/SUPPLIES</t>
  </si>
  <si>
    <t>TRAINING (NON-UST)</t>
  </si>
  <si>
    <t>DEBTOR EDUCATION</t>
  </si>
  <si>
    <t>EQUIP/FURN PURCHASES</t>
  </si>
  <si>
    <t>BANK CHARGES</t>
  </si>
  <si>
    <t>ADDL OPER. EXPENSES</t>
  </si>
  <si>
    <t>TOTAL OPERATING EXPENSES</t>
  </si>
  <si>
    <t>TOTAL ALLOC /RELATED</t>
  </si>
  <si>
    <t>RELATE/% EXP</t>
  </si>
  <si>
    <t>AVG. % FEE</t>
  </si>
  <si>
    <t>BALANCE PER BOOKS - PRE-CONFIRM ACCT.</t>
  </si>
  <si>
    <t>BALANCE PER BOOKS - CONFIRM ACCT.</t>
  </si>
  <si>
    <t>ACTUAL COMP'N</t>
  </si>
  <si>
    <t>EXCESS COMP'N</t>
  </si>
  <si>
    <t>ENDING EXP. FUND BALANCE</t>
  </si>
  <si>
    <t>EXP. FUND IN EXCESS OF 25%</t>
  </si>
  <si>
    <t>EXCESS 25% TO USTSF</t>
  </si>
  <si>
    <t>EXCESS COMP TO USTSF</t>
  </si>
  <si>
    <t>EXCESS PAYABLE TO USTSF</t>
  </si>
  <si>
    <t>ACCUM. OPER. DEFICIT</t>
  </si>
  <si>
    <t>NEW CASES FILED</t>
  </si>
  <si>
    <t>CASES REOPEN</t>
  </si>
  <si>
    <t>TRANS/CONV/DIS/CLOSURE OF REOPEN. CASES</t>
  </si>
  <si>
    <t>CONVERTED PRE-CONFIRM</t>
  </si>
  <si>
    <t>CONVERTED POST-CONFIRM</t>
  </si>
  <si>
    <t>DISMISS PRE-CONFIRM</t>
  </si>
  <si>
    <t>DISMISS POST-CONFIRM</t>
  </si>
  <si>
    <t>CASES TRANSFER IN</t>
  </si>
  <si>
    <t>CASES TRANSFER OUT</t>
  </si>
  <si>
    <t>OTHER ADJUSTS</t>
  </si>
  <si>
    <t>CLOSED COMPLETE PLAN</t>
  </si>
  <si>
    <t>CLOSED HARDSHIP DISCHARGE</t>
  </si>
  <si>
    <t>CASES &gt; 65 MOS.</t>
  </si>
  <si>
    <t>70% or MORE</t>
  </si>
  <si>
    <t>40%-69%</t>
  </si>
  <si>
    <t>1-39%</t>
  </si>
  <si>
    <t>NO USEC'D CLAIMS</t>
  </si>
  <si>
    <t>NATIONAL TOTALS</t>
  </si>
  <si>
    <t>N.A.</t>
  </si>
  <si>
    <t>NATIONAL AVG. PER OPERATION</t>
  </si>
  <si>
    <t>Bankowski</t>
  </si>
  <si>
    <t>Carolyn</t>
  </si>
  <si>
    <t>Boston</t>
  </si>
  <si>
    <t xml:space="preserve"> </t>
  </si>
  <si>
    <t>Massachusetts</t>
  </si>
  <si>
    <t>Boyajian</t>
  </si>
  <si>
    <t>John</t>
  </si>
  <si>
    <t>Providence</t>
  </si>
  <si>
    <t>Rhode Island</t>
  </si>
  <si>
    <t>Brunswick</t>
  </si>
  <si>
    <t>Maine</t>
  </si>
  <si>
    <t>Pappalardo</t>
  </si>
  <si>
    <t>Denise</t>
  </si>
  <si>
    <t>Worcester</t>
  </si>
  <si>
    <t>Sumski</t>
  </si>
  <si>
    <t>Lawrence</t>
  </si>
  <si>
    <t>Manchester</t>
  </si>
  <si>
    <t>New Hampshire</t>
  </si>
  <si>
    <t>Celli</t>
  </si>
  <si>
    <t>Andrea</t>
  </si>
  <si>
    <t>Albany</t>
  </si>
  <si>
    <t>Northern</t>
  </si>
  <si>
    <t>New York</t>
  </si>
  <si>
    <t>DeRosa</t>
  </si>
  <si>
    <t>Marianne</t>
  </si>
  <si>
    <t>Jericho</t>
  </si>
  <si>
    <t>Eastern</t>
  </si>
  <si>
    <t>Macco</t>
  </si>
  <si>
    <t>Michael</t>
  </si>
  <si>
    <t>Melville</t>
  </si>
  <si>
    <t>Mogavero</t>
  </si>
  <si>
    <t>Albert</t>
  </si>
  <si>
    <t>Buffalo</t>
  </si>
  <si>
    <t>Western</t>
  </si>
  <si>
    <t>Reiber</t>
  </si>
  <si>
    <t>George</t>
  </si>
  <si>
    <t>Rochester</t>
  </si>
  <si>
    <t>Jeffrey</t>
  </si>
  <si>
    <t>White Plains</t>
  </si>
  <si>
    <t>Southern</t>
  </si>
  <si>
    <t>Sensenich</t>
  </si>
  <si>
    <t>Jan</t>
  </si>
  <si>
    <t>Norwich</t>
  </si>
  <si>
    <t>Vermont</t>
  </si>
  <si>
    <t>Swimelar</t>
  </si>
  <si>
    <t>Mark</t>
  </si>
  <si>
    <t>Syracuse</t>
  </si>
  <si>
    <t>Hartford</t>
  </si>
  <si>
    <t>Connecticut</t>
  </si>
  <si>
    <t>Balboa</t>
  </si>
  <si>
    <t>Isabel</t>
  </si>
  <si>
    <t>Cherry Hill</t>
  </si>
  <si>
    <t>New Jersey</t>
  </si>
  <si>
    <t>DeHart, III</t>
  </si>
  <si>
    <t>Charles</t>
  </si>
  <si>
    <t>Hummelstown</t>
  </si>
  <si>
    <t>Middle</t>
  </si>
  <si>
    <t>Pennsylvania</t>
  </si>
  <si>
    <t>Greenberg</t>
  </si>
  <si>
    <t>Marie-Ann</t>
  </si>
  <si>
    <t>Fairfield</t>
  </si>
  <si>
    <t>Joseph</t>
  </si>
  <si>
    <t>Wilmington</t>
  </si>
  <si>
    <t>Delaware</t>
  </si>
  <si>
    <t>Miller</t>
  </si>
  <si>
    <t>William</t>
  </si>
  <si>
    <t>Philadelphia</t>
  </si>
  <si>
    <t>Reading</t>
  </si>
  <si>
    <t>Russo</t>
  </si>
  <si>
    <t>Robbinsville</t>
  </si>
  <si>
    <t>Winnecour</t>
  </si>
  <si>
    <t>Ronda</t>
  </si>
  <si>
    <t>Pittsburgh</t>
  </si>
  <si>
    <t>Bates</t>
  </si>
  <si>
    <t>Carl</t>
  </si>
  <si>
    <t>Richmond</t>
  </si>
  <si>
    <t>Virginia</t>
  </si>
  <si>
    <t>Beskin</t>
  </si>
  <si>
    <t>Herbert</t>
  </si>
  <si>
    <t>Charlottesville</t>
  </si>
  <si>
    <t>Branigan</t>
  </si>
  <si>
    <t>Timothy</t>
  </si>
  <si>
    <t>Laurel</t>
  </si>
  <si>
    <t>Maryland</t>
  </si>
  <si>
    <t>Baltimore</t>
  </si>
  <si>
    <t>Cotter</t>
  </si>
  <si>
    <t>Chesapeake</t>
  </si>
  <si>
    <t>Columbia</t>
  </si>
  <si>
    <t>South Carolina</t>
  </si>
  <si>
    <t>Gorman</t>
  </si>
  <si>
    <t>Thomas</t>
  </si>
  <si>
    <t>Alexandria</t>
  </si>
  <si>
    <t>Grigsby</t>
  </si>
  <si>
    <t>Nancy</t>
  </si>
  <si>
    <t>Bowie</t>
  </si>
  <si>
    <t>Holland</t>
  </si>
  <si>
    <t>Gretchen</t>
  </si>
  <si>
    <t>Greenville</t>
  </si>
  <si>
    <t>Micale</t>
  </si>
  <si>
    <t>Christopher</t>
  </si>
  <si>
    <t>Roanoke</t>
  </si>
  <si>
    <t>Morris</t>
  </si>
  <si>
    <t>Helen</t>
  </si>
  <si>
    <t>South Charleston</t>
  </si>
  <si>
    <t>Northern and Southern</t>
  </si>
  <si>
    <t>West Virginia</t>
  </si>
  <si>
    <t>Washington</t>
  </si>
  <si>
    <t>Stackhouse</t>
  </si>
  <si>
    <t>R. Clinton</t>
  </si>
  <si>
    <t>Stephenson, Jr.</t>
  </si>
  <si>
    <t>Wyman</t>
  </si>
  <si>
    <t>James</t>
  </si>
  <si>
    <t>Mt. Pleasant</t>
  </si>
  <si>
    <t>Barkley</t>
  </si>
  <si>
    <t>Locke</t>
  </si>
  <si>
    <t>Jackson</t>
  </si>
  <si>
    <t>Mississippi</t>
  </si>
  <si>
    <t>Barkley, Jr.</t>
  </si>
  <si>
    <t>Harold</t>
  </si>
  <si>
    <t>Beaulieu</t>
  </si>
  <si>
    <t>Sterling</t>
  </si>
  <si>
    <t>Metairie</t>
  </si>
  <si>
    <t>Louisiana</t>
  </si>
  <si>
    <t>Hattiesburg</t>
  </si>
  <si>
    <t>Crawford</t>
  </si>
  <si>
    <t>Annette</t>
  </si>
  <si>
    <t>Baton Rouge</t>
  </si>
  <si>
    <t>Cuntz</t>
  </si>
  <si>
    <t>Warren</t>
  </si>
  <si>
    <t>Gulfport</t>
  </si>
  <si>
    <t>Hastings</t>
  </si>
  <si>
    <t>E. Eugene</t>
  </si>
  <si>
    <t>Monroe</t>
  </si>
  <si>
    <t>Henley, Jr.</t>
  </si>
  <si>
    <t>Rodriguez</t>
  </si>
  <si>
    <t>Keith</t>
  </si>
  <si>
    <t>Lafayette</t>
  </si>
  <si>
    <t>Shreveport</t>
  </si>
  <si>
    <t>Thornburg</t>
  </si>
  <si>
    <t>Jon</t>
  </si>
  <si>
    <t>Vardaman</t>
  </si>
  <si>
    <t>M. Terre</t>
  </si>
  <si>
    <t>Brandon</t>
  </si>
  <si>
    <t>Bassel</t>
  </si>
  <si>
    <t>Pamela</t>
  </si>
  <si>
    <t>Fort Worth</t>
  </si>
  <si>
    <t>Texas</t>
  </si>
  <si>
    <t>Powers</t>
  </si>
  <si>
    <t>Irving</t>
  </si>
  <si>
    <t>Tyler</t>
  </si>
  <si>
    <t>Truman</t>
  </si>
  <si>
    <t>Tim</t>
  </si>
  <si>
    <t>N. Richland Hills</t>
  </si>
  <si>
    <t>Wilson</t>
  </si>
  <si>
    <t>Robert</t>
  </si>
  <si>
    <t>Lubbock</t>
  </si>
  <si>
    <t>Boudloche</t>
  </si>
  <si>
    <t>Cindy</t>
  </si>
  <si>
    <t>Corpus Christi</t>
  </si>
  <si>
    <t>Cox</t>
  </si>
  <si>
    <t>Stuart</t>
  </si>
  <si>
    <t>El Paso</t>
  </si>
  <si>
    <t>Heitkamp</t>
  </si>
  <si>
    <t>Houston</t>
  </si>
  <si>
    <t>Hendren, Jr.</t>
  </si>
  <si>
    <t>Ray</t>
  </si>
  <si>
    <t>Austin</t>
  </si>
  <si>
    <t>Langehennig</t>
  </si>
  <si>
    <t>Deborah</t>
  </si>
  <si>
    <t>Norwood</t>
  </si>
  <si>
    <t>Gary</t>
  </si>
  <si>
    <t>Midland</t>
  </si>
  <si>
    <t>Peake</t>
  </si>
  <si>
    <t>David</t>
  </si>
  <si>
    <t>Viegelahn</t>
  </si>
  <si>
    <t>Mary</t>
  </si>
  <si>
    <t>San Antonio</t>
  </si>
  <si>
    <t>Brown</t>
  </si>
  <si>
    <t>Sylvia</t>
  </si>
  <si>
    <t>Memphis</t>
  </si>
  <si>
    <t>Tennessee</t>
  </si>
  <si>
    <t>Burden</t>
  </si>
  <si>
    <t>Beverly</t>
  </si>
  <si>
    <t>Lexington</t>
  </si>
  <si>
    <t>Kentucky</t>
  </si>
  <si>
    <t>Hildebrand, III</t>
  </si>
  <si>
    <t>Henry</t>
  </si>
  <si>
    <t>Nashville</t>
  </si>
  <si>
    <t>Ivy</t>
  </si>
  <si>
    <t>Kerney</t>
  </si>
  <si>
    <t>Gwendolyn</t>
  </si>
  <si>
    <t>Knoxville</t>
  </si>
  <si>
    <t>Louisville</t>
  </si>
  <si>
    <t>Stevenson</t>
  </si>
  <si>
    <t>Bekofske</t>
  </si>
  <si>
    <t>Flint</t>
  </si>
  <si>
    <t>Michigan</t>
  </si>
  <si>
    <t>Burks</t>
  </si>
  <si>
    <t>Margaret</t>
  </si>
  <si>
    <t>Cincinnati</t>
  </si>
  <si>
    <t>Ohio</t>
  </si>
  <si>
    <t>Carroll</t>
  </si>
  <si>
    <t>Krispen</t>
  </si>
  <si>
    <t>Detroit</t>
  </si>
  <si>
    <t>English</t>
  </si>
  <si>
    <t>Faye</t>
  </si>
  <si>
    <t>Columbus</t>
  </si>
  <si>
    <t>Foley</t>
  </si>
  <si>
    <t>Barbara</t>
  </si>
  <si>
    <t>Kalamazoo</t>
  </si>
  <si>
    <t>Gallo</t>
  </si>
  <si>
    <t>Youngstown</t>
  </si>
  <si>
    <t>Kellner</t>
  </si>
  <si>
    <t>Dayton</t>
  </si>
  <si>
    <t>McDonald, Jr.</t>
  </si>
  <si>
    <t>Saginaw</t>
  </si>
  <si>
    <t>Pees</t>
  </si>
  <si>
    <t>Frank</t>
  </si>
  <si>
    <t>Worthington</t>
  </si>
  <si>
    <t>Rodgers</t>
  </si>
  <si>
    <t>Brett</t>
  </si>
  <si>
    <t>Grand Rapids</t>
  </si>
  <si>
    <t>Canton</t>
  </si>
  <si>
    <t>Rucinski</t>
  </si>
  <si>
    <t>Akron</t>
  </si>
  <si>
    <t>Ruskin</t>
  </si>
  <si>
    <t>Southfield</t>
  </si>
  <si>
    <t>Cleveland</t>
  </si>
  <si>
    <t>Terry</t>
  </si>
  <si>
    <t>Tammy</t>
  </si>
  <si>
    <t>Vaughan</t>
  </si>
  <si>
    <t>Elizabeth</t>
  </si>
  <si>
    <t>Toledo</t>
  </si>
  <si>
    <t>Black, Jr.</t>
  </si>
  <si>
    <t>Seymour</t>
  </si>
  <si>
    <t>Indiana</t>
  </si>
  <si>
    <t>Indianapolis</t>
  </si>
  <si>
    <t>Chael</t>
  </si>
  <si>
    <t>Paul</t>
  </si>
  <si>
    <t>Merrillville</t>
  </si>
  <si>
    <t>Central</t>
  </si>
  <si>
    <t>Illinois</t>
  </si>
  <si>
    <t>Combs-Skinner</t>
  </si>
  <si>
    <t>Marsha</t>
  </si>
  <si>
    <t>Newman</t>
  </si>
  <si>
    <t>Decker</t>
  </si>
  <si>
    <t>Donald</t>
  </si>
  <si>
    <t>Terre Haute</t>
  </si>
  <si>
    <t>DeLaney</t>
  </si>
  <si>
    <t>Ann</t>
  </si>
  <si>
    <t>Debra</t>
  </si>
  <si>
    <t>South Bend</t>
  </si>
  <si>
    <t>Musgrave, II</t>
  </si>
  <si>
    <t>Evansville</t>
  </si>
  <si>
    <t>Rosenthal</t>
  </si>
  <si>
    <t>Simon</t>
  </si>
  <si>
    <t>Russell</t>
  </si>
  <si>
    <t>Swansea</t>
  </si>
  <si>
    <t>Wisconsin</t>
  </si>
  <si>
    <t>Milwaukee</t>
  </si>
  <si>
    <t>Harring</t>
  </si>
  <si>
    <t>Madison</t>
  </si>
  <si>
    <t>Marshall</t>
  </si>
  <si>
    <t>Marilyn</t>
  </si>
  <si>
    <t>Chicago</t>
  </si>
  <si>
    <t>Meyer</t>
  </si>
  <si>
    <t>Lydia</t>
  </si>
  <si>
    <t>Rockford</t>
  </si>
  <si>
    <t>Stearns</t>
  </si>
  <si>
    <t>Glenn</t>
  </si>
  <si>
    <t>Lisle</t>
  </si>
  <si>
    <t>Vaughn</t>
  </si>
  <si>
    <t>Burrell</t>
  </si>
  <si>
    <t>Gregory</t>
  </si>
  <si>
    <t>Minneapolis</t>
  </si>
  <si>
    <t>Minnesota</t>
  </si>
  <si>
    <t>Carlson</t>
  </si>
  <si>
    <t>Kyle</t>
  </si>
  <si>
    <t>Barnesville</t>
  </si>
  <si>
    <t>Minnesota &amp; North Dakota</t>
  </si>
  <si>
    <t>Dunbar</t>
  </si>
  <si>
    <t>Carol</t>
  </si>
  <si>
    <t>Waterloo</t>
  </si>
  <si>
    <t>Iowa</t>
  </si>
  <si>
    <t>Wein</t>
  </si>
  <si>
    <t>Dale</t>
  </si>
  <si>
    <t>Aberdeen</t>
  </si>
  <si>
    <t>South Dakota</t>
  </si>
  <si>
    <t>Babin</t>
  </si>
  <si>
    <t>Joyce</t>
  </si>
  <si>
    <t>Little Rock</t>
  </si>
  <si>
    <t>Eastern and Western</t>
  </si>
  <si>
    <t>Arkansas</t>
  </si>
  <si>
    <t>Fink</t>
  </si>
  <si>
    <t>Richard</t>
  </si>
  <si>
    <t>Kansas City</t>
  </si>
  <si>
    <t>Missouri</t>
  </si>
  <si>
    <t>Gooding</t>
  </si>
  <si>
    <t>Jack</t>
  </si>
  <si>
    <t>St. Louis</t>
  </si>
  <si>
    <t>Laughlin</t>
  </si>
  <si>
    <t>Kathleen</t>
  </si>
  <si>
    <t>Omaha</t>
  </si>
  <si>
    <t>Nebraska</t>
  </si>
  <si>
    <t>McCarty</t>
  </si>
  <si>
    <t>Phoenix</t>
  </si>
  <si>
    <t>Arizona</t>
  </si>
  <si>
    <t>Kerns</t>
  </si>
  <si>
    <t>Dianne</t>
  </si>
  <si>
    <t>Tucson</t>
  </si>
  <si>
    <t>Maney</t>
  </si>
  <si>
    <t>Edward</t>
  </si>
  <si>
    <t>Billingslea, Jr.</t>
  </si>
  <si>
    <t>San Diego</t>
  </si>
  <si>
    <t>California</t>
  </si>
  <si>
    <t>Hu</t>
  </si>
  <si>
    <t>Howard</t>
  </si>
  <si>
    <t>Honolulu</t>
  </si>
  <si>
    <t>Hawaii, Guam &amp; North. Mariana Isl</t>
  </si>
  <si>
    <t>Skelton</t>
  </si>
  <si>
    <t>Cohen</t>
  </si>
  <si>
    <t>Amrane</t>
  </si>
  <si>
    <t>Orange</t>
  </si>
  <si>
    <t>Curry</t>
  </si>
  <si>
    <t>Los Angeles</t>
  </si>
  <si>
    <t>Danielson</t>
  </si>
  <si>
    <t>Rodney</t>
  </si>
  <si>
    <t>Riverside</t>
  </si>
  <si>
    <t>Dockery</t>
  </si>
  <si>
    <t>Kathy</t>
  </si>
  <si>
    <t>Rojas</t>
  </si>
  <si>
    <t>Sherman Oaks</t>
  </si>
  <si>
    <t>Bronitsky</t>
  </si>
  <si>
    <t>Martha</t>
  </si>
  <si>
    <t>Hayward</t>
  </si>
  <si>
    <t>Burchard, Jr.</t>
  </si>
  <si>
    <t>Foster City</t>
  </si>
  <si>
    <t>Cusick</t>
  </si>
  <si>
    <t>Sacramento</t>
  </si>
  <si>
    <t>Derham-Burk</t>
  </si>
  <si>
    <t>Devin</t>
  </si>
  <si>
    <t>San Jose</t>
  </si>
  <si>
    <t>Greer</t>
  </si>
  <si>
    <t>Modesto</t>
  </si>
  <si>
    <t>Johnson</t>
  </si>
  <si>
    <t>Leavitt</t>
  </si>
  <si>
    <t>Las Vegas</t>
  </si>
  <si>
    <t>Nevada</t>
  </si>
  <si>
    <t>Fresno</t>
  </si>
  <si>
    <t>Van Meter</t>
  </si>
  <si>
    <t>Reno</t>
  </si>
  <si>
    <t>Yarnall</t>
  </si>
  <si>
    <t>Rick</t>
  </si>
  <si>
    <t>Brunner</t>
  </si>
  <si>
    <t>Daniel</t>
  </si>
  <si>
    <t>Spokane</t>
  </si>
  <si>
    <t>Anchorage</t>
  </si>
  <si>
    <t>Alaska</t>
  </si>
  <si>
    <t>Drummond</t>
  </si>
  <si>
    <t>Great Falls</t>
  </si>
  <si>
    <t>Montana</t>
  </si>
  <si>
    <t>Seattle</t>
  </si>
  <si>
    <t>Godare</t>
  </si>
  <si>
    <t>Wayne</t>
  </si>
  <si>
    <t>Portland</t>
  </si>
  <si>
    <t>Oregon</t>
  </si>
  <si>
    <t>McCallister</t>
  </si>
  <si>
    <t>Boise</t>
  </si>
  <si>
    <t>Idaho</t>
  </si>
  <si>
    <t>Zimmerman</t>
  </si>
  <si>
    <t>C. Barry</t>
  </si>
  <si>
    <t>Coeur d'Alene</t>
  </si>
  <si>
    <t>Salt Lake City</t>
  </si>
  <si>
    <t>Utah</t>
  </si>
  <si>
    <t>Kiel</t>
  </si>
  <si>
    <t>Douglas</t>
  </si>
  <si>
    <t>Denver</t>
  </si>
  <si>
    <t>Colorado</t>
  </si>
  <si>
    <t>Bonney</t>
  </si>
  <si>
    <t>Muskogee</t>
  </si>
  <si>
    <t>Oklahoma</t>
  </si>
  <si>
    <t>Eck</t>
  </si>
  <si>
    <t>Lonnie</t>
  </si>
  <si>
    <t>Tulsa</t>
  </si>
  <si>
    <t>Griffin</t>
  </si>
  <si>
    <t>Roeland Park</t>
  </si>
  <si>
    <t>Kansas</t>
  </si>
  <si>
    <t>Hamilton</t>
  </si>
  <si>
    <t>Topeka</t>
  </si>
  <si>
    <t>Hardeman</t>
  </si>
  <si>
    <t>Oklahoma City</t>
  </si>
  <si>
    <t>Albuquerque</t>
  </si>
  <si>
    <t>New Mexico</t>
  </si>
  <si>
    <t>Laurie</t>
  </si>
  <si>
    <t>Wichita</t>
  </si>
  <si>
    <t>Carrion</t>
  </si>
  <si>
    <t>Jose</t>
  </si>
  <si>
    <t>San Juan</t>
  </si>
  <si>
    <t>Puerto Rico &amp; Virgin Islands</t>
  </si>
  <si>
    <t>Goodman</t>
  </si>
  <si>
    <t>Adam</t>
  </si>
  <si>
    <t>Atlanta</t>
  </si>
  <si>
    <t>Georgia</t>
  </si>
  <si>
    <t>Hart</t>
  </si>
  <si>
    <t>Leigh</t>
  </si>
  <si>
    <t>Tallahassee</t>
  </si>
  <si>
    <t>Florida</t>
  </si>
  <si>
    <t>Hope</t>
  </si>
  <si>
    <t>Camille</t>
  </si>
  <si>
    <t>Macon</t>
  </si>
  <si>
    <t>Hurst</t>
  </si>
  <si>
    <t>Kristin</t>
  </si>
  <si>
    <t>Le</t>
  </si>
  <si>
    <t>Huon</t>
  </si>
  <si>
    <t>Augusta</t>
  </si>
  <si>
    <t>Massey</t>
  </si>
  <si>
    <t>Elaina</t>
  </si>
  <si>
    <t>Meredith</t>
  </si>
  <si>
    <t>O. Byron</t>
  </si>
  <si>
    <t>Savannah</t>
  </si>
  <si>
    <t xml:space="preserve">Neidich </t>
  </si>
  <si>
    <t>Miramar</t>
  </si>
  <si>
    <t>Neway</t>
  </si>
  <si>
    <t>Jacksonville</t>
  </si>
  <si>
    <t>Oliveras Rivera</t>
  </si>
  <si>
    <t>Alejandro</t>
  </si>
  <si>
    <t xml:space="preserve">Puerto Rico </t>
  </si>
  <si>
    <t>Remick</t>
  </si>
  <si>
    <t>Kelly</t>
  </si>
  <si>
    <t>Townson</t>
  </si>
  <si>
    <t>Mary Ida</t>
  </si>
  <si>
    <t>Waage</t>
  </si>
  <si>
    <t>Bradenton</t>
  </si>
  <si>
    <t>Weatherford</t>
  </si>
  <si>
    <t>Winter Park</t>
  </si>
  <si>
    <t>Weiner</t>
  </si>
  <si>
    <t>Robin</t>
  </si>
  <si>
    <t>Ft. Lauderdale</t>
  </si>
  <si>
    <t>Whaley</t>
  </si>
  <si>
    <t>Plano</t>
  </si>
  <si>
    <t>Chattanooga</t>
  </si>
  <si>
    <t>Oshkosh</t>
  </si>
  <si>
    <t>Tacoma</t>
  </si>
  <si>
    <t>Eugene</t>
  </si>
  <si>
    <t>Suffolk</t>
  </si>
  <si>
    <t>Wade</t>
  </si>
  <si>
    <t>West</t>
  </si>
  <si>
    <t>Hauber</t>
  </si>
  <si>
    <t>Garcia</t>
  </si>
  <si>
    <t>Jipping</t>
  </si>
  <si>
    <t>Malaier</t>
  </si>
  <si>
    <t>Markel</t>
  </si>
  <si>
    <t>Jenkins</t>
  </si>
  <si>
    <t>Nacole</t>
  </si>
  <si>
    <t>Naliko</t>
  </si>
  <si>
    <t>Kara</t>
  </si>
  <si>
    <t>Suzanne</t>
  </si>
  <si>
    <t>Carey</t>
  </si>
  <si>
    <t>Lon</t>
  </si>
  <si>
    <t>(1)  trustees who run ongoing mortgage payments through the plans on a regular basis-defined as disbursing ongoing mortgage payments totaling 10% or more of total disbursements OR</t>
  </si>
  <si>
    <t>disbursing ongoing mortgage payments totaling between 1%-10% of total disbursements where the region advises they routinely run them through the plans.</t>
  </si>
  <si>
    <t>Scott</t>
  </si>
  <si>
    <t>Diana</t>
  </si>
  <si>
    <t>Simmons-Beasley</t>
  </si>
  <si>
    <t>Johns</t>
  </si>
  <si>
    <t>Davis</t>
  </si>
  <si>
    <t>Todd</t>
  </si>
  <si>
    <t>Ebert</t>
  </si>
  <si>
    <t>Maryland &amp; DC</t>
  </si>
  <si>
    <t>Napolitano</t>
  </si>
  <si>
    <t>Helbling</t>
  </si>
  <si>
    <t>Krista</t>
  </si>
  <si>
    <t>Lauren</t>
  </si>
  <si>
    <t>Daugherty</t>
  </si>
  <si>
    <t>Tiffany</t>
  </si>
  <si>
    <t>Dudley</t>
  </si>
  <si>
    <t>Andrew</t>
  </si>
  <si>
    <t>Lieske</t>
  </si>
  <si>
    <t>Davey</t>
  </si>
  <si>
    <t>Melissa</t>
  </si>
  <si>
    <t>ERRONEOUS DISB</t>
  </si>
  <si>
    <t>Roberta</t>
  </si>
  <si>
    <t># CASES END FY19</t>
  </si>
  <si>
    <t>CASES ACTIVE START '19</t>
  </si>
  <si>
    <t>Preuss</t>
  </si>
  <si>
    <t>Miller Int./Waterman</t>
  </si>
  <si>
    <t>Bell/Rawlings</t>
  </si>
  <si>
    <t>Talton/Ebert int./Kraus</t>
  </si>
  <si>
    <t>Schinker-Kuharich</t>
  </si>
  <si>
    <t>Wilson-Aguilar</t>
  </si>
  <si>
    <t>Jason</t>
  </si>
  <si>
    <t>Dynele</t>
  </si>
  <si>
    <t xml:space="preserve">Cornejo </t>
  </si>
  <si>
    <t>Lloyd</t>
  </si>
  <si>
    <t xml:space="preserve">CHAPTER 13 STANDING TRUSTEE FY19 AUDITED ANNUAL REPORTS </t>
  </si>
  <si>
    <t>Colorado &amp; 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</si>
</sst>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0"/>
      <color indexed="10"/>
      <name val="MS Sans Serif"/>
      <family val="2"/>
    </font>
    <font>
      <sz val="11"/>
      <color rgb="FF1F497D"/>
      <name val="Calibri"/>
      <family val="2"/>
      <scheme val="minor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8"/>
      <name val="Times New Roman"/>
      <family val="1"/>
    </font>
    <font>
      <sz val="10"/>
      <name val="MS Sans Serif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sz val="12"/>
      <color theme="1"/>
      <name val="Times New Roman"/>
      <family val="1"/>
    </font>
    <font>
      <sz val="10"/>
      <name val="MS Sans Serif"/>
      <family val="2"/>
    </font>
    <font>
      <sz val="12"/>
      <color rgb="FFFF0000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4659260841701"/>
        <bgColor rgb="FFC0C0C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8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3" fontId="12" fillId="0" borderId="0" xfId="0" applyNumberFormat="1" applyFont="1" applyFill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4" xfId="0" applyNumberFormat="1" applyFont="1" applyBorder="1"/>
    <xf numFmtId="0" fontId="11" fillId="0" borderId="4" xfId="0" applyNumberFormat="1" applyFont="1" applyBorder="1" applyAlignment="1">
      <alignment wrapText="1"/>
    </xf>
    <xf numFmtId="0" fontId="11" fillId="0" borderId="4" xfId="0" applyNumberFormat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1" fillId="2" borderId="4" xfId="0" applyNumberFormat="1" applyFont="1" applyFill="1" applyBorder="1" applyAlignment="1">
      <alignment wrapText="1"/>
    </xf>
    <xf numFmtId="164" fontId="11" fillId="0" borderId="4" xfId="0" applyNumberFormat="1" applyFont="1" applyBorder="1" applyAlignment="1">
      <alignment wrapText="1"/>
    </xf>
    <xf numFmtId="0" fontId="11" fillId="0" borderId="4" xfId="0" quotePrefix="1" applyNumberFormat="1" applyFont="1" applyBorder="1" applyAlignment="1">
      <alignment wrapText="1"/>
    </xf>
    <xf numFmtId="0" fontId="11" fillId="2" borderId="5" xfId="2" quotePrefix="1" applyNumberFormat="1" applyFont="1" applyFill="1" applyBorder="1" applyAlignment="1">
      <alignment wrapText="1"/>
    </xf>
    <xf numFmtId="0" fontId="11" fillId="2" borderId="5" xfId="3" applyNumberFormat="1" applyFont="1" applyFill="1" applyBorder="1" applyAlignment="1">
      <alignment wrapText="1"/>
    </xf>
    <xf numFmtId="0" fontId="11" fillId="2" borderId="5" xfId="1" applyNumberFormat="1" applyFont="1" applyFill="1" applyBorder="1" applyAlignment="1">
      <alignment wrapText="1"/>
    </xf>
    <xf numFmtId="9" fontId="11" fillId="0" borderId="4" xfId="0" quotePrefix="1" applyNumberFormat="1" applyFont="1" applyBorder="1"/>
    <xf numFmtId="0" fontId="16" fillId="3" borderId="2" xfId="0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/>
    <xf numFmtId="0" fontId="16" fillId="3" borderId="1" xfId="0" applyFont="1" applyFill="1" applyBorder="1" applyAlignment="1" applyProtection="1">
      <alignment horizontal="center" vertical="center"/>
    </xf>
    <xf numFmtId="0" fontId="16" fillId="3" borderId="6" xfId="0" applyFont="1" applyFill="1" applyBorder="1" applyAlignment="1" applyProtection="1">
      <alignment horizontal="center" vertical="center"/>
    </xf>
    <xf numFmtId="3" fontId="17" fillId="3" borderId="4" xfId="0" applyNumberFormat="1" applyFont="1" applyFill="1" applyBorder="1" applyAlignment="1" applyProtection="1">
      <alignment horizontal="right"/>
    </xf>
    <xf numFmtId="164" fontId="3" fillId="4" borderId="5" xfId="0" applyNumberFormat="1" applyFont="1" applyFill="1" applyBorder="1" applyAlignment="1">
      <alignment horizontal="right" wrapText="1"/>
    </xf>
    <xf numFmtId="37" fontId="17" fillId="3" borderId="4" xfId="0" applyNumberFormat="1" applyFont="1" applyFill="1" applyBorder="1" applyAlignment="1" applyProtection="1">
      <alignment horizontal="right"/>
    </xf>
    <xf numFmtId="0" fontId="3" fillId="4" borderId="3" xfId="0" applyNumberFormat="1" applyFont="1" applyFill="1" applyBorder="1" applyAlignment="1">
      <alignment wrapText="1"/>
    </xf>
    <xf numFmtId="0" fontId="16" fillId="3" borderId="3" xfId="0" applyFont="1" applyFill="1" applyBorder="1" applyAlignment="1" applyProtection="1">
      <alignment horizontal="center" vertical="center"/>
    </xf>
    <xf numFmtId="164" fontId="17" fillId="3" borderId="4" xfId="0" applyNumberFormat="1" applyFont="1" applyFill="1" applyBorder="1" applyAlignment="1" applyProtection="1">
      <alignment horizontal="right"/>
    </xf>
    <xf numFmtId="37" fontId="17" fillId="0" borderId="4" xfId="0" applyNumberFormat="1" applyFont="1" applyFill="1" applyBorder="1" applyAlignment="1" applyProtection="1">
      <alignment horizontal="right" vertical="center" wrapText="1"/>
    </xf>
    <xf numFmtId="37" fontId="17" fillId="0" borderId="4" xfId="0" applyNumberFormat="1" applyFont="1" applyFill="1" applyBorder="1" applyAlignment="1" applyProtection="1">
      <alignment vertical="center" wrapText="1"/>
    </xf>
    <xf numFmtId="0" fontId="3" fillId="0" borderId="4" xfId="0" quotePrefix="1" applyNumberFormat="1" applyFont="1" applyFill="1" applyBorder="1"/>
    <xf numFmtId="0" fontId="3" fillId="0" borderId="4" xfId="0" applyFont="1" applyFill="1" applyBorder="1"/>
    <xf numFmtId="0" fontId="3" fillId="2" borderId="4" xfId="0" applyFont="1" applyFill="1" applyBorder="1"/>
    <xf numFmtId="0" fontId="3" fillId="2" borderId="4" xfId="0" applyNumberFormat="1" applyFont="1" applyFill="1" applyBorder="1"/>
    <xf numFmtId="37" fontId="17" fillId="2" borderId="4" xfId="0" applyNumberFormat="1" applyFont="1" applyFill="1" applyBorder="1" applyAlignment="1" applyProtection="1">
      <alignment horizontal="right" vertical="center" wrapText="1"/>
    </xf>
    <xf numFmtId="3" fontId="3" fillId="2" borderId="4" xfId="0" applyNumberFormat="1" applyFont="1" applyFill="1" applyBorder="1"/>
    <xf numFmtId="0" fontId="0" fillId="0" borderId="4" xfId="0" applyBorder="1"/>
    <xf numFmtId="0" fontId="3" fillId="2" borderId="4" xfId="0" quotePrefix="1" applyNumberFormat="1" applyFont="1" applyFill="1" applyBorder="1"/>
    <xf numFmtId="37" fontId="17" fillId="5" borderId="4" xfId="0" applyNumberFormat="1" applyFont="1" applyFill="1" applyBorder="1" applyAlignment="1" applyProtection="1">
      <alignment horizontal="right" vertical="center" wrapText="1"/>
    </xf>
    <xf numFmtId="37" fontId="17" fillId="5" borderId="4" xfId="0" applyNumberFormat="1" applyFont="1" applyFill="1" applyBorder="1" applyAlignment="1" applyProtection="1">
      <alignment vertical="center" wrapText="1"/>
    </xf>
    <xf numFmtId="0" fontId="3" fillId="5" borderId="4" xfId="0" quotePrefix="1" applyNumberFormat="1" applyFont="1" applyFill="1" applyBorder="1"/>
    <xf numFmtId="0" fontId="3" fillId="5" borderId="4" xfId="0" applyFont="1" applyFill="1" applyBorder="1"/>
    <xf numFmtId="37" fontId="3" fillId="2" borderId="4" xfId="0" applyNumberFormat="1" applyFont="1" applyFill="1" applyBorder="1" applyAlignment="1" applyProtection="1">
      <alignment vertical="center" wrapText="1"/>
    </xf>
    <xf numFmtId="37" fontId="17" fillId="6" borderId="4" xfId="0" applyNumberFormat="1" applyFont="1" applyFill="1" applyBorder="1" applyAlignment="1" applyProtection="1">
      <alignment horizontal="right"/>
    </xf>
    <xf numFmtId="3" fontId="17" fillId="6" borderId="4" xfId="0" applyNumberFormat="1" applyFont="1" applyFill="1" applyBorder="1" applyAlignment="1" applyProtection="1">
      <alignment horizontal="right"/>
    </xf>
    <xf numFmtId="0" fontId="0" fillId="2" borderId="0" xfId="0" applyFill="1"/>
    <xf numFmtId="37" fontId="17" fillId="2" borderId="4" xfId="0" applyNumberFormat="1" applyFont="1" applyFill="1" applyBorder="1" applyAlignment="1" applyProtection="1">
      <alignment vertical="center" wrapText="1"/>
    </xf>
    <xf numFmtId="0" fontId="17" fillId="2" borderId="4" xfId="0" applyFont="1" applyFill="1" applyBorder="1" applyAlignment="1" applyProtection="1">
      <alignment horizontal="right" vertical="center" wrapText="1"/>
    </xf>
    <xf numFmtId="0" fontId="17" fillId="2" borderId="4" xfId="0" applyFont="1" applyFill="1" applyBorder="1" applyAlignment="1" applyProtection="1">
      <alignment vertical="center" wrapText="1"/>
    </xf>
    <xf numFmtId="3" fontId="3" fillId="2" borderId="4" xfId="6" applyNumberFormat="1" applyFont="1" applyFill="1" applyBorder="1"/>
    <xf numFmtId="0" fontId="3" fillId="0" borderId="4" xfId="6" quotePrefix="1" applyNumberFormat="1" applyFont="1" applyFill="1" applyBorder="1"/>
    <xf numFmtId="0" fontId="3" fillId="2" borderId="4" xfId="6" applyFont="1" applyFill="1" applyBorder="1"/>
    <xf numFmtId="0" fontId="3" fillId="2" borderId="4" xfId="6" quotePrefix="1" applyNumberFormat="1" applyFont="1" applyFill="1" applyBorder="1"/>
    <xf numFmtId="0" fontId="3" fillId="2" borderId="4" xfId="6" applyNumberFormat="1" applyFont="1" applyFill="1" applyBorder="1"/>
    <xf numFmtId="37" fontId="19" fillId="0" borderId="4" xfId="4" applyNumberFormat="1" applyFont="1" applyBorder="1"/>
    <xf numFmtId="37" fontId="19" fillId="2" borderId="4" xfId="4" applyNumberFormat="1" applyFont="1" applyFill="1" applyBorder="1"/>
    <xf numFmtId="164" fontId="19" fillId="2" borderId="4" xfId="4" applyNumberFormat="1" applyFont="1" applyFill="1" applyBorder="1"/>
    <xf numFmtId="0" fontId="0" fillId="0" borderId="0" xfId="0" applyBorder="1"/>
    <xf numFmtId="0" fontId="0" fillId="0" borderId="0" xfId="0" applyFill="1"/>
    <xf numFmtId="3" fontId="19" fillId="0" borderId="0" xfId="0" applyNumberFormat="1" applyFont="1" applyBorder="1" applyAlignment="1"/>
    <xf numFmtId="0" fontId="19" fillId="0" borderId="0" xfId="0" applyFont="1"/>
    <xf numFmtId="0" fontId="19" fillId="0" borderId="0" xfId="0" applyFont="1"/>
    <xf numFmtId="0" fontId="2" fillId="0" borderId="0" xfId="0" applyFont="1" applyBorder="1"/>
    <xf numFmtId="37" fontId="19" fillId="0" borderId="4" xfId="4" applyNumberFormat="1" applyFont="1" applyFill="1" applyBorder="1"/>
    <xf numFmtId="37" fontId="3" fillId="0" borderId="4" xfId="0" applyNumberFormat="1" applyFont="1" applyFill="1" applyBorder="1" applyAlignment="1" applyProtection="1">
      <alignment vertical="center" wrapText="1"/>
    </xf>
    <xf numFmtId="164" fontId="19" fillId="0" borderId="4" xfId="4" applyNumberFormat="1" applyFont="1" applyFill="1" applyBorder="1"/>
    <xf numFmtId="37" fontId="3" fillId="0" borderId="4" xfId="0" applyNumberFormat="1" applyFont="1" applyFill="1" applyBorder="1" applyAlignment="1" applyProtection="1">
      <alignment horizontal="right" vertical="center" wrapText="1"/>
    </xf>
    <xf numFmtId="37" fontId="21" fillId="0" borderId="4" xfId="4" applyNumberFormat="1" applyFont="1" applyBorder="1"/>
    <xf numFmtId="37" fontId="21" fillId="2" borderId="4" xfId="4" applyNumberFormat="1" applyFont="1" applyFill="1" applyBorder="1"/>
    <xf numFmtId="37" fontId="3" fillId="0" borderId="4" xfId="4" applyNumberFormat="1" applyFont="1" applyFill="1" applyBorder="1"/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4" fontId="22" fillId="0" borderId="0" xfId="0" applyNumberFormat="1" applyFont="1" applyFill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164" fontId="11" fillId="0" borderId="1" xfId="0" applyNumberFormat="1" applyFont="1" applyBorder="1"/>
    <xf numFmtId="0" fontId="13" fillId="0" borderId="1" xfId="0" applyFont="1" applyBorder="1"/>
    <xf numFmtId="164" fontId="8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10" fillId="2" borderId="1" xfId="2" applyFont="1" applyFill="1" applyBorder="1"/>
    <xf numFmtId="0" fontId="10" fillId="2" borderId="1" xfId="3" applyFont="1" applyFill="1" applyBorder="1"/>
    <xf numFmtId="0" fontId="10" fillId="2" borderId="0" xfId="1" applyFont="1" applyFill="1" applyBorder="1"/>
    <xf numFmtId="0" fontId="14" fillId="2" borderId="1" xfId="1" applyFont="1" applyFill="1" applyBorder="1"/>
    <xf numFmtId="0" fontId="11" fillId="0" borderId="6" xfId="0" applyFont="1" applyBorder="1" applyAlignment="1">
      <alignment horizontal="center" vertical="center"/>
    </xf>
  </cellXfs>
  <cellStyles count="44">
    <cellStyle name="Currency" xfId="4" builtinId="4"/>
    <cellStyle name="Currency 2" xfId="11" xr:uid="{00000000-0005-0000-0000-000001000000}"/>
    <cellStyle name="Currency 2 2" xfId="37" xr:uid="{00000000-0005-0000-0000-000002000000}"/>
    <cellStyle name="Currency 3" xfId="32" xr:uid="{00000000-0005-0000-0000-000003000000}"/>
    <cellStyle name="Currency 3 2" xfId="39" xr:uid="{00000000-0005-0000-0000-000004000000}"/>
    <cellStyle name="Currency 4" xfId="35" xr:uid="{00000000-0005-0000-0000-000005000000}"/>
    <cellStyle name="Currency 4 2" xfId="41" xr:uid="{00000000-0005-0000-0000-000006000000}"/>
    <cellStyle name="Currency 5" xfId="43" xr:uid="{00000000-0005-0000-0000-000007000000}"/>
    <cellStyle name="Normal" xfId="0" builtinId="0"/>
    <cellStyle name="Normal 10" xfId="15" xr:uid="{00000000-0005-0000-0000-000009000000}"/>
    <cellStyle name="Normal 11" xfId="16" xr:uid="{00000000-0005-0000-0000-00000A000000}"/>
    <cellStyle name="Normal 12" xfId="17" xr:uid="{00000000-0005-0000-0000-00000B000000}"/>
    <cellStyle name="Normal 13" xfId="18" xr:uid="{00000000-0005-0000-0000-00000C000000}"/>
    <cellStyle name="Normal 14" xfId="19" xr:uid="{00000000-0005-0000-0000-00000D000000}"/>
    <cellStyle name="Normal 15" xfId="20" xr:uid="{00000000-0005-0000-0000-00000E000000}"/>
    <cellStyle name="Normal 16" xfId="21" xr:uid="{00000000-0005-0000-0000-00000F000000}"/>
    <cellStyle name="Normal 17" xfId="22" xr:uid="{00000000-0005-0000-0000-000010000000}"/>
    <cellStyle name="Normal 18" xfId="14" xr:uid="{00000000-0005-0000-0000-000011000000}"/>
    <cellStyle name="Normal 19" xfId="23" xr:uid="{00000000-0005-0000-0000-000012000000}"/>
    <cellStyle name="Normal 2" xfId="6" xr:uid="{00000000-0005-0000-0000-000013000000}"/>
    <cellStyle name="Normal 20" xfId="24" xr:uid="{00000000-0005-0000-0000-000014000000}"/>
    <cellStyle name="Normal 21" xfId="25" xr:uid="{00000000-0005-0000-0000-000015000000}"/>
    <cellStyle name="Normal 22" xfId="26" xr:uid="{00000000-0005-0000-0000-000016000000}"/>
    <cellStyle name="Normal 23" xfId="27" xr:uid="{00000000-0005-0000-0000-000017000000}"/>
    <cellStyle name="Normal 24" xfId="2" xr:uid="{00000000-0005-0000-0000-000018000000}"/>
    <cellStyle name="Normal 25" xfId="3" xr:uid="{00000000-0005-0000-0000-000019000000}"/>
    <cellStyle name="Normal 26" xfId="1" xr:uid="{00000000-0005-0000-0000-00001A000000}"/>
    <cellStyle name="Normal 27" xfId="28" xr:uid="{00000000-0005-0000-0000-00001B000000}"/>
    <cellStyle name="Normal 28" xfId="29" xr:uid="{00000000-0005-0000-0000-00001C000000}"/>
    <cellStyle name="Normal 29" xfId="34" xr:uid="{00000000-0005-0000-0000-00001D000000}"/>
    <cellStyle name="Normal 3" xfId="7" xr:uid="{00000000-0005-0000-0000-00001E000000}"/>
    <cellStyle name="Normal 30" xfId="33" xr:uid="{00000000-0005-0000-0000-00001F000000}"/>
    <cellStyle name="Normal 4" xfId="8" xr:uid="{00000000-0005-0000-0000-000020000000}"/>
    <cellStyle name="Normal 5" xfId="9" xr:uid="{00000000-0005-0000-0000-000021000000}"/>
    <cellStyle name="Normal 5 2" xfId="30" xr:uid="{00000000-0005-0000-0000-000022000000}"/>
    <cellStyle name="Normal 5 3" xfId="36" xr:uid="{00000000-0005-0000-0000-000023000000}"/>
    <cellStyle name="Normal 6" xfId="10" xr:uid="{00000000-0005-0000-0000-000024000000}"/>
    <cellStyle name="Normal 6 2" xfId="31" xr:uid="{00000000-0005-0000-0000-000025000000}"/>
    <cellStyle name="Normal 6 3" xfId="38" xr:uid="{00000000-0005-0000-0000-000026000000}"/>
    <cellStyle name="Normal 7" xfId="5" xr:uid="{00000000-0005-0000-0000-000027000000}"/>
    <cellStyle name="Normal 7 2" xfId="40" xr:uid="{00000000-0005-0000-0000-000028000000}"/>
    <cellStyle name="Normal 8" xfId="12" xr:uid="{00000000-0005-0000-0000-000029000000}"/>
    <cellStyle name="Normal 8 2" xfId="42" xr:uid="{00000000-0005-0000-0000-00002A000000}"/>
    <cellStyle name="Normal 9" xfId="1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183"/>
  <sheetViews>
    <sheetView tabSelected="1" workbookViewId="0">
      <pane xSplit="2" ySplit="8" topLeftCell="C9" activePane="bottomRight" state="frozen"/>
      <selection pane="topRight" activeCell="D1" sqref="D1"/>
      <selection pane="bottomLeft" activeCell="A9" sqref="A9"/>
      <selection pane="bottomRight" activeCell="C9" sqref="C9"/>
    </sheetView>
  </sheetViews>
  <sheetFormatPr defaultRowHeight="14.5" x14ac:dyDescent="0.35"/>
  <cols>
    <col min="2" max="2" width="26.54296875" customWidth="1"/>
    <col min="3" max="3" width="19.54296875" customWidth="1"/>
    <col min="4" max="4" width="20.26953125" customWidth="1"/>
    <col min="5" max="5" width="19.453125" bestFit="1" customWidth="1"/>
    <col min="6" max="6" width="32.7265625" bestFit="1" customWidth="1"/>
    <col min="7" max="7" width="14.1796875" customWidth="1"/>
    <col min="8" max="9" width="16.7265625" customWidth="1"/>
    <col min="10" max="11" width="14.1796875" customWidth="1"/>
    <col min="12" max="13" width="17.1796875" customWidth="1"/>
    <col min="14" max="14" width="14.453125" customWidth="1"/>
    <col min="15" max="16" width="15.1796875" customWidth="1"/>
    <col min="17" max="17" width="14.54296875" customWidth="1"/>
    <col min="18" max="18" width="12.81640625" customWidth="1"/>
    <col min="19" max="19" width="14.7265625" customWidth="1"/>
    <col min="20" max="20" width="12.453125" bestFit="1" customWidth="1"/>
    <col min="21" max="21" width="10.81640625" customWidth="1"/>
    <col min="22" max="23" width="12.54296875" customWidth="1"/>
    <col min="24" max="24" width="21" customWidth="1"/>
    <col min="25" max="25" width="14.54296875" customWidth="1"/>
    <col min="26" max="26" width="18.7265625" customWidth="1"/>
    <col min="27" max="27" width="16.26953125" customWidth="1"/>
    <col min="28" max="28" width="14.26953125" customWidth="1"/>
    <col min="29" max="29" width="15.453125" customWidth="1"/>
    <col min="30" max="30" width="14.1796875" customWidth="1"/>
    <col min="31" max="32" width="15.81640625" customWidth="1"/>
    <col min="33" max="33" width="12.54296875" customWidth="1"/>
    <col min="34" max="34" width="16.1796875" customWidth="1"/>
    <col min="35" max="35" width="14.453125" customWidth="1"/>
    <col min="36" max="36" width="9.81640625" customWidth="1"/>
    <col min="37" max="37" width="11.26953125" bestFit="1" customWidth="1"/>
    <col min="38" max="38" width="11.81640625" customWidth="1"/>
    <col min="39" max="39" width="12" customWidth="1"/>
    <col min="40" max="40" width="10.1796875" bestFit="1" customWidth="1"/>
    <col min="41" max="41" width="13.54296875" customWidth="1"/>
    <col min="42" max="42" width="12.26953125" customWidth="1"/>
    <col min="43" max="43" width="13.7265625" customWidth="1"/>
    <col min="44" max="44" width="11.7265625" customWidth="1"/>
    <col min="45" max="45" width="12.26953125" customWidth="1"/>
    <col min="46" max="47" width="13" customWidth="1"/>
    <col min="48" max="48" width="26.26953125" customWidth="1"/>
    <col min="49" max="52" width="13.1796875" customWidth="1"/>
    <col min="53" max="53" width="20.81640625" customWidth="1"/>
    <col min="54" max="55" width="15.453125" customWidth="1"/>
    <col min="56" max="56" width="13.453125" customWidth="1"/>
    <col min="57" max="57" width="10.7265625" customWidth="1"/>
    <col min="58" max="58" width="14.54296875" customWidth="1"/>
    <col min="59" max="59" width="13" customWidth="1"/>
    <col min="60" max="60" width="10.26953125" customWidth="1"/>
    <col min="61" max="61" width="9" bestFit="1" customWidth="1"/>
    <col min="62" max="62" width="11" customWidth="1"/>
    <col min="63" max="64" width="18.81640625" customWidth="1"/>
    <col min="65" max="66" width="9" bestFit="1" customWidth="1"/>
    <col min="67" max="67" width="16.1796875" customWidth="1"/>
    <col min="68" max="68" width="12.54296875" customWidth="1"/>
    <col min="69" max="69" width="13" customWidth="1"/>
    <col min="70" max="70" width="11.81640625" customWidth="1"/>
    <col min="71" max="71" width="13.7265625" customWidth="1"/>
    <col min="72" max="72" width="13.1796875" customWidth="1"/>
    <col min="73" max="73" width="14.1796875" customWidth="1"/>
    <col min="74" max="74" width="12" customWidth="1"/>
    <col min="75" max="75" width="12.81640625" customWidth="1"/>
    <col min="76" max="76" width="14.1796875" customWidth="1"/>
    <col min="77" max="77" width="11.1796875" customWidth="1"/>
    <col min="78" max="78" width="9.26953125" customWidth="1"/>
    <col min="79" max="79" width="13.7265625" customWidth="1"/>
    <col min="80" max="80" width="11.81640625" customWidth="1"/>
    <col min="81" max="82" width="9" bestFit="1" customWidth="1"/>
    <col min="83" max="83" width="10.54296875" customWidth="1"/>
  </cols>
  <sheetData>
    <row r="1" spans="1:83" ht="15.5" x14ac:dyDescent="0.35">
      <c r="A1" s="1" t="s">
        <v>577</v>
      </c>
      <c r="Z1" s="2"/>
      <c r="AA1" s="3"/>
      <c r="AZ1" s="60"/>
      <c r="BA1" s="65"/>
      <c r="BB1" s="4"/>
      <c r="BC1" s="4"/>
      <c r="BF1" s="4"/>
      <c r="BG1" s="4"/>
      <c r="BL1" s="4"/>
      <c r="BY1" s="4"/>
      <c r="BZ1" s="4"/>
      <c r="CA1" s="5"/>
      <c r="CB1" s="5"/>
      <c r="CC1" s="5"/>
      <c r="CD1" s="5"/>
      <c r="CE1" s="5"/>
    </row>
    <row r="2" spans="1:83" ht="15.5" x14ac:dyDescent="0.35">
      <c r="A2" s="7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6"/>
      <c r="CB2" s="6"/>
      <c r="CC2" s="6"/>
      <c r="CD2" s="6"/>
      <c r="CE2" s="6"/>
    </row>
    <row r="3" spans="1:83" x14ac:dyDescent="0.35">
      <c r="A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77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81"/>
      <c r="AW3" s="6"/>
      <c r="AX3" s="6"/>
      <c r="AY3" s="6"/>
      <c r="AZ3" s="6"/>
      <c r="BA3" s="77"/>
      <c r="BB3" s="6"/>
      <c r="BC3" s="6"/>
      <c r="BD3" s="6"/>
      <c r="BE3" s="6"/>
      <c r="BF3" s="6"/>
      <c r="BG3" s="6"/>
      <c r="BH3" s="6"/>
      <c r="BI3" s="6"/>
      <c r="BJ3" s="84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8"/>
      <c r="CB3" s="8"/>
      <c r="CC3" s="8"/>
      <c r="CD3" s="8"/>
      <c r="CE3" s="8"/>
    </row>
    <row r="4" spans="1:83" x14ac:dyDescent="0.35">
      <c r="A4" s="75">
        <v>43923</v>
      </c>
      <c r="B4" s="7"/>
      <c r="C4" s="7"/>
      <c r="D4" s="7"/>
      <c r="E4" s="7"/>
      <c r="F4" s="7"/>
      <c r="G4" s="8"/>
      <c r="H4" s="8"/>
      <c r="I4" s="8"/>
      <c r="J4" s="8"/>
      <c r="K4" s="8"/>
      <c r="L4" s="8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8"/>
      <c r="Z4" s="78"/>
      <c r="AA4" s="8"/>
      <c r="AB4" s="8"/>
      <c r="AC4" s="8"/>
      <c r="AD4" s="8"/>
      <c r="AE4" s="8"/>
      <c r="AF4" s="82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3"/>
      <c r="AZ4" s="8"/>
      <c r="BA4" s="79"/>
      <c r="BB4" s="8"/>
      <c r="BC4" s="8"/>
      <c r="BD4" s="8"/>
      <c r="BE4" s="8"/>
      <c r="BF4" s="8"/>
      <c r="BG4" s="8"/>
      <c r="BH4" s="8"/>
      <c r="BI4" s="8"/>
      <c r="BJ4" s="85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73" t="s">
        <v>0</v>
      </c>
      <c r="CB4" s="74"/>
      <c r="CC4" s="74"/>
      <c r="CD4" s="74"/>
      <c r="CE4" s="86"/>
    </row>
    <row r="5" spans="1:83" ht="52.5" x14ac:dyDescent="0.35">
      <c r="A5" s="10" t="s">
        <v>1</v>
      </c>
      <c r="B5" s="11" t="s">
        <v>2</v>
      </c>
      <c r="C5" s="11" t="s">
        <v>3</v>
      </c>
      <c r="D5" s="10" t="s">
        <v>4</v>
      </c>
      <c r="E5" s="11" t="s">
        <v>5</v>
      </c>
      <c r="F5" s="11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3" t="s">
        <v>11</v>
      </c>
      <c r="L5" s="11" t="s">
        <v>12</v>
      </c>
      <c r="M5" s="12" t="s">
        <v>13</v>
      </c>
      <c r="N5" s="11" t="s">
        <v>14</v>
      </c>
      <c r="O5" s="11" t="s">
        <v>15</v>
      </c>
      <c r="P5" s="11" t="s">
        <v>16</v>
      </c>
      <c r="Q5" s="11" t="s">
        <v>17</v>
      </c>
      <c r="R5" s="11" t="s">
        <v>18</v>
      </c>
      <c r="S5" s="11" t="s">
        <v>19</v>
      </c>
      <c r="T5" s="11" t="s">
        <v>20</v>
      </c>
      <c r="U5" s="11" t="s">
        <v>21</v>
      </c>
      <c r="V5" s="11" t="s">
        <v>22</v>
      </c>
      <c r="W5" s="11" t="s">
        <v>23</v>
      </c>
      <c r="X5" s="13" t="s">
        <v>24</v>
      </c>
      <c r="Y5" s="14" t="s">
        <v>25</v>
      </c>
      <c r="Z5" s="15" t="s">
        <v>26</v>
      </c>
      <c r="AA5" s="11" t="s">
        <v>27</v>
      </c>
      <c r="AB5" s="11" t="s">
        <v>28</v>
      </c>
      <c r="AC5" s="11" t="s">
        <v>29</v>
      </c>
      <c r="AD5" s="16" t="s">
        <v>30</v>
      </c>
      <c r="AE5" s="16" t="s">
        <v>31</v>
      </c>
      <c r="AF5" s="17" t="s">
        <v>32</v>
      </c>
      <c r="AG5" s="11" t="s">
        <v>33</v>
      </c>
      <c r="AH5" s="11" t="s">
        <v>34</v>
      </c>
      <c r="AI5" s="11" t="s">
        <v>35</v>
      </c>
      <c r="AJ5" s="11" t="s">
        <v>36</v>
      </c>
      <c r="AK5" s="11" t="s">
        <v>37</v>
      </c>
      <c r="AL5" s="11" t="s">
        <v>38</v>
      </c>
      <c r="AM5" s="11" t="s">
        <v>39</v>
      </c>
      <c r="AN5" s="11" t="s">
        <v>40</v>
      </c>
      <c r="AO5" s="11" t="s">
        <v>41</v>
      </c>
      <c r="AP5" s="11" t="s">
        <v>42</v>
      </c>
      <c r="AQ5" s="11" t="s">
        <v>43</v>
      </c>
      <c r="AR5" s="11" t="s">
        <v>44</v>
      </c>
      <c r="AS5" s="11" t="s">
        <v>45</v>
      </c>
      <c r="AT5" s="11" t="s">
        <v>46</v>
      </c>
      <c r="AU5" s="11" t="s">
        <v>47</v>
      </c>
      <c r="AV5" s="13" t="s">
        <v>48</v>
      </c>
      <c r="AW5" s="14" t="s">
        <v>49</v>
      </c>
      <c r="AX5" s="11" t="s">
        <v>50</v>
      </c>
      <c r="AY5" s="18" t="s">
        <v>51</v>
      </c>
      <c r="AZ5" s="11" t="s">
        <v>563</v>
      </c>
      <c r="BA5" s="15" t="s">
        <v>52</v>
      </c>
      <c r="BB5" s="14" t="s">
        <v>53</v>
      </c>
      <c r="BC5" s="14" t="s">
        <v>54</v>
      </c>
      <c r="BD5" s="14" t="s">
        <v>55</v>
      </c>
      <c r="BE5" s="11" t="s">
        <v>56</v>
      </c>
      <c r="BF5" s="11" t="s">
        <v>57</v>
      </c>
      <c r="BG5" s="11" t="s">
        <v>58</v>
      </c>
      <c r="BH5" s="11" t="s">
        <v>59</v>
      </c>
      <c r="BI5" s="16" t="s">
        <v>60</v>
      </c>
      <c r="BJ5" s="19" t="s">
        <v>61</v>
      </c>
      <c r="BK5" s="11" t="s">
        <v>62</v>
      </c>
      <c r="BL5" s="11" t="s">
        <v>566</v>
      </c>
      <c r="BM5" s="11" t="s">
        <v>63</v>
      </c>
      <c r="BN5" s="11" t="s">
        <v>64</v>
      </c>
      <c r="BO5" s="11" t="s">
        <v>65</v>
      </c>
      <c r="BP5" s="11" t="s">
        <v>66</v>
      </c>
      <c r="BQ5" s="11" t="s">
        <v>67</v>
      </c>
      <c r="BR5" s="11" t="s">
        <v>68</v>
      </c>
      <c r="BS5" s="11" t="s">
        <v>69</v>
      </c>
      <c r="BT5" s="11" t="s">
        <v>70</v>
      </c>
      <c r="BU5" s="11" t="s">
        <v>71</v>
      </c>
      <c r="BV5" s="11" t="s">
        <v>72</v>
      </c>
      <c r="BW5" s="11" t="s">
        <v>73</v>
      </c>
      <c r="BX5" s="11" t="s">
        <v>74</v>
      </c>
      <c r="BY5" s="11" t="s">
        <v>565</v>
      </c>
      <c r="BZ5" s="11" t="s">
        <v>75</v>
      </c>
      <c r="CA5" s="10" t="s">
        <v>76</v>
      </c>
      <c r="CB5" s="10" t="s">
        <v>77</v>
      </c>
      <c r="CC5" s="10" t="s">
        <v>78</v>
      </c>
      <c r="CD5" s="20">
        <v>0</v>
      </c>
      <c r="CE5" s="11" t="s">
        <v>79</v>
      </c>
    </row>
    <row r="6" spans="1:83" ht="15.5" x14ac:dyDescent="0.35">
      <c r="A6" s="21"/>
      <c r="B6" s="22" t="s">
        <v>80</v>
      </c>
      <c r="C6" s="23"/>
      <c r="D6" s="23"/>
      <c r="E6" s="23"/>
      <c r="F6" s="24"/>
      <c r="G6" s="25">
        <f t="shared" ref="G6:Y6" si="0">SUM(G9:G179)</f>
        <v>5398337003.2100019</v>
      </c>
      <c r="H6" s="47">
        <f t="shared" si="0"/>
        <v>51039857.519999988</v>
      </c>
      <c r="I6" s="47">
        <f t="shared" si="0"/>
        <v>133916134.508</v>
      </c>
      <c r="J6" s="25">
        <f t="shared" si="0"/>
        <v>641667.06596749602</v>
      </c>
      <c r="K6" s="25">
        <f t="shared" si="0"/>
        <v>1249769.4199999997</v>
      </c>
      <c r="L6" s="25">
        <f t="shared" si="0"/>
        <v>5585184432.2539654</v>
      </c>
      <c r="M6" s="25">
        <f t="shared" si="0"/>
        <v>9042932.3166666664</v>
      </c>
      <c r="N6" s="25">
        <f t="shared" si="0"/>
        <v>997566045.87100029</v>
      </c>
      <c r="O6" s="25">
        <f t="shared" si="0"/>
        <v>495452049.05999947</v>
      </c>
      <c r="P6" s="25">
        <f t="shared" si="0"/>
        <v>1443824011.2890005</v>
      </c>
      <c r="Q6" s="25">
        <f t="shared" si="0"/>
        <v>6323956.0799999991</v>
      </c>
      <c r="R6" s="25">
        <f t="shared" si="0"/>
        <v>315328644.07999992</v>
      </c>
      <c r="S6" s="25">
        <f t="shared" si="0"/>
        <v>1141615265.8400006</v>
      </c>
      <c r="T6" s="25">
        <f t="shared" si="0"/>
        <v>593243563.17999983</v>
      </c>
      <c r="U6" s="25">
        <f t="shared" si="0"/>
        <v>35040.479999999996</v>
      </c>
      <c r="V6" s="25">
        <f t="shared" si="0"/>
        <v>1174298.32</v>
      </c>
      <c r="W6" s="25">
        <f t="shared" si="0"/>
        <v>218194495.4500002</v>
      </c>
      <c r="X6" s="25">
        <f t="shared" si="0"/>
        <v>368912727.88199997</v>
      </c>
      <c r="Y6" s="25">
        <f t="shared" si="0"/>
        <v>5581670097.5320005</v>
      </c>
      <c r="Z6" s="26" t="s">
        <v>81</v>
      </c>
      <c r="AA6" s="25">
        <f t="shared" ref="AA6:AX6" si="1">SUM(AA9:AA179)</f>
        <v>353018435.2790001</v>
      </c>
      <c r="AB6" s="25">
        <f t="shared" si="1"/>
        <v>47097.41</v>
      </c>
      <c r="AC6" s="25">
        <f t="shared" si="1"/>
        <v>0</v>
      </c>
      <c r="AD6" s="25">
        <f t="shared" si="1"/>
        <v>241505.43</v>
      </c>
      <c r="AE6" s="25">
        <f t="shared" si="1"/>
        <v>45697.629999999983</v>
      </c>
      <c r="AF6" s="25">
        <f t="shared" si="1"/>
        <v>287203.06</v>
      </c>
      <c r="AG6" s="25">
        <f t="shared" si="1"/>
        <v>173144004.40000004</v>
      </c>
      <c r="AH6" s="25">
        <f t="shared" si="1"/>
        <v>13767711.195</v>
      </c>
      <c r="AI6" s="25">
        <f t="shared" si="1"/>
        <v>41778927.060000032</v>
      </c>
      <c r="AJ6" s="25">
        <f t="shared" si="1"/>
        <v>443066.83</v>
      </c>
      <c r="AK6" s="25">
        <f t="shared" si="1"/>
        <v>25240481.721000001</v>
      </c>
      <c r="AL6" s="25">
        <f t="shared" si="1"/>
        <v>3099011.0300000007</v>
      </c>
      <c r="AM6" s="25">
        <f t="shared" si="1"/>
        <v>13830020.529999992</v>
      </c>
      <c r="AN6" s="25">
        <f t="shared" si="1"/>
        <v>1849237</v>
      </c>
      <c r="AO6" s="25">
        <f t="shared" si="1"/>
        <v>1390288.1400000001</v>
      </c>
      <c r="AP6" s="25">
        <f t="shared" si="1"/>
        <v>2720710.0100000012</v>
      </c>
      <c r="AQ6" s="25">
        <f t="shared" si="1"/>
        <v>10242950.062999997</v>
      </c>
      <c r="AR6" s="25">
        <f t="shared" si="1"/>
        <v>3394655.5500000003</v>
      </c>
      <c r="AS6" s="25">
        <f t="shared" si="1"/>
        <v>406547.0400000001</v>
      </c>
      <c r="AT6" s="25">
        <f t="shared" si="1"/>
        <v>3989706.0099999974</v>
      </c>
      <c r="AU6" s="25">
        <f t="shared" si="1"/>
        <v>4889843.12</v>
      </c>
      <c r="AV6" s="25">
        <f t="shared" si="1"/>
        <v>14839546.870999997</v>
      </c>
      <c r="AW6" s="25">
        <f t="shared" si="1"/>
        <v>315025906.65000015</v>
      </c>
      <c r="AX6" s="25">
        <f t="shared" si="1"/>
        <v>1249439.6300000001</v>
      </c>
      <c r="AY6" s="25"/>
      <c r="AZ6" s="25">
        <f>SUM(AZ9:AZ179)</f>
        <v>17819.579999999998</v>
      </c>
      <c r="BA6" s="26" t="s">
        <v>81</v>
      </c>
      <c r="BB6" s="25">
        <f t="shared" ref="BB6:CE6" si="2">SUM(BB9:BB179)</f>
        <v>172711522.7400001</v>
      </c>
      <c r="BC6" s="25">
        <f t="shared" si="2"/>
        <v>364762308.58999985</v>
      </c>
      <c r="BD6" s="25">
        <f t="shared" si="2"/>
        <v>37163181.153000005</v>
      </c>
      <c r="BE6" s="25">
        <f t="shared" si="2"/>
        <v>703.96200000061026</v>
      </c>
      <c r="BF6" s="25">
        <f t="shared" si="2"/>
        <v>65820941.617900014</v>
      </c>
      <c r="BG6" s="25">
        <f t="shared" si="2"/>
        <v>640989.41499999934</v>
      </c>
      <c r="BH6" s="25">
        <f t="shared" si="2"/>
        <v>329198.22750000039</v>
      </c>
      <c r="BI6" s="25">
        <f t="shared" si="2"/>
        <v>5.8207660913467401E-11</v>
      </c>
      <c r="BJ6" s="25">
        <f t="shared" si="2"/>
        <v>329198.2275000005</v>
      </c>
      <c r="BK6" s="25">
        <f t="shared" si="2"/>
        <v>283</v>
      </c>
      <c r="BL6" s="27">
        <f t="shared" si="2"/>
        <v>663323</v>
      </c>
      <c r="BM6" s="27">
        <f t="shared" si="2"/>
        <v>259871</v>
      </c>
      <c r="BN6" s="27">
        <f t="shared" si="2"/>
        <v>6167</v>
      </c>
      <c r="BO6" s="27">
        <f t="shared" si="2"/>
        <v>-2609</v>
      </c>
      <c r="BP6" s="27">
        <f t="shared" si="2"/>
        <v>-6596</v>
      </c>
      <c r="BQ6" s="27">
        <f t="shared" si="2"/>
        <v>-12972</v>
      </c>
      <c r="BR6" s="27">
        <f t="shared" si="2"/>
        <v>-76508</v>
      </c>
      <c r="BS6" s="27">
        <f t="shared" si="2"/>
        <v>-73567</v>
      </c>
      <c r="BT6" s="27">
        <f t="shared" si="2"/>
        <v>2082</v>
      </c>
      <c r="BU6" s="27">
        <f t="shared" si="2"/>
        <v>-2442</v>
      </c>
      <c r="BV6" s="27">
        <f t="shared" si="2"/>
        <v>2753</v>
      </c>
      <c r="BW6" s="27">
        <f t="shared" si="2"/>
        <v>-108484</v>
      </c>
      <c r="BX6" s="27">
        <f t="shared" si="2"/>
        <v>-462</v>
      </c>
      <c r="BY6" s="27">
        <f t="shared" si="2"/>
        <v>650569</v>
      </c>
      <c r="BZ6" s="46">
        <f t="shared" si="2"/>
        <v>2254</v>
      </c>
      <c r="CA6" s="46">
        <f t="shared" si="2"/>
        <v>30267</v>
      </c>
      <c r="CB6" s="46">
        <f t="shared" si="2"/>
        <v>9800</v>
      </c>
      <c r="CC6" s="27">
        <f t="shared" si="2"/>
        <v>54563</v>
      </c>
      <c r="CD6" s="27">
        <f t="shared" si="2"/>
        <v>10740</v>
      </c>
      <c r="CE6" s="27">
        <f t="shared" si="2"/>
        <v>1792</v>
      </c>
    </row>
    <row r="7" spans="1:83" ht="31" x14ac:dyDescent="0.35">
      <c r="A7" s="21"/>
      <c r="B7" s="28" t="s">
        <v>82</v>
      </c>
      <c r="C7" s="29"/>
      <c r="D7" s="29"/>
      <c r="E7" s="29"/>
      <c r="F7" s="24"/>
      <c r="G7" s="25">
        <f t="shared" ref="G7:AX7" si="3">AVERAGE(G9:G179)</f>
        <v>31569222.240994163</v>
      </c>
      <c r="H7" s="25">
        <f t="shared" si="3"/>
        <v>298478.69894736836</v>
      </c>
      <c r="I7" s="25">
        <f t="shared" si="3"/>
        <v>783135.28952046786</v>
      </c>
      <c r="J7" s="25">
        <f t="shared" si="3"/>
        <v>3752.4389822660587</v>
      </c>
      <c r="K7" s="25">
        <f t="shared" si="3"/>
        <v>7308.5930994152031</v>
      </c>
      <c r="L7" s="25">
        <f t="shared" si="3"/>
        <v>32661897.264643073</v>
      </c>
      <c r="M7" s="25">
        <f t="shared" si="3"/>
        <v>52882.645126705655</v>
      </c>
      <c r="N7" s="25">
        <f t="shared" si="3"/>
        <v>5833719.5664970782</v>
      </c>
      <c r="O7" s="25">
        <f t="shared" si="3"/>
        <v>2897380.4038596461</v>
      </c>
      <c r="P7" s="25">
        <f t="shared" si="3"/>
        <v>8443415.2706959099</v>
      </c>
      <c r="Q7" s="25">
        <f t="shared" si="3"/>
        <v>36982.199298245607</v>
      </c>
      <c r="R7" s="25">
        <f t="shared" si="3"/>
        <v>1844027.1583625725</v>
      </c>
      <c r="S7" s="25">
        <f t="shared" si="3"/>
        <v>6676112.6657309979</v>
      </c>
      <c r="T7" s="25">
        <f t="shared" si="3"/>
        <v>3469260.6033918117</v>
      </c>
      <c r="U7" s="25">
        <f t="shared" si="3"/>
        <v>204.91508771929821</v>
      </c>
      <c r="V7" s="25">
        <f t="shared" si="3"/>
        <v>6867.2416374269005</v>
      </c>
      <c r="W7" s="25">
        <f t="shared" si="3"/>
        <v>1275991.2014619894</v>
      </c>
      <c r="X7" s="25">
        <f t="shared" si="3"/>
        <v>2157384.373578947</v>
      </c>
      <c r="Y7" s="25">
        <f t="shared" si="3"/>
        <v>32641345.599602342</v>
      </c>
      <c r="Z7" s="30">
        <f t="shared" si="3"/>
        <v>9.8779888232117724E-2</v>
      </c>
      <c r="AA7" s="25">
        <f t="shared" si="3"/>
        <v>2064435.2940292403</v>
      </c>
      <c r="AB7" s="25">
        <f t="shared" si="3"/>
        <v>275.42345029239766</v>
      </c>
      <c r="AC7" s="25">
        <f t="shared" si="3"/>
        <v>0</v>
      </c>
      <c r="AD7" s="25">
        <f t="shared" si="3"/>
        <v>1412.3124561403508</v>
      </c>
      <c r="AE7" s="25">
        <f t="shared" si="3"/>
        <v>267.23760233918119</v>
      </c>
      <c r="AF7" s="25">
        <f t="shared" si="3"/>
        <v>1679.5500584795323</v>
      </c>
      <c r="AG7" s="25">
        <f t="shared" si="3"/>
        <v>1012538.0374269008</v>
      </c>
      <c r="AH7" s="25">
        <f t="shared" si="3"/>
        <v>80512.930964912288</v>
      </c>
      <c r="AI7" s="25">
        <f t="shared" si="3"/>
        <v>244321.21087719317</v>
      </c>
      <c r="AJ7" s="25">
        <f t="shared" si="3"/>
        <v>2591.0340935672516</v>
      </c>
      <c r="AK7" s="25">
        <f t="shared" si="3"/>
        <v>147605.1562631579</v>
      </c>
      <c r="AL7" s="25">
        <f t="shared" si="3"/>
        <v>18122.871520467841</v>
      </c>
      <c r="AM7" s="25">
        <f t="shared" si="3"/>
        <v>80877.313040935624</v>
      </c>
      <c r="AN7" s="25">
        <f t="shared" si="3"/>
        <v>10814.251461988304</v>
      </c>
      <c r="AO7" s="25">
        <f t="shared" si="3"/>
        <v>8130.3400000000011</v>
      </c>
      <c r="AP7" s="25">
        <f t="shared" si="3"/>
        <v>15910.584853801176</v>
      </c>
      <c r="AQ7" s="25">
        <f t="shared" si="3"/>
        <v>59900.292766081853</v>
      </c>
      <c r="AR7" s="25">
        <f t="shared" si="3"/>
        <v>19851.786842105266</v>
      </c>
      <c r="AS7" s="25">
        <f t="shared" si="3"/>
        <v>2377.4680701754392</v>
      </c>
      <c r="AT7" s="25">
        <f t="shared" si="3"/>
        <v>23331.614093567237</v>
      </c>
      <c r="AU7" s="25">
        <f t="shared" si="3"/>
        <v>28595.57380116959</v>
      </c>
      <c r="AV7" s="25">
        <f t="shared" si="3"/>
        <v>86780.975853801152</v>
      </c>
      <c r="AW7" s="25">
        <f t="shared" si="3"/>
        <v>1842256.7640350887</v>
      </c>
      <c r="AX7" s="25">
        <f t="shared" si="3"/>
        <v>7306.6645029239771</v>
      </c>
      <c r="AY7" s="30">
        <f>AX7/AW7</f>
        <v>3.9661488265730202E-3</v>
      </c>
      <c r="AZ7" s="25">
        <f t="shared" ref="AZ7:CE7" si="4">AVERAGE(AZ9:AZ179)</f>
        <v>104.20807017543858</v>
      </c>
      <c r="BA7" s="30">
        <f t="shared" si="4"/>
        <v>7.1808579907072762E-2</v>
      </c>
      <c r="BB7" s="25">
        <f t="shared" si="4"/>
        <v>1010008.9049122813</v>
      </c>
      <c r="BC7" s="25">
        <f t="shared" si="4"/>
        <v>2133112.9157309933</v>
      </c>
      <c r="BD7" s="25">
        <f t="shared" si="4"/>
        <v>217328.54475438598</v>
      </c>
      <c r="BE7" s="25">
        <f t="shared" si="4"/>
        <v>4.116736842108832</v>
      </c>
      <c r="BF7" s="25">
        <f t="shared" si="4"/>
        <v>384917.78723918134</v>
      </c>
      <c r="BG7" s="25">
        <f t="shared" si="4"/>
        <v>3748.4761111111075</v>
      </c>
      <c r="BH7" s="25">
        <f t="shared" si="4"/>
        <v>1925.1358333333355</v>
      </c>
      <c r="BI7" s="25">
        <f t="shared" si="4"/>
        <v>3.4039567785653453E-13</v>
      </c>
      <c r="BJ7" s="25">
        <f t="shared" si="4"/>
        <v>1925.1358333333362</v>
      </c>
      <c r="BK7" s="25">
        <f t="shared" si="4"/>
        <v>1.6549707602339181</v>
      </c>
      <c r="BL7" s="27">
        <f t="shared" si="4"/>
        <v>3879.0818713450294</v>
      </c>
      <c r="BM7" s="27">
        <f t="shared" si="4"/>
        <v>1519.7134502923977</v>
      </c>
      <c r="BN7" s="27">
        <f t="shared" si="4"/>
        <v>36.064327485380119</v>
      </c>
      <c r="BO7" s="27">
        <f t="shared" si="4"/>
        <v>-15.257309941520468</v>
      </c>
      <c r="BP7" s="27">
        <f t="shared" si="4"/>
        <v>-38.57309941520468</v>
      </c>
      <c r="BQ7" s="27">
        <f t="shared" si="4"/>
        <v>-75.859649122807014</v>
      </c>
      <c r="BR7" s="27">
        <f t="shared" si="4"/>
        <v>-447.41520467836256</v>
      </c>
      <c r="BS7" s="27">
        <f t="shared" si="4"/>
        <v>-430.21637426900583</v>
      </c>
      <c r="BT7" s="27">
        <f t="shared" si="4"/>
        <v>12.175438596491228</v>
      </c>
      <c r="BU7" s="27">
        <f t="shared" si="4"/>
        <v>-14.280701754385966</v>
      </c>
      <c r="BV7" s="27">
        <f t="shared" si="4"/>
        <v>16.099415204678362</v>
      </c>
      <c r="BW7" s="27">
        <f t="shared" si="4"/>
        <v>-634.40935672514615</v>
      </c>
      <c r="BX7" s="27">
        <f t="shared" si="4"/>
        <v>-2.7017543859649122</v>
      </c>
      <c r="BY7" s="27">
        <f t="shared" si="4"/>
        <v>3804.4970760233919</v>
      </c>
      <c r="BZ7" s="27">
        <f t="shared" si="4"/>
        <v>13.181286549707602</v>
      </c>
      <c r="CA7" s="27">
        <f t="shared" si="4"/>
        <v>177</v>
      </c>
      <c r="CB7" s="27">
        <f t="shared" si="4"/>
        <v>57.309941520467838</v>
      </c>
      <c r="CC7" s="27">
        <f t="shared" si="4"/>
        <v>319.08187134502924</v>
      </c>
      <c r="CD7" s="27">
        <f t="shared" si="4"/>
        <v>62.807017543859651</v>
      </c>
      <c r="CE7" s="27">
        <f t="shared" si="4"/>
        <v>10.479532163742689</v>
      </c>
    </row>
    <row r="8" spans="1:83" x14ac:dyDescent="0.35">
      <c r="A8" s="39"/>
      <c r="B8" s="39">
        <f>COUNTA(B9:B179)</f>
        <v>171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</row>
    <row r="9" spans="1:83" s="61" customFormat="1" ht="15.5" x14ac:dyDescent="0.35">
      <c r="A9" s="31">
        <v>1</v>
      </c>
      <c r="B9" s="32" t="s">
        <v>83</v>
      </c>
      <c r="C9" s="53" t="s">
        <v>84</v>
      </c>
      <c r="D9" s="33" t="s">
        <v>85</v>
      </c>
      <c r="E9" s="34" t="s">
        <v>86</v>
      </c>
      <c r="F9" s="33" t="s">
        <v>87</v>
      </c>
      <c r="G9" s="66">
        <v>25158220.18</v>
      </c>
      <c r="H9" s="66">
        <v>520631.08</v>
      </c>
      <c r="I9" s="66">
        <v>0</v>
      </c>
      <c r="J9" s="66">
        <v>0</v>
      </c>
      <c r="K9" s="66">
        <v>184.36</v>
      </c>
      <c r="L9" s="66">
        <v>25679035.620000001</v>
      </c>
      <c r="M9" s="66">
        <v>0</v>
      </c>
      <c r="N9" s="66">
        <v>0</v>
      </c>
      <c r="O9" s="66">
        <v>9837065.9399999995</v>
      </c>
      <c r="P9" s="66">
        <v>1620184.75</v>
      </c>
      <c r="Q9" s="66">
        <v>0</v>
      </c>
      <c r="R9" s="66">
        <v>2507674.2000000002</v>
      </c>
      <c r="S9" s="66">
        <v>5513604.8300000001</v>
      </c>
      <c r="T9" s="66">
        <v>2177089.31</v>
      </c>
      <c r="U9" s="66">
        <v>0</v>
      </c>
      <c r="V9" s="66">
        <v>33994.79</v>
      </c>
      <c r="W9" s="66">
        <v>2448022.25</v>
      </c>
      <c r="X9" s="66">
        <v>2093969.6500000001</v>
      </c>
      <c r="Y9" s="66">
        <v>26231605.719999999</v>
      </c>
      <c r="Z9" s="68">
        <v>0.14798016163282221</v>
      </c>
      <c r="AA9" s="66">
        <v>2055578.78</v>
      </c>
      <c r="AB9" s="66">
        <v>0</v>
      </c>
      <c r="AC9" s="66">
        <v>0</v>
      </c>
      <c r="AD9" s="66">
        <v>184.36</v>
      </c>
      <c r="AE9" s="66">
        <v>0</v>
      </c>
      <c r="AF9" s="66">
        <f t="shared" ref="AF9:AF28" si="5">SUM(AD9:AE9)</f>
        <v>184.36</v>
      </c>
      <c r="AG9" s="66">
        <v>906507.78</v>
      </c>
      <c r="AH9" s="66">
        <v>70584.100000000006</v>
      </c>
      <c r="AI9" s="66">
        <v>152280.06</v>
      </c>
      <c r="AJ9" s="66">
        <v>0</v>
      </c>
      <c r="AK9" s="66">
        <v>187960.88</v>
      </c>
      <c r="AL9" s="66">
        <v>47423.839999999997</v>
      </c>
      <c r="AM9" s="66">
        <v>225956.9</v>
      </c>
      <c r="AN9" s="66">
        <v>9300</v>
      </c>
      <c r="AO9" s="66">
        <v>4153</v>
      </c>
      <c r="AP9" s="66">
        <v>0</v>
      </c>
      <c r="AQ9" s="66">
        <v>76985.09</v>
      </c>
      <c r="AR9" s="66">
        <v>24178.6</v>
      </c>
      <c r="AS9" s="66">
        <v>0</v>
      </c>
      <c r="AT9" s="66">
        <v>24943.41</v>
      </c>
      <c r="AU9" s="66">
        <v>77.33</v>
      </c>
      <c r="AV9" s="66">
        <v>54340.02</v>
      </c>
      <c r="AW9" s="66">
        <v>1784691.01</v>
      </c>
      <c r="AX9" s="66">
        <v>0</v>
      </c>
      <c r="AY9" s="68">
        <f t="shared" ref="AY9:AY28" si="6">AX9/AW9</f>
        <v>0</v>
      </c>
      <c r="AZ9" s="66">
        <v>0</v>
      </c>
      <c r="BA9" s="68">
        <v>8.1706049366485831E-2</v>
      </c>
      <c r="BB9" s="66">
        <v>3501138.93</v>
      </c>
      <c r="BC9" s="66">
        <v>298821.63</v>
      </c>
      <c r="BD9" s="66">
        <v>222710</v>
      </c>
      <c r="BE9" s="66">
        <v>0</v>
      </c>
      <c r="BF9" s="66">
        <v>436108.17000000097</v>
      </c>
      <c r="BG9" s="66">
        <v>0</v>
      </c>
      <c r="BH9" s="66">
        <v>0</v>
      </c>
      <c r="BI9" s="66">
        <v>0</v>
      </c>
      <c r="BJ9" s="66">
        <f t="shared" ref="BJ9:BJ28" si="7">SUM(BH9:BI9)</f>
        <v>0</v>
      </c>
      <c r="BK9" s="66">
        <v>0</v>
      </c>
      <c r="BL9" s="66">
        <v>3576</v>
      </c>
      <c r="BM9" s="66">
        <v>1900</v>
      </c>
      <c r="BN9" s="66">
        <v>181</v>
      </c>
      <c r="BO9" s="66">
        <v>0</v>
      </c>
      <c r="BP9" s="66">
        <v>-99</v>
      </c>
      <c r="BQ9" s="66">
        <v>-56</v>
      </c>
      <c r="BR9" s="66">
        <v>-962</v>
      </c>
      <c r="BS9" s="66">
        <v>-298</v>
      </c>
      <c r="BT9" s="66">
        <v>1</v>
      </c>
      <c r="BU9" s="66">
        <v>-1</v>
      </c>
      <c r="BV9" s="66">
        <v>76</v>
      </c>
      <c r="BW9" s="66">
        <v>-730</v>
      </c>
      <c r="BX9" s="66">
        <v>-4</v>
      </c>
      <c r="BY9" s="66">
        <v>3584</v>
      </c>
      <c r="BZ9" s="66">
        <v>1</v>
      </c>
      <c r="CA9" s="66">
        <v>101</v>
      </c>
      <c r="CB9" s="66">
        <v>42</v>
      </c>
      <c r="CC9" s="66">
        <v>445</v>
      </c>
      <c r="CD9" s="66">
        <v>18</v>
      </c>
      <c r="CE9" s="66">
        <v>3</v>
      </c>
    </row>
    <row r="10" spans="1:83" s="61" customFormat="1" ht="15.5" x14ac:dyDescent="0.35">
      <c r="A10" s="31">
        <v>1</v>
      </c>
      <c r="B10" s="32" t="s">
        <v>88</v>
      </c>
      <c r="C10" s="53" t="s">
        <v>89</v>
      </c>
      <c r="D10" s="33" t="s">
        <v>90</v>
      </c>
      <c r="E10" s="34" t="s">
        <v>86</v>
      </c>
      <c r="F10" s="33" t="s">
        <v>91</v>
      </c>
      <c r="G10" s="66">
        <v>7434008.0199999996</v>
      </c>
      <c r="H10" s="66">
        <v>0</v>
      </c>
      <c r="I10" s="66">
        <v>0</v>
      </c>
      <c r="J10" s="66">
        <v>0</v>
      </c>
      <c r="K10" s="66">
        <v>0</v>
      </c>
      <c r="L10" s="66">
        <v>7434008.0199999996</v>
      </c>
      <c r="M10" s="66">
        <v>0</v>
      </c>
      <c r="N10" s="66">
        <v>532448.80000000005</v>
      </c>
      <c r="O10" s="66">
        <v>1447012.12</v>
      </c>
      <c r="P10" s="66">
        <v>682152.91</v>
      </c>
      <c r="Q10" s="66">
        <v>13394.05</v>
      </c>
      <c r="R10" s="66">
        <v>603148.63</v>
      </c>
      <c r="S10" s="66">
        <v>2660147.46</v>
      </c>
      <c r="T10" s="66">
        <v>665185.49</v>
      </c>
      <c r="U10" s="66">
        <v>0</v>
      </c>
      <c r="V10" s="66">
        <v>0</v>
      </c>
      <c r="W10" s="66">
        <v>223629.76</v>
      </c>
      <c r="X10" s="66">
        <v>637507.4</v>
      </c>
      <c r="Y10" s="66">
        <v>7464626.6200000001</v>
      </c>
      <c r="Z10" s="68">
        <v>9.0999168709532827E-2</v>
      </c>
      <c r="AA10" s="66">
        <v>585467.4</v>
      </c>
      <c r="AB10" s="66">
        <v>0</v>
      </c>
      <c r="AC10" s="66">
        <v>0</v>
      </c>
      <c r="AD10" s="66">
        <v>0</v>
      </c>
      <c r="AE10" s="66">
        <v>0</v>
      </c>
      <c r="AF10" s="66">
        <f t="shared" si="5"/>
        <v>0</v>
      </c>
      <c r="AG10" s="66">
        <v>197976.45</v>
      </c>
      <c r="AH10" s="66">
        <v>16447.05</v>
      </c>
      <c r="AI10" s="66">
        <v>36451.699999999997</v>
      </c>
      <c r="AJ10" s="66">
        <v>0</v>
      </c>
      <c r="AK10" s="66">
        <v>31800</v>
      </c>
      <c r="AL10" s="66">
        <v>3956.72</v>
      </c>
      <c r="AM10" s="66">
        <v>8496.09</v>
      </c>
      <c r="AN10" s="66">
        <v>8840</v>
      </c>
      <c r="AO10" s="66">
        <v>0</v>
      </c>
      <c r="AP10" s="66">
        <v>0</v>
      </c>
      <c r="AQ10" s="66">
        <v>12323.75</v>
      </c>
      <c r="AR10" s="66">
        <v>1966.76</v>
      </c>
      <c r="AS10" s="66">
        <v>0</v>
      </c>
      <c r="AT10" s="66">
        <v>513.51</v>
      </c>
      <c r="AU10" s="66">
        <v>4932.87</v>
      </c>
      <c r="AV10" s="66">
        <v>28435.85</v>
      </c>
      <c r="AW10" s="66">
        <v>352140.75</v>
      </c>
      <c r="AX10" s="66">
        <v>0</v>
      </c>
      <c r="AY10" s="68">
        <f t="shared" si="6"/>
        <v>0</v>
      </c>
      <c r="AZ10" s="66">
        <v>0</v>
      </c>
      <c r="BA10" s="68">
        <v>7.875528226831266E-2</v>
      </c>
      <c r="BB10" s="66">
        <v>220119.53</v>
      </c>
      <c r="BC10" s="66">
        <v>456369.02</v>
      </c>
      <c r="BD10" s="66">
        <v>222710</v>
      </c>
      <c r="BE10" s="66">
        <v>0</v>
      </c>
      <c r="BF10" s="66">
        <v>79972.699999999793</v>
      </c>
      <c r="BG10" s="66">
        <v>0</v>
      </c>
      <c r="BH10" s="66">
        <v>0</v>
      </c>
      <c r="BI10" s="66">
        <v>0</v>
      </c>
      <c r="BJ10" s="66">
        <f t="shared" si="7"/>
        <v>0</v>
      </c>
      <c r="BK10" s="66">
        <v>0</v>
      </c>
      <c r="BL10" s="66">
        <v>952</v>
      </c>
      <c r="BM10" s="66">
        <v>465</v>
      </c>
      <c r="BN10" s="66">
        <v>23</v>
      </c>
      <c r="BO10" s="66">
        <v>0</v>
      </c>
      <c r="BP10" s="66">
        <v>-27</v>
      </c>
      <c r="BQ10" s="66">
        <v>-24</v>
      </c>
      <c r="BR10" s="66">
        <v>-192</v>
      </c>
      <c r="BS10" s="66">
        <v>-91</v>
      </c>
      <c r="BT10" s="66">
        <v>1</v>
      </c>
      <c r="BU10" s="66">
        <v>0</v>
      </c>
      <c r="BV10" s="66">
        <v>13</v>
      </c>
      <c r="BW10" s="66">
        <v>-170</v>
      </c>
      <c r="BX10" s="66">
        <v>0</v>
      </c>
      <c r="BY10" s="66">
        <v>950</v>
      </c>
      <c r="BZ10" s="66">
        <v>0</v>
      </c>
      <c r="CA10" s="66">
        <v>65</v>
      </c>
      <c r="CB10" s="66">
        <v>21</v>
      </c>
      <c r="CC10" s="66">
        <v>71</v>
      </c>
      <c r="CD10" s="66">
        <v>0</v>
      </c>
      <c r="CE10" s="66">
        <v>4</v>
      </c>
    </row>
    <row r="11" spans="1:83" s="61" customFormat="1" ht="15.5" x14ac:dyDescent="0.35">
      <c r="A11" s="69">
        <v>1</v>
      </c>
      <c r="B11" s="67" t="s">
        <v>558</v>
      </c>
      <c r="C11" s="53" t="s">
        <v>559</v>
      </c>
      <c r="D11" s="33" t="s">
        <v>92</v>
      </c>
      <c r="E11" s="34" t="s">
        <v>86</v>
      </c>
      <c r="F11" s="33" t="s">
        <v>93</v>
      </c>
      <c r="G11" s="66">
        <v>7705024.5999999996</v>
      </c>
      <c r="H11" s="66">
        <v>0</v>
      </c>
      <c r="I11" s="66">
        <v>7660.05</v>
      </c>
      <c r="J11" s="66">
        <v>0</v>
      </c>
      <c r="K11" s="66">
        <v>11578.24</v>
      </c>
      <c r="L11" s="66">
        <v>7724262.8899999997</v>
      </c>
      <c r="M11" s="66">
        <v>0</v>
      </c>
      <c r="N11" s="66">
        <v>74326.12</v>
      </c>
      <c r="O11" s="66">
        <v>717626.25</v>
      </c>
      <c r="P11" s="66">
        <v>2587860.17</v>
      </c>
      <c r="Q11" s="66">
        <v>35063.839999999997</v>
      </c>
      <c r="R11" s="66">
        <v>850456.45</v>
      </c>
      <c r="S11" s="66">
        <v>1709154.2</v>
      </c>
      <c r="T11" s="66">
        <v>1091635.52</v>
      </c>
      <c r="U11" s="66">
        <v>0</v>
      </c>
      <c r="V11" s="66">
        <v>0</v>
      </c>
      <c r="W11" s="66">
        <v>176540.47</v>
      </c>
      <c r="X11" s="66">
        <v>622281.31999999995</v>
      </c>
      <c r="Y11" s="66">
        <v>7864944.3399999999</v>
      </c>
      <c r="Z11" s="68">
        <v>0.20110911131938503</v>
      </c>
      <c r="AA11" s="66">
        <v>597581.22</v>
      </c>
      <c r="AB11" s="66">
        <v>0</v>
      </c>
      <c r="AC11" s="66">
        <v>0</v>
      </c>
      <c r="AD11" s="66">
        <v>11578.24</v>
      </c>
      <c r="AE11" s="66">
        <v>371.07</v>
      </c>
      <c r="AF11" s="66">
        <f t="shared" si="5"/>
        <v>11949.31</v>
      </c>
      <c r="AG11" s="66">
        <v>207430.37</v>
      </c>
      <c r="AH11" s="66">
        <v>16486.18</v>
      </c>
      <c r="AI11" s="66">
        <v>30710.41</v>
      </c>
      <c r="AJ11" s="66">
        <v>0</v>
      </c>
      <c r="AK11" s="66">
        <v>42247.39</v>
      </c>
      <c r="AL11" s="66">
        <v>18509.25</v>
      </c>
      <c r="AM11" s="66">
        <v>34817.17</v>
      </c>
      <c r="AN11" s="66">
        <v>8840</v>
      </c>
      <c r="AO11" s="66">
        <v>0</v>
      </c>
      <c r="AP11" s="66">
        <v>0</v>
      </c>
      <c r="AQ11" s="66">
        <v>14333.32</v>
      </c>
      <c r="AR11" s="66">
        <v>13309.09</v>
      </c>
      <c r="AS11" s="66">
        <v>0</v>
      </c>
      <c r="AT11" s="66">
        <v>199</v>
      </c>
      <c r="AU11" s="66">
        <v>0</v>
      </c>
      <c r="AV11" s="66">
        <v>36958.229999999996</v>
      </c>
      <c r="AW11" s="66">
        <v>423840.41</v>
      </c>
      <c r="AX11" s="66">
        <v>0</v>
      </c>
      <c r="AY11" s="68">
        <f t="shared" si="6"/>
        <v>0</v>
      </c>
      <c r="AZ11" s="66">
        <v>0</v>
      </c>
      <c r="BA11" s="68">
        <v>7.7557340959041196E-2</v>
      </c>
      <c r="BB11" s="66">
        <v>243509.78</v>
      </c>
      <c r="BC11" s="66">
        <v>1306040.8700000001</v>
      </c>
      <c r="BD11" s="66">
        <v>219912</v>
      </c>
      <c r="BE11" s="66">
        <v>0</v>
      </c>
      <c r="BF11" s="66">
        <v>58115.539999999899</v>
      </c>
      <c r="BG11" s="66">
        <v>0</v>
      </c>
      <c r="BH11" s="66">
        <v>0</v>
      </c>
      <c r="BI11" s="66">
        <v>0</v>
      </c>
      <c r="BJ11" s="66">
        <f t="shared" si="7"/>
        <v>0</v>
      </c>
      <c r="BK11" s="66">
        <v>0</v>
      </c>
      <c r="BL11" s="66">
        <v>841</v>
      </c>
      <c r="BM11" s="66">
        <v>206</v>
      </c>
      <c r="BN11" s="66">
        <v>0</v>
      </c>
      <c r="BO11" s="66">
        <v>0</v>
      </c>
      <c r="BP11" s="66">
        <v>-19</v>
      </c>
      <c r="BQ11" s="66">
        <v>-21</v>
      </c>
      <c r="BR11" s="66">
        <v>-45</v>
      </c>
      <c r="BS11" s="66">
        <v>-40</v>
      </c>
      <c r="BT11" s="66">
        <v>7</v>
      </c>
      <c r="BU11" s="66">
        <v>0</v>
      </c>
      <c r="BV11" s="66">
        <v>2</v>
      </c>
      <c r="BW11" s="66">
        <v>-175</v>
      </c>
      <c r="BX11" s="66">
        <v>-1</v>
      </c>
      <c r="BY11" s="66">
        <v>755</v>
      </c>
      <c r="BZ11" s="66">
        <v>1</v>
      </c>
      <c r="CA11" s="66">
        <v>31</v>
      </c>
      <c r="CB11" s="66">
        <v>15</v>
      </c>
      <c r="CC11" s="66">
        <v>114</v>
      </c>
      <c r="CD11" s="66">
        <v>14</v>
      </c>
      <c r="CE11" s="66">
        <v>1</v>
      </c>
    </row>
    <row r="12" spans="1:83" s="48" customFormat="1" ht="15.5" x14ac:dyDescent="0.35">
      <c r="A12" s="41">
        <v>1</v>
      </c>
      <c r="B12" s="42" t="s">
        <v>94</v>
      </c>
      <c r="C12" s="55" t="s">
        <v>95</v>
      </c>
      <c r="D12" s="43" t="s">
        <v>96</v>
      </c>
      <c r="E12" s="44" t="s">
        <v>86</v>
      </c>
      <c r="F12" s="43" t="s">
        <v>87</v>
      </c>
      <c r="G12" s="58">
        <v>13766225.76</v>
      </c>
      <c r="H12" s="58">
        <v>0</v>
      </c>
      <c r="I12" s="58">
        <v>269.45</v>
      </c>
      <c r="J12" s="58">
        <v>432.63</v>
      </c>
      <c r="K12" s="58">
        <v>3891.28</v>
      </c>
      <c r="L12" s="58">
        <v>13770819.119999999</v>
      </c>
      <c r="M12" s="58">
        <v>4004.65</v>
      </c>
      <c r="N12" s="58">
        <v>0</v>
      </c>
      <c r="O12" s="58">
        <v>4689101.32</v>
      </c>
      <c r="P12" s="58">
        <v>697475.38</v>
      </c>
      <c r="Q12" s="58">
        <v>0</v>
      </c>
      <c r="R12" s="58">
        <v>922172.96</v>
      </c>
      <c r="S12" s="58">
        <v>3226417.66</v>
      </c>
      <c r="T12" s="58">
        <v>1004214.97</v>
      </c>
      <c r="U12" s="58">
        <v>0</v>
      </c>
      <c r="V12" s="58">
        <v>0</v>
      </c>
      <c r="W12" s="58">
        <v>1438405.22</v>
      </c>
      <c r="X12" s="58">
        <v>1161388.6000000001</v>
      </c>
      <c r="Y12" s="58">
        <v>13139176.109999999</v>
      </c>
      <c r="Z12" s="59">
        <v>0.31684876203860829</v>
      </c>
      <c r="AA12" s="58">
        <v>1124890.96</v>
      </c>
      <c r="AB12" s="58">
        <v>0</v>
      </c>
      <c r="AC12" s="58">
        <v>0</v>
      </c>
      <c r="AD12" s="58">
        <v>3891.28</v>
      </c>
      <c r="AE12" s="58">
        <v>0</v>
      </c>
      <c r="AF12" s="58">
        <f t="shared" si="5"/>
        <v>3891.28</v>
      </c>
      <c r="AG12" s="58">
        <v>543271.16</v>
      </c>
      <c r="AH12" s="58">
        <v>44989.45</v>
      </c>
      <c r="AI12" s="58">
        <v>71529.210000000006</v>
      </c>
      <c r="AJ12" s="58">
        <v>0</v>
      </c>
      <c r="AK12" s="58">
        <v>53279.1</v>
      </c>
      <c r="AL12" s="58">
        <v>7451.5</v>
      </c>
      <c r="AM12" s="58">
        <v>91230.54</v>
      </c>
      <c r="AN12" s="58">
        <v>8840</v>
      </c>
      <c r="AO12" s="58">
        <v>360</v>
      </c>
      <c r="AP12" s="58">
        <v>0</v>
      </c>
      <c r="AQ12" s="58">
        <v>21976.23</v>
      </c>
      <c r="AR12" s="58">
        <v>12114.39</v>
      </c>
      <c r="AS12" s="58">
        <v>0</v>
      </c>
      <c r="AT12" s="58">
        <v>6648.82</v>
      </c>
      <c r="AU12" s="58">
        <v>0</v>
      </c>
      <c r="AV12" s="58">
        <v>40924.019999999997</v>
      </c>
      <c r="AW12" s="58">
        <v>902614.42</v>
      </c>
      <c r="AX12" s="58">
        <v>0</v>
      </c>
      <c r="AY12" s="59">
        <f t="shared" si="6"/>
        <v>0</v>
      </c>
      <c r="AZ12" s="58">
        <v>0</v>
      </c>
      <c r="BA12" s="59">
        <v>8.1690060841908593E-2</v>
      </c>
      <c r="BB12" s="58">
        <v>3964994.13</v>
      </c>
      <c r="BC12" s="58">
        <v>396817.46</v>
      </c>
      <c r="BD12" s="58">
        <v>222710</v>
      </c>
      <c r="BE12" s="58">
        <v>0</v>
      </c>
      <c r="BF12" s="58">
        <v>201176.58999999901</v>
      </c>
      <c r="BG12" s="58">
        <v>0</v>
      </c>
      <c r="BH12" s="58">
        <v>0</v>
      </c>
      <c r="BI12" s="58">
        <v>0</v>
      </c>
      <c r="BJ12" s="58">
        <f t="shared" si="7"/>
        <v>0</v>
      </c>
      <c r="BK12" s="58">
        <v>0</v>
      </c>
      <c r="BL12" s="58">
        <v>1776</v>
      </c>
      <c r="BM12" s="58">
        <v>956</v>
      </c>
      <c r="BN12" s="58">
        <v>80</v>
      </c>
      <c r="BO12" s="58">
        <v>0</v>
      </c>
      <c r="BP12" s="58">
        <v>-81</v>
      </c>
      <c r="BQ12" s="58">
        <v>-20</v>
      </c>
      <c r="BR12" s="58">
        <v>-583</v>
      </c>
      <c r="BS12" s="58">
        <v>-102</v>
      </c>
      <c r="BT12" s="58">
        <v>0</v>
      </c>
      <c r="BU12" s="58">
        <v>0</v>
      </c>
      <c r="BV12" s="58">
        <v>-46</v>
      </c>
      <c r="BW12" s="58">
        <v>-299</v>
      </c>
      <c r="BX12" s="58">
        <v>-2</v>
      </c>
      <c r="BY12" s="58">
        <v>1679</v>
      </c>
      <c r="BZ12" s="58">
        <v>3</v>
      </c>
      <c r="CA12" s="58">
        <v>77</v>
      </c>
      <c r="CB12" s="58">
        <v>32</v>
      </c>
      <c r="CC12" s="58">
        <v>183</v>
      </c>
      <c r="CD12" s="58">
        <v>3</v>
      </c>
      <c r="CE12" s="58">
        <v>4</v>
      </c>
    </row>
    <row r="13" spans="1:83" s="48" customFormat="1" ht="15.5" x14ac:dyDescent="0.35">
      <c r="A13" s="41">
        <v>1</v>
      </c>
      <c r="B13" s="42" t="s">
        <v>97</v>
      </c>
      <c r="C13" s="55" t="s">
        <v>98</v>
      </c>
      <c r="D13" s="43" t="s">
        <v>99</v>
      </c>
      <c r="E13" s="44" t="s">
        <v>86</v>
      </c>
      <c r="F13" s="43" t="s">
        <v>100</v>
      </c>
      <c r="G13" s="57">
        <v>7264840.5899999999</v>
      </c>
      <c r="H13" s="57">
        <v>295035.65999999997</v>
      </c>
      <c r="I13" s="57">
        <v>0</v>
      </c>
      <c r="J13" s="57">
        <v>0</v>
      </c>
      <c r="K13" s="58">
        <v>0</v>
      </c>
      <c r="L13" s="58">
        <v>7559876.25</v>
      </c>
      <c r="M13" s="58">
        <v>0</v>
      </c>
      <c r="N13" s="57">
        <v>0</v>
      </c>
      <c r="O13" s="57">
        <v>2130386.0699999998</v>
      </c>
      <c r="P13" s="66">
        <v>608304.96</v>
      </c>
      <c r="Q13" s="57">
        <v>0</v>
      </c>
      <c r="R13" s="57">
        <v>668419.31000000006</v>
      </c>
      <c r="S13" s="57">
        <v>2001995.91</v>
      </c>
      <c r="T13" s="57">
        <v>590719.72</v>
      </c>
      <c r="U13" s="57">
        <v>0</v>
      </c>
      <c r="V13" s="57">
        <v>0</v>
      </c>
      <c r="W13" s="57">
        <v>605501.17000000004</v>
      </c>
      <c r="X13" s="58">
        <v>654908.13</v>
      </c>
      <c r="Y13" s="58">
        <v>7260235.2699999996</v>
      </c>
      <c r="Z13" s="59">
        <v>0.2059086787300255</v>
      </c>
      <c r="AA13" s="58">
        <v>644587.63</v>
      </c>
      <c r="AB13" s="58">
        <v>0</v>
      </c>
      <c r="AC13" s="58">
        <v>0</v>
      </c>
      <c r="AD13" s="58">
        <v>10320.5</v>
      </c>
      <c r="AE13" s="58">
        <v>90.57</v>
      </c>
      <c r="AF13" s="58">
        <f t="shared" si="5"/>
        <v>10411.07</v>
      </c>
      <c r="AG13" s="58">
        <v>247368.45</v>
      </c>
      <c r="AH13" s="57">
        <v>19943.64</v>
      </c>
      <c r="AI13" s="57">
        <v>73088.41</v>
      </c>
      <c r="AJ13" s="58">
        <v>0</v>
      </c>
      <c r="AK13" s="57">
        <v>43681.24</v>
      </c>
      <c r="AL13" s="57">
        <v>4083.23</v>
      </c>
      <c r="AM13" s="57">
        <v>36742</v>
      </c>
      <c r="AN13" s="57">
        <v>8840</v>
      </c>
      <c r="AO13" s="57">
        <v>0</v>
      </c>
      <c r="AP13" s="57">
        <v>0</v>
      </c>
      <c r="AQ13" s="57">
        <v>32137.760000000002</v>
      </c>
      <c r="AR13" s="57">
        <v>537</v>
      </c>
      <c r="AS13" s="57">
        <v>0</v>
      </c>
      <c r="AT13" s="57">
        <v>0</v>
      </c>
      <c r="AU13" s="57">
        <v>9502.7999999999993</v>
      </c>
      <c r="AV13" s="57">
        <v>12720.09</v>
      </c>
      <c r="AW13" s="57">
        <v>488644.62</v>
      </c>
      <c r="AX13" s="57">
        <v>0</v>
      </c>
      <c r="AY13" s="59">
        <f t="shared" si="6"/>
        <v>0</v>
      </c>
      <c r="AZ13" s="58">
        <v>0</v>
      </c>
      <c r="BA13" s="59">
        <v>8.8727016376280873E-2</v>
      </c>
      <c r="BB13" s="57">
        <v>173225.53</v>
      </c>
      <c r="BC13" s="57">
        <v>1383418.6</v>
      </c>
      <c r="BD13" s="58">
        <v>222710</v>
      </c>
      <c r="BE13" s="58">
        <v>0</v>
      </c>
      <c r="BF13" s="58">
        <v>44017.54</v>
      </c>
      <c r="BG13" s="58">
        <v>0</v>
      </c>
      <c r="BH13" s="58">
        <v>0</v>
      </c>
      <c r="BI13" s="58">
        <v>0</v>
      </c>
      <c r="BJ13" s="58">
        <f t="shared" si="7"/>
        <v>0</v>
      </c>
      <c r="BK13" s="58">
        <v>0</v>
      </c>
      <c r="BL13" s="58">
        <v>1021</v>
      </c>
      <c r="BM13" s="58">
        <v>515</v>
      </c>
      <c r="BN13" s="57">
        <v>0</v>
      </c>
      <c r="BO13" s="57">
        <v>0</v>
      </c>
      <c r="BP13" s="57">
        <v>-22</v>
      </c>
      <c r="BQ13" s="57">
        <v>-40</v>
      </c>
      <c r="BR13" s="57">
        <v>-128</v>
      </c>
      <c r="BS13" s="57">
        <v>-123</v>
      </c>
      <c r="BT13" s="57">
        <v>0</v>
      </c>
      <c r="BU13" s="57">
        <v>0</v>
      </c>
      <c r="BV13" s="57">
        <v>0</v>
      </c>
      <c r="BW13" s="57">
        <v>-222</v>
      </c>
      <c r="BX13" s="57">
        <v>0</v>
      </c>
      <c r="BY13" s="57">
        <v>1001</v>
      </c>
      <c r="BZ13" s="57">
        <v>0</v>
      </c>
      <c r="CA13" s="57">
        <v>54</v>
      </c>
      <c r="CB13" s="57">
        <v>14</v>
      </c>
      <c r="CC13" s="57">
        <v>151</v>
      </c>
      <c r="CD13" s="57">
        <v>3</v>
      </c>
      <c r="CE13" s="57">
        <v>0</v>
      </c>
    </row>
    <row r="14" spans="1:83" s="48" customFormat="1" ht="15.5" x14ac:dyDescent="0.35">
      <c r="A14" s="41">
        <v>2</v>
      </c>
      <c r="B14" s="42" t="s">
        <v>101</v>
      </c>
      <c r="C14" s="55" t="s">
        <v>102</v>
      </c>
      <c r="D14" s="43" t="s">
        <v>103</v>
      </c>
      <c r="E14" s="44" t="s">
        <v>104</v>
      </c>
      <c r="F14" s="43" t="s">
        <v>105</v>
      </c>
      <c r="G14" s="57">
        <v>13630059.529999999</v>
      </c>
      <c r="H14" s="57">
        <v>0</v>
      </c>
      <c r="I14" s="57">
        <v>404036.54</v>
      </c>
      <c r="J14" s="57">
        <v>0</v>
      </c>
      <c r="K14" s="58">
        <v>0</v>
      </c>
      <c r="L14" s="58">
        <v>14034096.07</v>
      </c>
      <c r="M14" s="58">
        <v>0</v>
      </c>
      <c r="N14" s="57">
        <v>352346.05</v>
      </c>
      <c r="O14" s="57">
        <v>1679677.05</v>
      </c>
      <c r="P14" s="66">
        <v>3615677.89</v>
      </c>
      <c r="Q14" s="57">
        <v>0</v>
      </c>
      <c r="R14" s="57">
        <v>1190759.6000000001</v>
      </c>
      <c r="S14" s="57">
        <v>3618816.19</v>
      </c>
      <c r="T14" s="57">
        <v>2034825.45</v>
      </c>
      <c r="U14" s="57">
        <v>0</v>
      </c>
      <c r="V14" s="57">
        <v>0</v>
      </c>
      <c r="W14" s="57">
        <v>951663.94</v>
      </c>
      <c r="X14" s="58">
        <v>1126966.57</v>
      </c>
      <c r="Y14" s="58">
        <v>14570732.74</v>
      </c>
      <c r="Z14" s="59">
        <v>0.31497920244226552</v>
      </c>
      <c r="AA14" s="58">
        <v>1128074.98</v>
      </c>
      <c r="AB14" s="58">
        <v>0</v>
      </c>
      <c r="AC14" s="58">
        <v>0</v>
      </c>
      <c r="AD14" s="58">
        <v>0</v>
      </c>
      <c r="AE14" s="58">
        <v>222.81</v>
      </c>
      <c r="AF14" s="58">
        <f t="shared" si="5"/>
        <v>222.81</v>
      </c>
      <c r="AG14" s="58">
        <v>450054.31</v>
      </c>
      <c r="AH14" s="57">
        <v>36767.61</v>
      </c>
      <c r="AI14" s="57">
        <v>116984.3</v>
      </c>
      <c r="AJ14" s="58">
        <v>0</v>
      </c>
      <c r="AK14" s="57">
        <v>52664.08</v>
      </c>
      <c r="AL14" s="57">
        <v>40742.050000000003</v>
      </c>
      <c r="AM14" s="57">
        <v>88376.6</v>
      </c>
      <c r="AN14" s="57">
        <v>9274</v>
      </c>
      <c r="AO14" s="57">
        <v>2500</v>
      </c>
      <c r="AP14" s="57">
        <v>0</v>
      </c>
      <c r="AQ14" s="57">
        <v>27267.67</v>
      </c>
      <c r="AR14" s="57">
        <v>6669.42</v>
      </c>
      <c r="AS14" s="57">
        <v>0</v>
      </c>
      <c r="AT14" s="57">
        <v>33855.129999999997</v>
      </c>
      <c r="AU14" s="57">
        <v>8427.31</v>
      </c>
      <c r="AV14" s="57">
        <v>59240.2</v>
      </c>
      <c r="AW14" s="57">
        <v>932822.68</v>
      </c>
      <c r="AX14" s="57">
        <v>0</v>
      </c>
      <c r="AY14" s="59">
        <f t="shared" si="6"/>
        <v>0</v>
      </c>
      <c r="AZ14" s="58">
        <v>0</v>
      </c>
      <c r="BA14" s="59">
        <v>8.2763760313525211E-2</v>
      </c>
      <c r="BB14" s="57">
        <v>1351015.82</v>
      </c>
      <c r="BC14" s="57">
        <v>2942169.46</v>
      </c>
      <c r="BD14" s="58">
        <v>222710</v>
      </c>
      <c r="BE14" s="58">
        <v>0</v>
      </c>
      <c r="BF14" s="58">
        <v>198876.89</v>
      </c>
      <c r="BG14" s="58">
        <v>0</v>
      </c>
      <c r="BH14" s="58">
        <v>0</v>
      </c>
      <c r="BI14" s="58">
        <v>0</v>
      </c>
      <c r="BJ14" s="58">
        <f t="shared" si="7"/>
        <v>0</v>
      </c>
      <c r="BK14" s="58">
        <v>0</v>
      </c>
      <c r="BL14" s="58">
        <v>2047</v>
      </c>
      <c r="BM14" s="58">
        <v>621</v>
      </c>
      <c r="BN14" s="57">
        <v>44</v>
      </c>
      <c r="BO14" s="57">
        <v>0</v>
      </c>
      <c r="BP14" s="57">
        <v>-20</v>
      </c>
      <c r="BQ14" s="57">
        <v>-77</v>
      </c>
      <c r="BR14" s="57">
        <v>-121</v>
      </c>
      <c r="BS14" s="57">
        <v>-218</v>
      </c>
      <c r="BT14" s="57">
        <v>1</v>
      </c>
      <c r="BU14" s="57">
        <v>0</v>
      </c>
      <c r="BV14" s="57">
        <v>0</v>
      </c>
      <c r="BW14" s="57">
        <v>-330</v>
      </c>
      <c r="BX14" s="57">
        <v>-1</v>
      </c>
      <c r="BY14" s="57">
        <v>1946</v>
      </c>
      <c r="BZ14" s="57">
        <v>30</v>
      </c>
      <c r="CA14" s="57">
        <v>76</v>
      </c>
      <c r="CB14" s="57">
        <v>25</v>
      </c>
      <c r="CC14" s="57">
        <v>175</v>
      </c>
      <c r="CD14" s="57">
        <v>35</v>
      </c>
      <c r="CE14" s="57">
        <v>21</v>
      </c>
    </row>
    <row r="15" spans="1:83" s="48" customFormat="1" ht="15.5" x14ac:dyDescent="0.35">
      <c r="A15" s="41">
        <v>2</v>
      </c>
      <c r="B15" s="42" t="s">
        <v>106</v>
      </c>
      <c r="C15" s="55" t="s">
        <v>107</v>
      </c>
      <c r="D15" s="43" t="s">
        <v>108</v>
      </c>
      <c r="E15" s="44" t="s">
        <v>109</v>
      </c>
      <c r="F15" s="43" t="s">
        <v>105</v>
      </c>
      <c r="G15" s="57">
        <v>27072168.989999998</v>
      </c>
      <c r="H15" s="57">
        <v>0.04</v>
      </c>
      <c r="I15" s="57">
        <v>2424</v>
      </c>
      <c r="J15" s="57">
        <v>0</v>
      </c>
      <c r="K15" s="58">
        <v>7271.17</v>
      </c>
      <c r="L15" s="58">
        <v>27081864.199999999</v>
      </c>
      <c r="M15" s="58">
        <v>0</v>
      </c>
      <c r="N15" s="57">
        <v>0</v>
      </c>
      <c r="O15" s="57">
        <v>6702712.9000000004</v>
      </c>
      <c r="P15" s="66">
        <v>1285224</v>
      </c>
      <c r="Q15" s="57">
        <v>0</v>
      </c>
      <c r="R15" s="57">
        <v>1177421.95</v>
      </c>
      <c r="S15" s="57">
        <v>5573997.71</v>
      </c>
      <c r="T15" s="57">
        <v>1087546.4099999999</v>
      </c>
      <c r="U15" s="57">
        <v>0</v>
      </c>
      <c r="V15" s="57">
        <v>0</v>
      </c>
      <c r="W15" s="57">
        <v>7296209.4100000001</v>
      </c>
      <c r="X15" s="58">
        <v>1354771.8199999998</v>
      </c>
      <c r="Y15" s="58">
        <v>24477884.199999999</v>
      </c>
      <c r="Z15" s="59">
        <v>0.36897224559032687</v>
      </c>
      <c r="AA15" s="58">
        <v>1347500.65</v>
      </c>
      <c r="AB15" s="58">
        <v>0</v>
      </c>
      <c r="AC15" s="58">
        <v>0</v>
      </c>
      <c r="AD15" s="58">
        <v>7271.17</v>
      </c>
      <c r="AE15" s="58">
        <v>282.43</v>
      </c>
      <c r="AF15" s="58">
        <f t="shared" si="5"/>
        <v>7553.6</v>
      </c>
      <c r="AG15" s="58">
        <v>625644.91</v>
      </c>
      <c r="AH15" s="57">
        <v>48820.18</v>
      </c>
      <c r="AI15" s="57">
        <v>158727.96</v>
      </c>
      <c r="AJ15" s="58">
        <v>0</v>
      </c>
      <c r="AK15" s="57">
        <v>21900.83</v>
      </c>
      <c r="AL15" s="57">
        <v>44016.39</v>
      </c>
      <c r="AM15" s="57">
        <v>122027</v>
      </c>
      <c r="AN15" s="57">
        <v>14552</v>
      </c>
      <c r="AO15" s="57">
        <v>7332.92</v>
      </c>
      <c r="AP15" s="57">
        <v>0</v>
      </c>
      <c r="AQ15" s="57">
        <v>18235.900000000001</v>
      </c>
      <c r="AR15" s="57">
        <v>11125.99</v>
      </c>
      <c r="AS15" s="57">
        <v>0</v>
      </c>
      <c r="AT15" s="57">
        <v>27540</v>
      </c>
      <c r="AU15" s="57">
        <v>186.45</v>
      </c>
      <c r="AV15" s="57">
        <v>73341.05</v>
      </c>
      <c r="AW15" s="57">
        <v>1173452.3</v>
      </c>
      <c r="AX15" s="57">
        <v>0</v>
      </c>
      <c r="AY15" s="59">
        <f t="shared" si="6"/>
        <v>0</v>
      </c>
      <c r="AZ15" s="58">
        <v>0</v>
      </c>
      <c r="BA15" s="59">
        <v>4.9774388247123602E-2</v>
      </c>
      <c r="BB15" s="57">
        <v>9855743.4000000004</v>
      </c>
      <c r="BC15" s="57">
        <v>133135.6</v>
      </c>
      <c r="BD15" s="58">
        <v>222710</v>
      </c>
      <c r="BE15" s="58">
        <v>2.91038304567337E-11</v>
      </c>
      <c r="BF15" s="58">
        <v>176165.32</v>
      </c>
      <c r="BG15" s="58">
        <v>0</v>
      </c>
      <c r="BH15" s="58">
        <v>0</v>
      </c>
      <c r="BI15" s="58">
        <v>0</v>
      </c>
      <c r="BJ15" s="58">
        <f t="shared" si="7"/>
        <v>0</v>
      </c>
      <c r="BK15" s="58">
        <v>0</v>
      </c>
      <c r="BL15" s="58">
        <v>2622</v>
      </c>
      <c r="BM15" s="58">
        <v>3283</v>
      </c>
      <c r="BN15" s="57">
        <v>13</v>
      </c>
      <c r="BO15" s="57">
        <v>0</v>
      </c>
      <c r="BP15" s="57">
        <v>-60</v>
      </c>
      <c r="BQ15" s="57">
        <v>-17</v>
      </c>
      <c r="BR15" s="57">
        <v>-2450</v>
      </c>
      <c r="BS15" s="57">
        <v>-306</v>
      </c>
      <c r="BT15" s="57">
        <v>0</v>
      </c>
      <c r="BU15" s="57">
        <v>-15</v>
      </c>
      <c r="BV15" s="57">
        <v>-89</v>
      </c>
      <c r="BW15" s="57">
        <v>-185</v>
      </c>
      <c r="BX15" s="57">
        <v>0</v>
      </c>
      <c r="BY15" s="57">
        <v>2796</v>
      </c>
      <c r="BZ15" s="57">
        <v>0</v>
      </c>
      <c r="CA15" s="57">
        <v>106</v>
      </c>
      <c r="CB15" s="57">
        <v>13</v>
      </c>
      <c r="CC15" s="57">
        <v>46</v>
      </c>
      <c r="CD15" s="57">
        <v>1</v>
      </c>
      <c r="CE15" s="57">
        <v>19</v>
      </c>
    </row>
    <row r="16" spans="1:83" s="48" customFormat="1" ht="15.5" x14ac:dyDescent="0.35">
      <c r="A16" s="41">
        <v>2</v>
      </c>
      <c r="B16" s="42" t="s">
        <v>110</v>
      </c>
      <c r="C16" s="55" t="s">
        <v>111</v>
      </c>
      <c r="D16" s="43" t="s">
        <v>112</v>
      </c>
      <c r="E16" s="44" t="s">
        <v>109</v>
      </c>
      <c r="F16" s="43" t="s">
        <v>105</v>
      </c>
      <c r="G16" s="58">
        <v>24637219.41</v>
      </c>
      <c r="H16" s="58">
        <v>0</v>
      </c>
      <c r="I16" s="58">
        <v>39504.720000000001</v>
      </c>
      <c r="J16" s="58">
        <v>0</v>
      </c>
      <c r="K16" s="58">
        <v>3235.39</v>
      </c>
      <c r="L16" s="58">
        <v>24679959.52</v>
      </c>
      <c r="M16" s="58">
        <v>0</v>
      </c>
      <c r="N16" s="58">
        <v>0</v>
      </c>
      <c r="O16" s="58">
        <v>6973366</v>
      </c>
      <c r="P16" s="58">
        <v>2047788.93</v>
      </c>
      <c r="Q16" s="58">
        <v>0</v>
      </c>
      <c r="R16" s="58">
        <v>747507.86</v>
      </c>
      <c r="S16" s="58">
        <v>5009631.74</v>
      </c>
      <c r="T16" s="58">
        <v>1093275.67</v>
      </c>
      <c r="U16" s="58">
        <v>0</v>
      </c>
      <c r="V16" s="58">
        <v>0</v>
      </c>
      <c r="W16" s="58">
        <v>6514072.9199999999</v>
      </c>
      <c r="X16" s="58">
        <v>1077587.69</v>
      </c>
      <c r="Y16" s="58">
        <v>23463230.809999999</v>
      </c>
      <c r="Z16" s="59">
        <v>0.27894681277265088</v>
      </c>
      <c r="AA16" s="58">
        <v>1074352.3</v>
      </c>
      <c r="AB16" s="58">
        <v>0</v>
      </c>
      <c r="AC16" s="58">
        <v>0</v>
      </c>
      <c r="AD16" s="58">
        <v>3235.39</v>
      </c>
      <c r="AE16" s="58">
        <v>0</v>
      </c>
      <c r="AF16" s="58">
        <f t="shared" si="5"/>
        <v>3235.39</v>
      </c>
      <c r="AG16" s="58">
        <v>518407.38</v>
      </c>
      <c r="AH16" s="58">
        <v>41534.22</v>
      </c>
      <c r="AI16" s="58">
        <v>77585.2</v>
      </c>
      <c r="AJ16" s="58">
        <v>0</v>
      </c>
      <c r="AK16" s="58">
        <v>82027.06</v>
      </c>
      <c r="AL16" s="58">
        <v>47028.5</v>
      </c>
      <c r="AM16" s="58">
        <v>48749.58</v>
      </c>
      <c r="AN16" s="58">
        <v>10459</v>
      </c>
      <c r="AO16" s="58">
        <v>2604.75</v>
      </c>
      <c r="AP16" s="58">
        <v>0</v>
      </c>
      <c r="AQ16" s="58">
        <v>37809.449999999997</v>
      </c>
      <c r="AR16" s="58">
        <v>12303.01</v>
      </c>
      <c r="AS16" s="58">
        <v>0</v>
      </c>
      <c r="AT16" s="58">
        <v>9511.44</v>
      </c>
      <c r="AU16" s="58">
        <v>30</v>
      </c>
      <c r="AV16" s="58">
        <v>81369.070000000007</v>
      </c>
      <c r="AW16" s="58">
        <v>969418.66</v>
      </c>
      <c r="AX16" s="58">
        <v>0</v>
      </c>
      <c r="AY16" s="59">
        <f t="shared" si="6"/>
        <v>0</v>
      </c>
      <c r="AZ16" s="58">
        <v>0</v>
      </c>
      <c r="BA16" s="59">
        <v>4.3606881203644726E-2</v>
      </c>
      <c r="BB16" s="58">
        <v>5601454.46</v>
      </c>
      <c r="BC16" s="58">
        <v>1271019.3700000001</v>
      </c>
      <c r="BD16" s="58">
        <v>222710</v>
      </c>
      <c r="BE16" s="58">
        <v>2.91038304567337E-11</v>
      </c>
      <c r="BF16" s="58">
        <v>114428.11</v>
      </c>
      <c r="BG16" s="58">
        <v>0</v>
      </c>
      <c r="BH16" s="58">
        <v>0</v>
      </c>
      <c r="BI16" s="58">
        <v>0</v>
      </c>
      <c r="BJ16" s="58">
        <f t="shared" si="7"/>
        <v>0</v>
      </c>
      <c r="BK16" s="58">
        <v>0</v>
      </c>
      <c r="BL16" s="58">
        <v>1703</v>
      </c>
      <c r="BM16" s="58">
        <v>3598</v>
      </c>
      <c r="BN16" s="58">
        <v>13</v>
      </c>
      <c r="BO16" s="58">
        <v>-293</v>
      </c>
      <c r="BP16" s="58">
        <v>-59</v>
      </c>
      <c r="BQ16" s="58">
        <v>-7</v>
      </c>
      <c r="BR16" s="58">
        <v>-2746</v>
      </c>
      <c r="BS16" s="58">
        <v>-126</v>
      </c>
      <c r="BT16" s="58">
        <v>1</v>
      </c>
      <c r="BU16" s="58">
        <v>0</v>
      </c>
      <c r="BV16" s="58">
        <v>-16</v>
      </c>
      <c r="BW16" s="58">
        <v>-189</v>
      </c>
      <c r="BX16" s="58">
        <v>0</v>
      </c>
      <c r="BY16" s="58">
        <v>1879</v>
      </c>
      <c r="BZ16" s="58">
        <v>0</v>
      </c>
      <c r="CA16" s="58">
        <v>116</v>
      </c>
      <c r="CB16" s="58">
        <v>13</v>
      </c>
      <c r="CC16" s="58">
        <v>35</v>
      </c>
      <c r="CD16" s="58">
        <v>0</v>
      </c>
      <c r="CE16" s="58">
        <v>25</v>
      </c>
    </row>
    <row r="17" spans="1:83" s="61" customFormat="1" ht="15.65" customHeight="1" x14ac:dyDescent="0.35">
      <c r="A17" s="31">
        <v>2</v>
      </c>
      <c r="B17" s="32" t="s">
        <v>113</v>
      </c>
      <c r="C17" s="53" t="s">
        <v>114</v>
      </c>
      <c r="D17" s="33" t="s">
        <v>115</v>
      </c>
      <c r="E17" s="33" t="s">
        <v>116</v>
      </c>
      <c r="F17" s="33" t="s">
        <v>105</v>
      </c>
      <c r="G17" s="66">
        <v>14549791.289999999</v>
      </c>
      <c r="H17" s="66">
        <v>73653</v>
      </c>
      <c r="I17" s="66">
        <v>73829.740000000005</v>
      </c>
      <c r="J17" s="66">
        <v>0</v>
      </c>
      <c r="K17" s="66">
        <v>0</v>
      </c>
      <c r="L17" s="66">
        <v>14697274.029999999</v>
      </c>
      <c r="M17" s="66">
        <v>0</v>
      </c>
      <c r="N17" s="66">
        <v>0</v>
      </c>
      <c r="O17" s="66">
        <v>1959688.42</v>
      </c>
      <c r="P17" s="66">
        <v>5676651.2699999996</v>
      </c>
      <c r="Q17" s="66">
        <v>0</v>
      </c>
      <c r="R17" s="66">
        <v>1124024.1599999999</v>
      </c>
      <c r="S17" s="66">
        <v>3487351.85</v>
      </c>
      <c r="T17" s="66">
        <v>1001676.71</v>
      </c>
      <c r="U17" s="66">
        <v>0</v>
      </c>
      <c r="V17" s="66">
        <v>0</v>
      </c>
      <c r="W17" s="66">
        <v>354963.13</v>
      </c>
      <c r="X17" s="66">
        <v>1410852.38</v>
      </c>
      <c r="Y17" s="66">
        <v>15015207.92</v>
      </c>
      <c r="Z17" s="68">
        <v>2.447771420340249E-2</v>
      </c>
      <c r="AA17" s="66">
        <v>1410088.16</v>
      </c>
      <c r="AB17" s="66">
        <v>0</v>
      </c>
      <c r="AC17" s="66">
        <v>0</v>
      </c>
      <c r="AD17" s="66">
        <v>0</v>
      </c>
      <c r="AE17" s="66">
        <v>230.65</v>
      </c>
      <c r="AF17" s="66">
        <f t="shared" si="5"/>
        <v>230.65</v>
      </c>
      <c r="AG17" s="66">
        <v>656382.32999999996</v>
      </c>
      <c r="AH17" s="66">
        <v>50611.22</v>
      </c>
      <c r="AI17" s="66">
        <v>148441.21</v>
      </c>
      <c r="AJ17" s="66">
        <v>0</v>
      </c>
      <c r="AK17" s="66">
        <v>64673.32</v>
      </c>
      <c r="AL17" s="66">
        <v>48956.76</v>
      </c>
      <c r="AM17" s="66">
        <v>69828.710000000006</v>
      </c>
      <c r="AN17" s="66">
        <v>10459</v>
      </c>
      <c r="AO17" s="66">
        <v>1375.13</v>
      </c>
      <c r="AP17" s="66">
        <v>5254.29</v>
      </c>
      <c r="AQ17" s="66">
        <v>53666.15</v>
      </c>
      <c r="AR17" s="66">
        <v>6061.37</v>
      </c>
      <c r="AS17" s="66">
        <v>0</v>
      </c>
      <c r="AT17" s="66">
        <v>22531.02</v>
      </c>
      <c r="AU17" s="66">
        <v>7983.33</v>
      </c>
      <c r="AV17" s="66">
        <v>34614.300000000003</v>
      </c>
      <c r="AW17" s="66">
        <v>1180838.1399999999</v>
      </c>
      <c r="AX17" s="66">
        <v>0</v>
      </c>
      <c r="AY17" s="68">
        <f t="shared" si="6"/>
        <v>0</v>
      </c>
      <c r="AZ17" s="66">
        <v>0</v>
      </c>
      <c r="BA17" s="68">
        <v>9.6914665777312323E-2</v>
      </c>
      <c r="BB17" s="66">
        <v>274509.58</v>
      </c>
      <c r="BC17" s="66">
        <v>83438.91</v>
      </c>
      <c r="BD17" s="66">
        <v>222710</v>
      </c>
      <c r="BE17" s="66">
        <v>0</v>
      </c>
      <c r="BF17" s="66">
        <v>267909.15999999997</v>
      </c>
      <c r="BG17" s="66">
        <v>0</v>
      </c>
      <c r="BH17" s="66">
        <v>0</v>
      </c>
      <c r="BI17" s="66">
        <v>0</v>
      </c>
      <c r="BJ17" s="66">
        <f t="shared" si="7"/>
        <v>0</v>
      </c>
      <c r="BK17" s="66">
        <v>0</v>
      </c>
      <c r="BL17" s="66">
        <v>1901</v>
      </c>
      <c r="BM17" s="66">
        <v>841</v>
      </c>
      <c r="BN17" s="66">
        <v>13</v>
      </c>
      <c r="BO17" s="66">
        <v>-4</v>
      </c>
      <c r="BP17" s="66">
        <v>-21</v>
      </c>
      <c r="BQ17" s="66">
        <v>-42</v>
      </c>
      <c r="BR17" s="66">
        <v>-298</v>
      </c>
      <c r="BS17" s="66">
        <v>-241</v>
      </c>
      <c r="BT17" s="66">
        <v>0</v>
      </c>
      <c r="BU17" s="66">
        <v>0</v>
      </c>
      <c r="BV17" s="66">
        <v>0</v>
      </c>
      <c r="BW17" s="66">
        <v>-329</v>
      </c>
      <c r="BX17" s="66">
        <v>-6</v>
      </c>
      <c r="BY17" s="66">
        <v>1814</v>
      </c>
      <c r="BZ17" s="66">
        <v>7</v>
      </c>
      <c r="CA17" s="66">
        <v>69</v>
      </c>
      <c r="CB17" s="66">
        <v>17</v>
      </c>
      <c r="CC17" s="66">
        <v>230</v>
      </c>
      <c r="CD17" s="66">
        <v>2</v>
      </c>
      <c r="CE17" s="66">
        <v>8</v>
      </c>
    </row>
    <row r="18" spans="1:83" s="61" customFormat="1" ht="15.65" customHeight="1" x14ac:dyDescent="0.35">
      <c r="A18" s="31">
        <v>2</v>
      </c>
      <c r="B18" s="32" t="s">
        <v>552</v>
      </c>
      <c r="C18" s="53" t="s">
        <v>564</v>
      </c>
      <c r="D18" s="33" t="s">
        <v>130</v>
      </c>
      <c r="E18" s="33"/>
      <c r="F18" s="33" t="s">
        <v>131</v>
      </c>
      <c r="G18" s="66">
        <v>17380139.079999998</v>
      </c>
      <c r="H18" s="66">
        <v>0</v>
      </c>
      <c r="I18" s="66">
        <v>411310.43</v>
      </c>
      <c r="J18" s="66">
        <v>7769.48</v>
      </c>
      <c r="K18" s="66">
        <v>0</v>
      </c>
      <c r="L18" s="66">
        <v>17799218.989999998</v>
      </c>
      <c r="M18" s="66">
        <v>100902.44</v>
      </c>
      <c r="N18" s="66">
        <v>32252.27</v>
      </c>
      <c r="O18" s="66">
        <v>4283080.1900000004</v>
      </c>
      <c r="P18" s="66">
        <v>2961079.75</v>
      </c>
      <c r="Q18" s="66">
        <v>0</v>
      </c>
      <c r="R18" s="66">
        <v>1371107.21</v>
      </c>
      <c r="S18" s="66">
        <v>5094304.6399999997</v>
      </c>
      <c r="T18" s="66">
        <v>735988.82</v>
      </c>
      <c r="U18" s="66">
        <v>0</v>
      </c>
      <c r="V18" s="66">
        <v>0</v>
      </c>
      <c r="W18" s="66">
        <v>1650606.81</v>
      </c>
      <c r="X18" s="66">
        <v>1299591.96</v>
      </c>
      <c r="Y18" s="66">
        <v>17428011.649999999</v>
      </c>
      <c r="Z18" s="68">
        <v>0.18360633279811478</v>
      </c>
      <c r="AA18" s="66">
        <v>1280244.71</v>
      </c>
      <c r="AB18" s="66">
        <v>0</v>
      </c>
      <c r="AC18" s="66">
        <v>0</v>
      </c>
      <c r="AD18" s="66">
        <v>0</v>
      </c>
      <c r="AE18" s="66">
        <v>0</v>
      </c>
      <c r="AF18" s="66">
        <f t="shared" si="5"/>
        <v>0</v>
      </c>
      <c r="AG18" s="66">
        <v>561406.4</v>
      </c>
      <c r="AH18" s="66">
        <v>45017.97</v>
      </c>
      <c r="AI18" s="66">
        <v>129376.62</v>
      </c>
      <c r="AJ18" s="66">
        <v>0</v>
      </c>
      <c r="AK18" s="66">
        <v>94813.49</v>
      </c>
      <c r="AL18" s="66">
        <v>37125.97</v>
      </c>
      <c r="AM18" s="66">
        <v>57953.95</v>
      </c>
      <c r="AN18" s="66">
        <v>11714</v>
      </c>
      <c r="AO18" s="66">
        <v>10420.620000000001</v>
      </c>
      <c r="AP18" s="66">
        <v>0</v>
      </c>
      <c r="AQ18" s="66">
        <v>29618.79</v>
      </c>
      <c r="AR18" s="66">
        <v>20335.45</v>
      </c>
      <c r="AS18" s="66">
        <v>0</v>
      </c>
      <c r="AT18" s="66">
        <v>13517.52</v>
      </c>
      <c r="AU18" s="66">
        <v>24253.15</v>
      </c>
      <c r="AV18" s="66">
        <v>34839.230000000003</v>
      </c>
      <c r="AW18" s="66">
        <v>1070393.1599999999</v>
      </c>
      <c r="AX18" s="66">
        <v>0</v>
      </c>
      <c r="AY18" s="68">
        <f t="shared" si="6"/>
        <v>0</v>
      </c>
      <c r="AZ18" s="66">
        <v>0</v>
      </c>
      <c r="BA18" s="68">
        <v>7.3236180380629859E-2</v>
      </c>
      <c r="BB18" s="66">
        <v>1943521.18</v>
      </c>
      <c r="BC18" s="66">
        <v>1247582.42</v>
      </c>
      <c r="BD18" s="66">
        <v>219912</v>
      </c>
      <c r="BE18" s="66">
        <v>0</v>
      </c>
      <c r="BF18" s="66">
        <v>210729.77</v>
      </c>
      <c r="BG18" s="66">
        <v>0</v>
      </c>
      <c r="BH18" s="66">
        <v>0</v>
      </c>
      <c r="BI18" s="66">
        <v>0</v>
      </c>
      <c r="BJ18" s="66">
        <f t="shared" si="7"/>
        <v>0</v>
      </c>
      <c r="BK18" s="66">
        <v>0</v>
      </c>
      <c r="BL18" s="72">
        <v>1709</v>
      </c>
      <c r="BM18" s="66">
        <v>1191</v>
      </c>
      <c r="BN18" s="66">
        <v>1013</v>
      </c>
      <c r="BO18" s="66">
        <v>0</v>
      </c>
      <c r="BP18" s="66">
        <v>-71</v>
      </c>
      <c r="BQ18" s="66">
        <v>-33</v>
      </c>
      <c r="BR18" s="66">
        <v>-1236</v>
      </c>
      <c r="BS18" s="66">
        <v>-184</v>
      </c>
      <c r="BT18" s="66">
        <v>0</v>
      </c>
      <c r="BU18" s="66">
        <v>0</v>
      </c>
      <c r="BV18" s="72">
        <v>-1</v>
      </c>
      <c r="BW18" s="66">
        <v>-375</v>
      </c>
      <c r="BX18" s="66">
        <v>0</v>
      </c>
      <c r="BY18" s="66">
        <v>2026</v>
      </c>
      <c r="BZ18" s="66">
        <v>3</v>
      </c>
      <c r="CA18" s="66">
        <v>163</v>
      </c>
      <c r="CB18" s="66">
        <v>26</v>
      </c>
      <c r="CC18" s="66">
        <v>73</v>
      </c>
      <c r="CD18" s="66">
        <v>75</v>
      </c>
      <c r="CE18" s="66">
        <v>13</v>
      </c>
    </row>
    <row r="19" spans="1:83" s="61" customFormat="1" ht="15.65" customHeight="1" x14ac:dyDescent="0.35">
      <c r="A19" s="31">
        <v>2</v>
      </c>
      <c r="B19" s="32" t="s">
        <v>567</v>
      </c>
      <c r="C19" s="53" t="s">
        <v>554</v>
      </c>
      <c r="D19" s="33" t="s">
        <v>121</v>
      </c>
      <c r="E19" s="33" t="s">
        <v>122</v>
      </c>
      <c r="F19" s="33" t="s">
        <v>105</v>
      </c>
      <c r="G19" s="66">
        <v>25619079.34</v>
      </c>
      <c r="H19" s="66">
        <v>9376.14</v>
      </c>
      <c r="I19" s="66">
        <v>0</v>
      </c>
      <c r="J19" s="66">
        <v>0</v>
      </c>
      <c r="K19" s="66">
        <v>1127.69</v>
      </c>
      <c r="L19" s="66">
        <v>25629583.170000002</v>
      </c>
      <c r="M19" s="66">
        <v>0</v>
      </c>
      <c r="N19" s="66">
        <v>0</v>
      </c>
      <c r="O19" s="66">
        <v>5002128.07</v>
      </c>
      <c r="P19" s="66">
        <v>2393921.88</v>
      </c>
      <c r="Q19" s="66">
        <v>0</v>
      </c>
      <c r="R19" s="66">
        <v>3919601.04</v>
      </c>
      <c r="S19" s="66">
        <v>6869460.4299999997</v>
      </c>
      <c r="T19" s="66">
        <v>4019567.37</v>
      </c>
      <c r="U19" s="66">
        <v>0</v>
      </c>
      <c r="V19" s="66">
        <v>20546.759999999998</v>
      </c>
      <c r="W19" s="66">
        <v>3896998.56</v>
      </c>
      <c r="X19" s="66">
        <v>1889475.3399999999</v>
      </c>
      <c r="Y19" s="66">
        <v>28011699.449999999</v>
      </c>
      <c r="Z19" s="68">
        <v>0.35951731298011091</v>
      </c>
      <c r="AA19" s="66">
        <v>1888347.65</v>
      </c>
      <c r="AB19" s="66">
        <v>0</v>
      </c>
      <c r="AC19" s="66">
        <v>0</v>
      </c>
      <c r="AD19" s="66">
        <v>1127.69</v>
      </c>
      <c r="AE19" s="66">
        <v>0</v>
      </c>
      <c r="AF19" s="66">
        <f t="shared" si="5"/>
        <v>1127.69</v>
      </c>
      <c r="AG19" s="66">
        <v>958538.6</v>
      </c>
      <c r="AH19" s="66">
        <v>77859.429999999993</v>
      </c>
      <c r="AI19" s="66">
        <v>105951.98</v>
      </c>
      <c r="AJ19" s="66">
        <v>0</v>
      </c>
      <c r="AK19" s="66">
        <v>153503.24</v>
      </c>
      <c r="AL19" s="66">
        <v>74902.47</v>
      </c>
      <c r="AM19" s="66">
        <v>127688.78</v>
      </c>
      <c r="AN19" s="66">
        <v>16734</v>
      </c>
      <c r="AO19" s="66">
        <v>1607.5</v>
      </c>
      <c r="AP19" s="66">
        <v>0</v>
      </c>
      <c r="AQ19" s="66">
        <v>38762.28</v>
      </c>
      <c r="AR19" s="66">
        <v>21081.62</v>
      </c>
      <c r="AS19" s="66">
        <v>0</v>
      </c>
      <c r="AT19" s="66">
        <v>18109.8</v>
      </c>
      <c r="AU19" s="66">
        <v>186.45</v>
      </c>
      <c r="AV19" s="66">
        <v>41417.22</v>
      </c>
      <c r="AW19" s="66">
        <v>1636343.37</v>
      </c>
      <c r="AX19" s="66">
        <v>0</v>
      </c>
      <c r="AY19" s="68">
        <f t="shared" si="6"/>
        <v>0</v>
      </c>
      <c r="AZ19" s="66">
        <v>0</v>
      </c>
      <c r="BA19" s="68">
        <v>7.3708646003201761E-2</v>
      </c>
      <c r="BB19" s="66">
        <v>8785606.8200000003</v>
      </c>
      <c r="BC19" s="66">
        <v>428266.63</v>
      </c>
      <c r="BD19" s="66">
        <v>219911.58</v>
      </c>
      <c r="BE19" s="66">
        <v>0</v>
      </c>
      <c r="BF19" s="66">
        <v>291622.93</v>
      </c>
      <c r="BG19" s="66">
        <v>0</v>
      </c>
      <c r="BH19" s="66">
        <v>0</v>
      </c>
      <c r="BI19" s="66">
        <v>0</v>
      </c>
      <c r="BJ19" s="66">
        <f t="shared" si="7"/>
        <v>0</v>
      </c>
      <c r="BK19" s="66">
        <v>0</v>
      </c>
      <c r="BL19" s="66">
        <v>4884</v>
      </c>
      <c r="BM19" s="66">
        <v>1932</v>
      </c>
      <c r="BN19" s="66">
        <v>172</v>
      </c>
      <c r="BO19" s="66">
        <v>0</v>
      </c>
      <c r="BP19" s="66">
        <v>-145</v>
      </c>
      <c r="BQ19" s="66">
        <v>-59</v>
      </c>
      <c r="BR19" s="66">
        <v>-1315</v>
      </c>
      <c r="BS19" s="66">
        <v>-194</v>
      </c>
      <c r="BT19" s="66">
        <v>1</v>
      </c>
      <c r="BU19" s="66">
        <v>0</v>
      </c>
      <c r="BV19" s="66">
        <v>-1</v>
      </c>
      <c r="BW19" s="66">
        <v>-1260</v>
      </c>
      <c r="BX19" s="66">
        <v>0</v>
      </c>
      <c r="BY19" s="66">
        <v>4015</v>
      </c>
      <c r="BZ19" s="66">
        <v>20</v>
      </c>
      <c r="CA19" s="66">
        <v>203</v>
      </c>
      <c r="CB19" s="66">
        <v>94</v>
      </c>
      <c r="CC19" s="66">
        <v>904</v>
      </c>
      <c r="CD19" s="66">
        <v>8</v>
      </c>
      <c r="CE19" s="66">
        <v>51</v>
      </c>
    </row>
    <row r="20" spans="1:83" s="61" customFormat="1" ht="15.65" customHeight="1" x14ac:dyDescent="0.35">
      <c r="A20" s="31">
        <v>2</v>
      </c>
      <c r="B20" s="32" t="s">
        <v>117</v>
      </c>
      <c r="C20" s="53" t="s">
        <v>118</v>
      </c>
      <c r="D20" s="33" t="s">
        <v>119</v>
      </c>
      <c r="E20" s="33" t="s">
        <v>116</v>
      </c>
      <c r="F20" s="33" t="s">
        <v>105</v>
      </c>
      <c r="G20" s="66">
        <v>9928359.4700000007</v>
      </c>
      <c r="H20" s="66">
        <v>1743.5</v>
      </c>
      <c r="I20" s="66">
        <v>460492.5</v>
      </c>
      <c r="J20" s="66">
        <v>0</v>
      </c>
      <c r="K20" s="66">
        <v>0</v>
      </c>
      <c r="L20" s="66">
        <v>10390595.470000001</v>
      </c>
      <c r="M20" s="66">
        <v>0</v>
      </c>
      <c r="N20" s="66">
        <v>334684.44</v>
      </c>
      <c r="O20" s="66">
        <v>1055724.8700000001</v>
      </c>
      <c r="P20" s="66">
        <v>2794271.55</v>
      </c>
      <c r="Q20" s="66">
        <v>0</v>
      </c>
      <c r="R20" s="66">
        <v>877114.97</v>
      </c>
      <c r="S20" s="66">
        <v>3545713.55</v>
      </c>
      <c r="T20" s="66">
        <v>584526.15</v>
      </c>
      <c r="U20" s="66">
        <v>0</v>
      </c>
      <c r="V20" s="66">
        <v>0</v>
      </c>
      <c r="W20" s="66">
        <v>659782.55000000005</v>
      </c>
      <c r="X20" s="66">
        <v>871019.79299999995</v>
      </c>
      <c r="Y20" s="66">
        <v>10722837.873</v>
      </c>
      <c r="Z20" s="68">
        <v>6.8496160518665694E-2</v>
      </c>
      <c r="AA20" s="66">
        <v>855798</v>
      </c>
      <c r="AB20" s="66">
        <v>0</v>
      </c>
      <c r="AC20" s="66">
        <v>0</v>
      </c>
      <c r="AD20" s="66">
        <v>0</v>
      </c>
      <c r="AE20" s="66">
        <v>0</v>
      </c>
      <c r="AF20" s="66">
        <f t="shared" si="5"/>
        <v>0</v>
      </c>
      <c r="AG20" s="66">
        <v>272364.18</v>
      </c>
      <c r="AH20" s="66">
        <v>21391.14</v>
      </c>
      <c r="AI20" s="66">
        <v>40306.74</v>
      </c>
      <c r="AJ20" s="66">
        <v>0</v>
      </c>
      <c r="AK20" s="66">
        <v>56963.17</v>
      </c>
      <c r="AL20" s="66">
        <v>39927.800000000003</v>
      </c>
      <c r="AM20" s="66">
        <v>49179.67</v>
      </c>
      <c r="AN20" s="66">
        <v>7844</v>
      </c>
      <c r="AO20" s="66">
        <v>11153.86</v>
      </c>
      <c r="AP20" s="66">
        <v>0</v>
      </c>
      <c r="AQ20" s="66">
        <v>46204.94</v>
      </c>
      <c r="AR20" s="66">
        <v>10046.69</v>
      </c>
      <c r="AS20" s="66">
        <v>2.2737367544323201E-13</v>
      </c>
      <c r="AT20" s="66">
        <v>3809.08</v>
      </c>
      <c r="AU20" s="66">
        <v>17919.75</v>
      </c>
      <c r="AV20" s="66">
        <v>67804.91</v>
      </c>
      <c r="AW20" s="66">
        <v>644915.93000000005</v>
      </c>
      <c r="AX20" s="66">
        <v>0</v>
      </c>
      <c r="AY20" s="68">
        <f t="shared" si="6"/>
        <v>0</v>
      </c>
      <c r="AZ20" s="66">
        <v>0</v>
      </c>
      <c r="BA20" s="68">
        <v>8.6197322184588462E-2</v>
      </c>
      <c r="BB20" s="66">
        <v>334381.26</v>
      </c>
      <c r="BC20" s="66">
        <v>345792.67</v>
      </c>
      <c r="BD20" s="66">
        <v>222373.95</v>
      </c>
      <c r="BE20" s="66">
        <v>0</v>
      </c>
      <c r="BF20" s="66">
        <v>160618.38000000099</v>
      </c>
      <c r="BG20" s="66">
        <v>0</v>
      </c>
      <c r="BH20" s="66">
        <v>0</v>
      </c>
      <c r="BI20" s="66">
        <v>0</v>
      </c>
      <c r="BJ20" s="66">
        <f t="shared" si="7"/>
        <v>0</v>
      </c>
      <c r="BK20" s="66">
        <v>0</v>
      </c>
      <c r="BL20" s="66">
        <v>1191</v>
      </c>
      <c r="BM20" s="66">
        <v>343</v>
      </c>
      <c r="BN20" s="66">
        <v>3</v>
      </c>
      <c r="BO20" s="66">
        <v>0</v>
      </c>
      <c r="BP20" s="66">
        <v>-7</v>
      </c>
      <c r="BQ20" s="66">
        <v>-19</v>
      </c>
      <c r="BR20" s="66">
        <v>-109</v>
      </c>
      <c r="BS20" s="66">
        <v>-44</v>
      </c>
      <c r="BT20" s="66">
        <v>0</v>
      </c>
      <c r="BU20" s="66">
        <v>0</v>
      </c>
      <c r="BV20" s="66">
        <v>0</v>
      </c>
      <c r="BW20" s="66">
        <v>-255</v>
      </c>
      <c r="BX20" s="66">
        <v>-4</v>
      </c>
      <c r="BY20" s="66">
        <v>1099</v>
      </c>
      <c r="BZ20" s="66">
        <v>3</v>
      </c>
      <c r="CA20" s="66">
        <v>91</v>
      </c>
      <c r="CB20" s="66">
        <v>31</v>
      </c>
      <c r="CC20" s="66">
        <v>148</v>
      </c>
      <c r="CD20" s="66">
        <v>3</v>
      </c>
      <c r="CE20" s="66">
        <v>6</v>
      </c>
    </row>
    <row r="21" spans="1:83" s="48" customFormat="1" ht="15.65" customHeight="1" x14ac:dyDescent="0.35">
      <c r="A21" s="37">
        <v>2</v>
      </c>
      <c r="B21" s="49" t="s">
        <v>123</v>
      </c>
      <c r="C21" s="55" t="s">
        <v>124</v>
      </c>
      <c r="D21" s="40" t="s">
        <v>125</v>
      </c>
      <c r="E21" s="40" t="s">
        <v>86</v>
      </c>
      <c r="F21" s="40" t="s">
        <v>126</v>
      </c>
      <c r="G21" s="58">
        <v>4268712.62</v>
      </c>
      <c r="H21" s="58">
        <v>201706.38</v>
      </c>
      <c r="I21" s="58">
        <v>10833.38</v>
      </c>
      <c r="J21" s="58">
        <v>0</v>
      </c>
      <c r="K21" s="58">
        <v>0</v>
      </c>
      <c r="L21" s="58">
        <v>4481252.38</v>
      </c>
      <c r="M21" s="58">
        <v>0</v>
      </c>
      <c r="N21" s="58">
        <v>1539924.13</v>
      </c>
      <c r="O21" s="58">
        <v>387150.47</v>
      </c>
      <c r="P21" s="58">
        <v>915682.15</v>
      </c>
      <c r="Q21" s="58">
        <v>3210.6</v>
      </c>
      <c r="R21" s="58">
        <v>245284.32</v>
      </c>
      <c r="S21" s="58">
        <v>718467.61</v>
      </c>
      <c r="T21" s="58">
        <v>155141.24</v>
      </c>
      <c r="U21" s="58">
        <v>0</v>
      </c>
      <c r="V21" s="58">
        <v>0</v>
      </c>
      <c r="W21" s="58">
        <v>254142.6</v>
      </c>
      <c r="X21" s="58">
        <v>385304.75</v>
      </c>
      <c r="Y21" s="58">
        <v>4604307.87</v>
      </c>
      <c r="Z21" s="59">
        <v>7.1252439648274365E-2</v>
      </c>
      <c r="AA21" s="58">
        <v>347145.22</v>
      </c>
      <c r="AB21" s="58">
        <v>0</v>
      </c>
      <c r="AC21" s="58">
        <v>0</v>
      </c>
      <c r="AD21" s="58">
        <v>0</v>
      </c>
      <c r="AE21" s="58">
        <v>17.57</v>
      </c>
      <c r="AF21" s="58">
        <f t="shared" si="5"/>
        <v>17.57</v>
      </c>
      <c r="AG21" s="58">
        <v>112938.44</v>
      </c>
      <c r="AH21" s="58">
        <v>9150.31</v>
      </c>
      <c r="AI21" s="58">
        <v>37320.720000000001</v>
      </c>
      <c r="AJ21" s="58">
        <v>0</v>
      </c>
      <c r="AK21" s="58">
        <v>14300.22</v>
      </c>
      <c r="AL21" s="58">
        <v>22732</v>
      </c>
      <c r="AM21" s="58">
        <v>18022.95</v>
      </c>
      <c r="AN21" s="58">
        <v>4497</v>
      </c>
      <c r="AO21" s="58">
        <v>1883.75</v>
      </c>
      <c r="AP21" s="58">
        <v>0</v>
      </c>
      <c r="AQ21" s="58">
        <v>8546.61</v>
      </c>
      <c r="AR21" s="58">
        <v>5943.2</v>
      </c>
      <c r="AS21" s="58">
        <v>0</v>
      </c>
      <c r="AT21" s="58">
        <v>829.98</v>
      </c>
      <c r="AU21" s="58">
        <v>4800</v>
      </c>
      <c r="AV21" s="58">
        <v>14777.96</v>
      </c>
      <c r="AW21" s="58">
        <v>255743.14</v>
      </c>
      <c r="AX21" s="58">
        <v>57334.19</v>
      </c>
      <c r="AY21" s="59">
        <f t="shared" si="6"/>
        <v>0.22418661943385851</v>
      </c>
      <c r="AZ21" s="58">
        <v>0</v>
      </c>
      <c r="BA21" s="59">
        <v>8.1323164828088143E-2</v>
      </c>
      <c r="BB21" s="58">
        <v>42252.55</v>
      </c>
      <c r="BC21" s="58">
        <v>276275.71000000002</v>
      </c>
      <c r="BD21" s="58">
        <v>86500</v>
      </c>
      <c r="BE21" s="58">
        <v>0</v>
      </c>
      <c r="BF21" s="58">
        <v>26363.71</v>
      </c>
      <c r="BG21" s="58">
        <v>0</v>
      </c>
      <c r="BH21" s="58">
        <v>0</v>
      </c>
      <c r="BI21" s="58">
        <v>0</v>
      </c>
      <c r="BJ21" s="58">
        <f t="shared" si="7"/>
        <v>0</v>
      </c>
      <c r="BK21" s="58">
        <v>0</v>
      </c>
      <c r="BL21" s="58">
        <v>432</v>
      </c>
      <c r="BM21" s="58">
        <v>105</v>
      </c>
      <c r="BN21" s="58">
        <v>0</v>
      </c>
      <c r="BO21" s="58">
        <v>0</v>
      </c>
      <c r="BP21" s="58">
        <v>-4</v>
      </c>
      <c r="BQ21" s="58">
        <v>-4</v>
      </c>
      <c r="BR21" s="58">
        <v>-13</v>
      </c>
      <c r="BS21" s="58">
        <v>-16</v>
      </c>
      <c r="BT21" s="58">
        <v>0</v>
      </c>
      <c r="BU21" s="58">
        <v>0</v>
      </c>
      <c r="BV21" s="58">
        <v>0</v>
      </c>
      <c r="BW21" s="58">
        <v>-106</v>
      </c>
      <c r="BX21" s="58">
        <v>-3</v>
      </c>
      <c r="BY21" s="58">
        <v>391</v>
      </c>
      <c r="BZ21" s="58">
        <v>4</v>
      </c>
      <c r="CA21" s="58">
        <v>3</v>
      </c>
      <c r="CB21" s="58">
        <v>9</v>
      </c>
      <c r="CC21" s="58">
        <v>68</v>
      </c>
      <c r="CD21" s="58">
        <v>8</v>
      </c>
      <c r="CE21" s="58">
        <v>18</v>
      </c>
    </row>
    <row r="22" spans="1:83" s="61" customFormat="1" ht="15.65" customHeight="1" x14ac:dyDescent="0.35">
      <c r="A22" s="31">
        <v>2</v>
      </c>
      <c r="B22" s="32" t="s">
        <v>127</v>
      </c>
      <c r="C22" s="53" t="s">
        <v>128</v>
      </c>
      <c r="D22" s="33" t="s">
        <v>129</v>
      </c>
      <c r="E22" s="33" t="s">
        <v>104</v>
      </c>
      <c r="F22" s="33" t="s">
        <v>105</v>
      </c>
      <c r="G22" s="66">
        <v>14241295.060000001</v>
      </c>
      <c r="H22" s="66">
        <v>0</v>
      </c>
      <c r="I22" s="66">
        <v>95453.93</v>
      </c>
      <c r="J22" s="66">
        <v>3761.24</v>
      </c>
      <c r="K22" s="66">
        <v>0</v>
      </c>
      <c r="L22" s="66">
        <v>14340510.23</v>
      </c>
      <c r="M22" s="66">
        <v>90267.98</v>
      </c>
      <c r="N22" s="66">
        <v>404714.61</v>
      </c>
      <c r="O22" s="66">
        <v>1529518.82</v>
      </c>
      <c r="P22" s="66">
        <v>3382349.79</v>
      </c>
      <c r="Q22" s="66">
        <v>0</v>
      </c>
      <c r="R22" s="66">
        <v>949262.76</v>
      </c>
      <c r="S22" s="66">
        <v>4766658.43</v>
      </c>
      <c r="T22" s="66">
        <v>1651577.11</v>
      </c>
      <c r="U22" s="66">
        <v>0</v>
      </c>
      <c r="V22" s="66">
        <v>0</v>
      </c>
      <c r="W22" s="66">
        <v>321833.71000000002</v>
      </c>
      <c r="X22" s="66">
        <v>1319444.9100000001</v>
      </c>
      <c r="Y22" s="66">
        <v>14325360.140000001</v>
      </c>
      <c r="Z22" s="68">
        <v>4.5242777941572825E-2</v>
      </c>
      <c r="AA22" s="66">
        <v>1293245.07</v>
      </c>
      <c r="AB22" s="66">
        <v>0</v>
      </c>
      <c r="AC22" s="66">
        <v>0</v>
      </c>
      <c r="AD22" s="66">
        <v>0</v>
      </c>
      <c r="AE22" s="66">
        <v>185.03</v>
      </c>
      <c r="AF22" s="66">
        <f t="shared" si="5"/>
        <v>185.03</v>
      </c>
      <c r="AG22" s="66">
        <v>530141</v>
      </c>
      <c r="AH22" s="66">
        <v>41153.68</v>
      </c>
      <c r="AI22" s="66">
        <v>142328.76999999999</v>
      </c>
      <c r="AJ22" s="66">
        <v>0</v>
      </c>
      <c r="AK22" s="66">
        <v>82356.98</v>
      </c>
      <c r="AL22" s="66">
        <v>32871.449999999997</v>
      </c>
      <c r="AM22" s="66">
        <v>99969.78</v>
      </c>
      <c r="AN22" s="66">
        <v>9692</v>
      </c>
      <c r="AO22" s="66">
        <v>36878.57</v>
      </c>
      <c r="AP22" s="66">
        <v>0</v>
      </c>
      <c r="AQ22" s="66">
        <v>32784.270000000004</v>
      </c>
      <c r="AR22" s="66">
        <v>9891.92</v>
      </c>
      <c r="AS22" s="66">
        <v>0</v>
      </c>
      <c r="AT22" s="66">
        <v>9160.74</v>
      </c>
      <c r="AU22" s="66">
        <v>12000</v>
      </c>
      <c r="AV22" s="66">
        <v>29082.82</v>
      </c>
      <c r="AW22" s="66">
        <v>1068311.98</v>
      </c>
      <c r="AX22" s="66">
        <v>0</v>
      </c>
      <c r="AY22" s="68">
        <f t="shared" si="6"/>
        <v>0</v>
      </c>
      <c r="AZ22" s="66">
        <v>0</v>
      </c>
      <c r="BA22" s="68">
        <v>9.0237545366859032E-2</v>
      </c>
      <c r="BB22" s="66">
        <v>474017.22</v>
      </c>
      <c r="BC22" s="66">
        <v>170298.53</v>
      </c>
      <c r="BD22" s="66">
        <v>222710</v>
      </c>
      <c r="BE22" s="66">
        <v>0</v>
      </c>
      <c r="BF22" s="66">
        <v>213575.06</v>
      </c>
      <c r="BG22" s="66">
        <v>0</v>
      </c>
      <c r="BH22" s="66">
        <v>0</v>
      </c>
      <c r="BI22" s="66">
        <v>0</v>
      </c>
      <c r="BJ22" s="66">
        <f t="shared" si="7"/>
        <v>0</v>
      </c>
      <c r="BK22" s="66">
        <v>0</v>
      </c>
      <c r="BL22" s="66">
        <v>2066</v>
      </c>
      <c r="BM22" s="66">
        <v>692</v>
      </c>
      <c r="BN22" s="66">
        <v>16</v>
      </c>
      <c r="BO22" s="66">
        <v>0</v>
      </c>
      <c r="BP22" s="66">
        <v>-17</v>
      </c>
      <c r="BQ22" s="66">
        <v>-74</v>
      </c>
      <c r="BR22" s="66">
        <v>-103</v>
      </c>
      <c r="BS22" s="66">
        <v>-146</v>
      </c>
      <c r="BT22" s="66">
        <v>0</v>
      </c>
      <c r="BU22" s="66">
        <v>0</v>
      </c>
      <c r="BV22" s="66">
        <v>0</v>
      </c>
      <c r="BW22" s="66">
        <v>-357</v>
      </c>
      <c r="BX22" s="66">
        <v>-1</v>
      </c>
      <c r="BY22" s="66">
        <v>2076</v>
      </c>
      <c r="BZ22" s="66">
        <v>6</v>
      </c>
      <c r="CA22" s="66">
        <v>81</v>
      </c>
      <c r="CB22" s="66">
        <v>30</v>
      </c>
      <c r="CC22" s="66">
        <v>223</v>
      </c>
      <c r="CD22" s="66">
        <v>1</v>
      </c>
      <c r="CE22" s="66">
        <v>13</v>
      </c>
    </row>
    <row r="23" spans="1:83" s="61" customFormat="1" ht="15.65" customHeight="1" x14ac:dyDescent="0.35">
      <c r="A23" s="31">
        <v>3</v>
      </c>
      <c r="B23" s="32" t="s">
        <v>132</v>
      </c>
      <c r="C23" s="53" t="s">
        <v>133</v>
      </c>
      <c r="D23" s="33" t="s">
        <v>134</v>
      </c>
      <c r="E23" s="33" t="s">
        <v>86</v>
      </c>
      <c r="F23" s="33" t="s">
        <v>135</v>
      </c>
      <c r="G23" s="66">
        <v>37512196.240000002</v>
      </c>
      <c r="H23" s="66">
        <v>0</v>
      </c>
      <c r="I23" s="66">
        <v>883726.61</v>
      </c>
      <c r="J23" s="66">
        <v>0</v>
      </c>
      <c r="K23" s="66">
        <v>0</v>
      </c>
      <c r="L23" s="66">
        <v>38395922.850000001</v>
      </c>
      <c r="M23" s="66">
        <v>0</v>
      </c>
      <c r="N23" s="66">
        <v>463946.88</v>
      </c>
      <c r="O23" s="66">
        <v>8657971.4399999995</v>
      </c>
      <c r="P23" s="66">
        <v>5806937</v>
      </c>
      <c r="Q23" s="66">
        <v>52490.27</v>
      </c>
      <c r="R23" s="66">
        <v>2208260.66</v>
      </c>
      <c r="S23" s="66">
        <v>8549172.8399999999</v>
      </c>
      <c r="T23" s="66">
        <v>6991393.8300000001</v>
      </c>
      <c r="U23" s="66">
        <v>0</v>
      </c>
      <c r="V23" s="66">
        <v>0</v>
      </c>
      <c r="W23" s="66">
        <v>2029384.51</v>
      </c>
      <c r="X23" s="66">
        <v>3589505.87</v>
      </c>
      <c r="Y23" s="66">
        <v>38349063.299999997</v>
      </c>
      <c r="Z23" s="68">
        <v>0.16663007812202679</v>
      </c>
      <c r="AA23" s="66">
        <v>3075958.25</v>
      </c>
      <c r="AB23" s="66">
        <v>0</v>
      </c>
      <c r="AC23" s="66">
        <v>0</v>
      </c>
      <c r="AD23" s="66">
        <v>0</v>
      </c>
      <c r="AE23" s="66">
        <v>236.58</v>
      </c>
      <c r="AF23" s="66">
        <f t="shared" si="5"/>
        <v>236.58</v>
      </c>
      <c r="AG23" s="66">
        <v>1499320.38</v>
      </c>
      <c r="AH23" s="66">
        <v>115025.38</v>
      </c>
      <c r="AI23" s="66">
        <v>415052.93</v>
      </c>
      <c r="AJ23" s="66">
        <v>0</v>
      </c>
      <c r="AK23" s="66">
        <v>252582.83</v>
      </c>
      <c r="AL23" s="66">
        <v>7164</v>
      </c>
      <c r="AM23" s="66">
        <v>118816.12</v>
      </c>
      <c r="AN23" s="66">
        <v>9500</v>
      </c>
      <c r="AO23" s="66">
        <v>1405.29</v>
      </c>
      <c r="AP23" s="66">
        <v>0</v>
      </c>
      <c r="AQ23" s="66">
        <v>73430.41</v>
      </c>
      <c r="AR23" s="66">
        <v>17407.13</v>
      </c>
      <c r="AS23" s="66">
        <v>840</v>
      </c>
      <c r="AT23" s="66">
        <v>1672.09</v>
      </c>
      <c r="AU23" s="66">
        <v>30228.74</v>
      </c>
      <c r="AV23" s="66">
        <v>94075.61</v>
      </c>
      <c r="AW23" s="66">
        <v>2636520.91</v>
      </c>
      <c r="AX23" s="66">
        <v>0</v>
      </c>
      <c r="AY23" s="68">
        <f t="shared" si="6"/>
        <v>0</v>
      </c>
      <c r="AZ23" s="66">
        <v>0</v>
      </c>
      <c r="BA23" s="68">
        <v>8.1998884584636625E-2</v>
      </c>
      <c r="BB23" s="66">
        <v>2134088.73</v>
      </c>
      <c r="BC23" s="66">
        <v>4116571.46</v>
      </c>
      <c r="BD23" s="66">
        <v>222710</v>
      </c>
      <c r="BE23" s="66">
        <v>0</v>
      </c>
      <c r="BF23" s="66">
        <v>439591.62</v>
      </c>
      <c r="BG23" s="66">
        <v>0</v>
      </c>
      <c r="BH23" s="66">
        <v>0</v>
      </c>
      <c r="BI23" s="66">
        <v>0</v>
      </c>
      <c r="BJ23" s="66">
        <f t="shared" si="7"/>
        <v>0</v>
      </c>
      <c r="BK23" s="66">
        <v>0</v>
      </c>
      <c r="BL23" s="66">
        <v>6496</v>
      </c>
      <c r="BM23" s="66">
        <v>2957</v>
      </c>
      <c r="BN23" s="66">
        <v>146</v>
      </c>
      <c r="BO23" s="66">
        <v>-339</v>
      </c>
      <c r="BP23" s="66">
        <v>-83</v>
      </c>
      <c r="BQ23" s="66">
        <v>-126</v>
      </c>
      <c r="BR23" s="66">
        <v>-1050</v>
      </c>
      <c r="BS23" s="66">
        <v>-615</v>
      </c>
      <c r="BT23" s="66">
        <v>1</v>
      </c>
      <c r="BU23" s="66">
        <v>-4</v>
      </c>
      <c r="BV23" s="66">
        <v>27</v>
      </c>
      <c r="BW23" s="66">
        <v>-875</v>
      </c>
      <c r="BX23" s="66">
        <v>0</v>
      </c>
      <c r="BY23" s="66">
        <v>6535</v>
      </c>
      <c r="BZ23" s="66">
        <v>1</v>
      </c>
      <c r="CA23" s="66">
        <v>293</v>
      </c>
      <c r="CB23" s="66">
        <v>50</v>
      </c>
      <c r="CC23" s="66">
        <v>482</v>
      </c>
      <c r="CD23" s="66">
        <v>87</v>
      </c>
      <c r="CE23" s="66">
        <v>33</v>
      </c>
    </row>
    <row r="24" spans="1:83" s="61" customFormat="1" ht="15.65" customHeight="1" x14ac:dyDescent="0.35">
      <c r="A24" s="31">
        <v>3</v>
      </c>
      <c r="B24" s="32" t="s">
        <v>136</v>
      </c>
      <c r="C24" s="53" t="s">
        <v>137</v>
      </c>
      <c r="D24" s="33" t="s">
        <v>138</v>
      </c>
      <c r="E24" s="33" t="s">
        <v>139</v>
      </c>
      <c r="F24" s="33" t="s">
        <v>140</v>
      </c>
      <c r="G24" s="66">
        <v>35884425.689999998</v>
      </c>
      <c r="H24" s="66">
        <v>0</v>
      </c>
      <c r="I24" s="66">
        <v>170149.95</v>
      </c>
      <c r="J24" s="66">
        <v>0</v>
      </c>
      <c r="K24" s="66">
        <v>0</v>
      </c>
      <c r="L24" s="66">
        <v>36054575.640000001</v>
      </c>
      <c r="M24" s="66">
        <v>0</v>
      </c>
      <c r="N24" s="66">
        <v>4264998.55</v>
      </c>
      <c r="O24" s="66">
        <v>6165112.1900000004</v>
      </c>
      <c r="P24" s="66">
        <v>5152594</v>
      </c>
      <c r="Q24" s="66">
        <v>0</v>
      </c>
      <c r="R24" s="66">
        <v>3412958.18</v>
      </c>
      <c r="S24" s="66">
        <v>9673829.1099999994</v>
      </c>
      <c r="T24" s="66">
        <v>5846567.1500000004</v>
      </c>
      <c r="U24" s="66">
        <v>0</v>
      </c>
      <c r="V24" s="66">
        <v>0</v>
      </c>
      <c r="W24" s="66">
        <v>1253707.68</v>
      </c>
      <c r="X24" s="66">
        <v>2361033.5500000003</v>
      </c>
      <c r="Y24" s="66">
        <v>38130800.409999996</v>
      </c>
      <c r="Z24" s="68">
        <v>0.10026083937028506</v>
      </c>
      <c r="AA24" s="66">
        <v>2358068.33</v>
      </c>
      <c r="AB24" s="66">
        <v>0</v>
      </c>
      <c r="AC24" s="66">
        <v>0</v>
      </c>
      <c r="AD24" s="66">
        <v>0</v>
      </c>
      <c r="AE24" s="66">
        <v>0</v>
      </c>
      <c r="AF24" s="66">
        <f t="shared" si="5"/>
        <v>0</v>
      </c>
      <c r="AG24" s="66">
        <v>1240556.75</v>
      </c>
      <c r="AH24" s="66">
        <v>98819.41</v>
      </c>
      <c r="AI24" s="66">
        <v>327644.25</v>
      </c>
      <c r="AJ24" s="66">
        <v>0</v>
      </c>
      <c r="AK24" s="66">
        <v>126977.751</v>
      </c>
      <c r="AL24" s="66">
        <v>5319.15</v>
      </c>
      <c r="AM24" s="66">
        <v>62642.13</v>
      </c>
      <c r="AN24" s="66">
        <v>9500</v>
      </c>
      <c r="AO24" s="66">
        <v>0</v>
      </c>
      <c r="AP24" s="66">
        <v>0</v>
      </c>
      <c r="AQ24" s="66">
        <v>46817.97</v>
      </c>
      <c r="AR24" s="66">
        <v>20009.490000000002</v>
      </c>
      <c r="AS24" s="66">
        <v>0</v>
      </c>
      <c r="AT24" s="66">
        <v>11542.52</v>
      </c>
      <c r="AU24" s="66">
        <v>41578.28</v>
      </c>
      <c r="AV24" s="66">
        <v>83299.91</v>
      </c>
      <c r="AW24" s="66">
        <v>2074707.611</v>
      </c>
      <c r="AX24" s="66">
        <v>0</v>
      </c>
      <c r="AY24" s="68">
        <f t="shared" si="6"/>
        <v>0</v>
      </c>
      <c r="AZ24" s="66">
        <v>0</v>
      </c>
      <c r="BA24" s="68">
        <v>6.5712862464930813E-2</v>
      </c>
      <c r="BB24" s="66">
        <v>1760708.15</v>
      </c>
      <c r="BC24" s="66">
        <v>1837094.49</v>
      </c>
      <c r="BD24" s="66">
        <v>222710</v>
      </c>
      <c r="BE24" s="66">
        <v>0</v>
      </c>
      <c r="BF24" s="66">
        <v>351642.47900000098</v>
      </c>
      <c r="BG24" s="66">
        <v>0</v>
      </c>
      <c r="BH24" s="66">
        <v>0</v>
      </c>
      <c r="BI24" s="66">
        <v>0</v>
      </c>
      <c r="BJ24" s="66">
        <f t="shared" si="7"/>
        <v>0</v>
      </c>
      <c r="BK24" s="66">
        <v>0</v>
      </c>
      <c r="BL24" s="66">
        <v>5673</v>
      </c>
      <c r="BM24" s="66">
        <v>2070</v>
      </c>
      <c r="BN24" s="66">
        <v>53</v>
      </c>
      <c r="BO24" s="66">
        <v>-41</v>
      </c>
      <c r="BP24" s="66">
        <v>-65</v>
      </c>
      <c r="BQ24" s="66">
        <v>-89</v>
      </c>
      <c r="BR24" s="66">
        <v>-541</v>
      </c>
      <c r="BS24" s="66">
        <v>-461</v>
      </c>
      <c r="BT24" s="66">
        <v>29</v>
      </c>
      <c r="BU24" s="66">
        <v>0</v>
      </c>
      <c r="BV24" s="66">
        <v>20</v>
      </c>
      <c r="BW24" s="66">
        <v>-937</v>
      </c>
      <c r="BX24" s="66">
        <v>-1</v>
      </c>
      <c r="BY24" s="66">
        <v>5710</v>
      </c>
      <c r="BZ24" s="66">
        <v>3</v>
      </c>
      <c r="CA24" s="66">
        <v>191</v>
      </c>
      <c r="CB24" s="66">
        <v>82</v>
      </c>
      <c r="CC24" s="66">
        <v>474</v>
      </c>
      <c r="CD24" s="66">
        <v>151</v>
      </c>
      <c r="CE24" s="66">
        <v>39</v>
      </c>
    </row>
    <row r="25" spans="1:83" s="61" customFormat="1" ht="15.65" customHeight="1" x14ac:dyDescent="0.35">
      <c r="A25" s="31">
        <v>3</v>
      </c>
      <c r="B25" s="32" t="s">
        <v>141</v>
      </c>
      <c r="C25" s="53" t="s">
        <v>142</v>
      </c>
      <c r="D25" s="33" t="s">
        <v>143</v>
      </c>
      <c r="E25" s="33" t="s">
        <v>86</v>
      </c>
      <c r="F25" s="33" t="s">
        <v>135</v>
      </c>
      <c r="G25" s="66">
        <v>45361994.119999997</v>
      </c>
      <c r="H25" s="66">
        <v>0</v>
      </c>
      <c r="I25" s="66">
        <v>1066666.92</v>
      </c>
      <c r="J25" s="66">
        <v>0</v>
      </c>
      <c r="K25" s="66">
        <v>0</v>
      </c>
      <c r="L25" s="66">
        <v>46428661.039999999</v>
      </c>
      <c r="M25" s="66">
        <v>0</v>
      </c>
      <c r="N25" s="66">
        <v>2938616.64</v>
      </c>
      <c r="O25" s="66">
        <v>14715534.75</v>
      </c>
      <c r="P25" s="66">
        <v>3784422.55</v>
      </c>
      <c r="Q25" s="66">
        <v>0</v>
      </c>
      <c r="R25" s="66">
        <v>2835324.22</v>
      </c>
      <c r="S25" s="66">
        <v>10454225.220000001</v>
      </c>
      <c r="T25" s="66">
        <v>5914472.29</v>
      </c>
      <c r="U25" s="66">
        <v>0</v>
      </c>
      <c r="V25" s="66">
        <v>500</v>
      </c>
      <c r="W25" s="66">
        <v>2097851.0699999998</v>
      </c>
      <c r="X25" s="66">
        <v>2355184.44</v>
      </c>
      <c r="Y25" s="66">
        <v>45096131.18</v>
      </c>
      <c r="Z25" s="68">
        <v>0.16540830083772318</v>
      </c>
      <c r="AA25" s="66">
        <v>2165440.14</v>
      </c>
      <c r="AB25" s="66">
        <v>0</v>
      </c>
      <c r="AC25" s="66">
        <v>0</v>
      </c>
      <c r="AD25" s="66">
        <v>0</v>
      </c>
      <c r="AE25" s="66">
        <v>0</v>
      </c>
      <c r="AF25" s="66">
        <f t="shared" si="5"/>
        <v>0</v>
      </c>
      <c r="AG25" s="66">
        <v>1123788.6000000001</v>
      </c>
      <c r="AH25" s="66">
        <v>88514.5</v>
      </c>
      <c r="AI25" s="66">
        <v>274720.14</v>
      </c>
      <c r="AJ25" s="66">
        <v>0</v>
      </c>
      <c r="AK25" s="66">
        <v>110352.14</v>
      </c>
      <c r="AL25" s="66">
        <v>3433.35</v>
      </c>
      <c r="AM25" s="66">
        <v>132327.97</v>
      </c>
      <c r="AN25" s="66">
        <v>9500</v>
      </c>
      <c r="AO25" s="66">
        <v>4972.1099999999997</v>
      </c>
      <c r="AP25" s="66">
        <v>0</v>
      </c>
      <c r="AQ25" s="66">
        <v>53978.65</v>
      </c>
      <c r="AR25" s="66">
        <v>8948.91</v>
      </c>
      <c r="AS25" s="66">
        <v>0</v>
      </c>
      <c r="AT25" s="66">
        <v>45716.86</v>
      </c>
      <c r="AU25" s="66">
        <v>0</v>
      </c>
      <c r="AV25" s="66">
        <v>93123.8</v>
      </c>
      <c r="AW25" s="66">
        <v>1949377.03</v>
      </c>
      <c r="AX25" s="66">
        <v>0</v>
      </c>
      <c r="AY25" s="68">
        <f t="shared" si="6"/>
        <v>0</v>
      </c>
      <c r="AZ25" s="66">
        <v>0</v>
      </c>
      <c r="BA25" s="68">
        <v>4.7736881546070802E-2</v>
      </c>
      <c r="BB25" s="66">
        <v>2258958.13</v>
      </c>
      <c r="BC25" s="66">
        <v>5244292.24</v>
      </c>
      <c r="BD25" s="66">
        <v>222710</v>
      </c>
      <c r="BE25" s="66">
        <v>0</v>
      </c>
      <c r="BF25" s="66">
        <v>347447.97</v>
      </c>
      <c r="BG25" s="66">
        <v>0</v>
      </c>
      <c r="BH25" s="66">
        <v>0</v>
      </c>
      <c r="BI25" s="66">
        <v>0</v>
      </c>
      <c r="BJ25" s="66">
        <f t="shared" si="7"/>
        <v>0</v>
      </c>
      <c r="BK25" s="66">
        <v>0</v>
      </c>
      <c r="BL25" s="66">
        <v>5068</v>
      </c>
      <c r="BM25" s="66">
        <v>3218</v>
      </c>
      <c r="BN25" s="66">
        <v>242</v>
      </c>
      <c r="BO25" s="66">
        <v>-189</v>
      </c>
      <c r="BP25" s="66">
        <v>-90</v>
      </c>
      <c r="BQ25" s="66">
        <v>-96</v>
      </c>
      <c r="BR25" s="66">
        <v>-1232</v>
      </c>
      <c r="BS25" s="66">
        <v>-828</v>
      </c>
      <c r="BT25" s="66">
        <v>1</v>
      </c>
      <c r="BU25" s="66">
        <v>-2</v>
      </c>
      <c r="BV25" s="66">
        <v>-58</v>
      </c>
      <c r="BW25" s="66">
        <v>-787</v>
      </c>
      <c r="BX25" s="66">
        <v>-1</v>
      </c>
      <c r="BY25" s="66">
        <v>5246</v>
      </c>
      <c r="BZ25" s="66">
        <v>5</v>
      </c>
      <c r="CA25" s="66">
        <v>295</v>
      </c>
      <c r="CB25" s="66">
        <v>51</v>
      </c>
      <c r="CC25" s="66">
        <v>387</v>
      </c>
      <c r="CD25" s="66">
        <v>3</v>
      </c>
      <c r="CE25" s="66">
        <v>49</v>
      </c>
    </row>
    <row r="26" spans="1:83" s="61" customFormat="1" ht="15.65" customHeight="1" x14ac:dyDescent="0.35">
      <c r="A26" s="31">
        <v>3</v>
      </c>
      <c r="B26" s="32" t="s">
        <v>144</v>
      </c>
      <c r="C26" s="53" t="s">
        <v>111</v>
      </c>
      <c r="D26" s="33" t="s">
        <v>145</v>
      </c>
      <c r="E26" s="33" t="s">
        <v>86</v>
      </c>
      <c r="F26" s="33" t="s">
        <v>146</v>
      </c>
      <c r="G26" s="66">
        <v>15783194.289999999</v>
      </c>
      <c r="H26" s="66">
        <v>108883.31</v>
      </c>
      <c r="I26" s="66">
        <v>0</v>
      </c>
      <c r="J26" s="66">
        <v>0</v>
      </c>
      <c r="K26" s="66">
        <v>0</v>
      </c>
      <c r="L26" s="66">
        <v>15892077.6</v>
      </c>
      <c r="M26" s="66">
        <v>0</v>
      </c>
      <c r="N26" s="66">
        <v>0</v>
      </c>
      <c r="O26" s="66">
        <v>2918351.39</v>
      </c>
      <c r="P26" s="66">
        <v>5613277.1200000001</v>
      </c>
      <c r="Q26" s="66">
        <v>0</v>
      </c>
      <c r="R26" s="66">
        <v>1811289.76</v>
      </c>
      <c r="S26" s="66">
        <v>1947839.77</v>
      </c>
      <c r="T26" s="66">
        <v>2156114.17</v>
      </c>
      <c r="U26" s="66">
        <v>0</v>
      </c>
      <c r="V26" s="66">
        <v>1494.77</v>
      </c>
      <c r="W26" s="66">
        <v>367731.51</v>
      </c>
      <c r="X26" s="66">
        <v>1045644.54</v>
      </c>
      <c r="Y26" s="66">
        <v>15861743.029999999</v>
      </c>
      <c r="Z26" s="68">
        <v>0.1256590384381209</v>
      </c>
      <c r="AA26" s="66">
        <v>1045644.54</v>
      </c>
      <c r="AB26" s="66">
        <v>0</v>
      </c>
      <c r="AC26" s="66">
        <v>0</v>
      </c>
      <c r="AD26" s="66">
        <v>0</v>
      </c>
      <c r="AE26" s="66">
        <v>0</v>
      </c>
      <c r="AF26" s="66">
        <f t="shared" si="5"/>
        <v>0</v>
      </c>
      <c r="AG26" s="66">
        <v>411998.56</v>
      </c>
      <c r="AH26" s="66">
        <v>32410.880000000001</v>
      </c>
      <c r="AI26" s="66">
        <v>70906.880000000005</v>
      </c>
      <c r="AJ26" s="66">
        <v>0</v>
      </c>
      <c r="AK26" s="66">
        <v>65692</v>
      </c>
      <c r="AL26" s="66">
        <v>42287.34</v>
      </c>
      <c r="AM26" s="66">
        <v>79877.990000000005</v>
      </c>
      <c r="AN26" s="66">
        <v>9500</v>
      </c>
      <c r="AO26" s="66">
        <v>3875.09</v>
      </c>
      <c r="AP26" s="66">
        <v>0</v>
      </c>
      <c r="AQ26" s="66">
        <v>36222.1</v>
      </c>
      <c r="AR26" s="66">
        <v>13954.4</v>
      </c>
      <c r="AS26" s="66">
        <v>0</v>
      </c>
      <c r="AT26" s="66">
        <v>10577.67</v>
      </c>
      <c r="AU26" s="66">
        <v>11915.66</v>
      </c>
      <c r="AV26" s="66">
        <v>31951.030000000002</v>
      </c>
      <c r="AW26" s="66">
        <v>821169.6</v>
      </c>
      <c r="AX26" s="66">
        <v>0</v>
      </c>
      <c r="AY26" s="68">
        <f t="shared" si="6"/>
        <v>0</v>
      </c>
      <c r="AZ26" s="66">
        <v>0</v>
      </c>
      <c r="BA26" s="68">
        <v>6.6250501691061683E-2</v>
      </c>
      <c r="BB26" s="66">
        <v>328481.56</v>
      </c>
      <c r="BC26" s="66">
        <v>1668501.63</v>
      </c>
      <c r="BD26" s="66">
        <v>222710</v>
      </c>
      <c r="BE26" s="66">
        <v>0</v>
      </c>
      <c r="BF26" s="66">
        <v>185956.56</v>
      </c>
      <c r="BG26" s="66">
        <v>0</v>
      </c>
      <c r="BH26" s="66">
        <v>0</v>
      </c>
      <c r="BI26" s="66">
        <v>0</v>
      </c>
      <c r="BJ26" s="66">
        <f t="shared" si="7"/>
        <v>0</v>
      </c>
      <c r="BK26" s="66">
        <v>0</v>
      </c>
      <c r="BL26" s="66">
        <v>2705</v>
      </c>
      <c r="BM26" s="66">
        <v>858</v>
      </c>
      <c r="BN26" s="66">
        <v>77</v>
      </c>
      <c r="BO26" s="66">
        <v>-64</v>
      </c>
      <c r="BP26" s="66">
        <v>-12</v>
      </c>
      <c r="BQ26" s="66">
        <v>-30</v>
      </c>
      <c r="BR26" s="66">
        <v>-229</v>
      </c>
      <c r="BS26" s="66">
        <v>-147</v>
      </c>
      <c r="BT26" s="66">
        <v>15</v>
      </c>
      <c r="BU26" s="66">
        <v>0</v>
      </c>
      <c r="BV26" s="66">
        <v>-51</v>
      </c>
      <c r="BW26" s="66">
        <v>-372</v>
      </c>
      <c r="BX26" s="66">
        <v>-1</v>
      </c>
      <c r="BY26" s="66">
        <v>2749</v>
      </c>
      <c r="BZ26" s="66">
        <v>18</v>
      </c>
      <c r="CA26" s="66">
        <v>58</v>
      </c>
      <c r="CB26" s="66">
        <v>18</v>
      </c>
      <c r="CC26" s="66">
        <v>243</v>
      </c>
      <c r="CD26" s="66">
        <v>44</v>
      </c>
      <c r="CE26" s="66">
        <v>9</v>
      </c>
    </row>
    <row r="27" spans="1:83" s="61" customFormat="1" ht="15.65" customHeight="1" x14ac:dyDescent="0.35">
      <c r="A27" s="31">
        <v>3</v>
      </c>
      <c r="B27" s="32" t="s">
        <v>147</v>
      </c>
      <c r="C27" s="53" t="s">
        <v>148</v>
      </c>
      <c r="D27" s="33" t="s">
        <v>149</v>
      </c>
      <c r="E27" s="33" t="s">
        <v>109</v>
      </c>
      <c r="F27" s="33" t="s">
        <v>140</v>
      </c>
      <c r="G27" s="66">
        <v>35852956.18</v>
      </c>
      <c r="H27" s="66">
        <v>600.59</v>
      </c>
      <c r="I27" s="66">
        <v>604532.06000000006</v>
      </c>
      <c r="J27" s="66">
        <v>0</v>
      </c>
      <c r="K27" s="66">
        <v>4350.53</v>
      </c>
      <c r="L27" s="66">
        <v>36462439.359999999</v>
      </c>
      <c r="M27" s="66">
        <v>0</v>
      </c>
      <c r="N27" s="66">
        <v>0</v>
      </c>
      <c r="O27" s="66">
        <v>8996473.5999999996</v>
      </c>
      <c r="P27" s="66">
        <v>7593158.0199999996</v>
      </c>
      <c r="Q27" s="66">
        <v>39183.26</v>
      </c>
      <c r="R27" s="66">
        <v>3064222.85</v>
      </c>
      <c r="S27" s="66">
        <v>7591145.3600000003</v>
      </c>
      <c r="T27" s="66">
        <v>4747794.99</v>
      </c>
      <c r="U27" s="66">
        <v>0</v>
      </c>
      <c r="V27" s="66">
        <v>0</v>
      </c>
      <c r="W27" s="66">
        <v>2034937.3</v>
      </c>
      <c r="X27" s="66">
        <v>2731468.0500000003</v>
      </c>
      <c r="Y27" s="66">
        <v>36798383.43</v>
      </c>
      <c r="Z27" s="68">
        <v>0.23324008531831944</v>
      </c>
      <c r="AA27" s="66">
        <v>2724530.89</v>
      </c>
      <c r="AB27" s="66">
        <v>0</v>
      </c>
      <c r="AC27" s="66">
        <v>0</v>
      </c>
      <c r="AD27" s="66">
        <v>4350.53</v>
      </c>
      <c r="AE27" s="66">
        <v>0</v>
      </c>
      <c r="AF27" s="66">
        <f t="shared" si="5"/>
        <v>4350.53</v>
      </c>
      <c r="AG27" s="66">
        <v>1394164.1</v>
      </c>
      <c r="AH27" s="66">
        <v>116842.19</v>
      </c>
      <c r="AI27" s="66">
        <v>369107.5</v>
      </c>
      <c r="AJ27" s="66">
        <v>0</v>
      </c>
      <c r="AK27" s="66">
        <v>229802.94</v>
      </c>
      <c r="AL27" s="66">
        <v>6641.31</v>
      </c>
      <c r="AM27" s="66">
        <v>131832.18</v>
      </c>
      <c r="AN27" s="66">
        <v>9500</v>
      </c>
      <c r="AO27" s="66">
        <v>4559.5</v>
      </c>
      <c r="AP27" s="66">
        <v>0</v>
      </c>
      <c r="AQ27" s="66">
        <v>51561.5</v>
      </c>
      <c r="AR27" s="66">
        <v>18958.04</v>
      </c>
      <c r="AS27" s="66">
        <v>0</v>
      </c>
      <c r="AT27" s="66">
        <v>30487.119999999999</v>
      </c>
      <c r="AU27" s="66">
        <v>0</v>
      </c>
      <c r="AV27" s="66">
        <v>64967.490000000005</v>
      </c>
      <c r="AW27" s="66">
        <v>2428423.87</v>
      </c>
      <c r="AX27" s="66">
        <v>0</v>
      </c>
      <c r="AY27" s="68">
        <f t="shared" si="6"/>
        <v>0</v>
      </c>
      <c r="AZ27" s="66">
        <v>0</v>
      </c>
      <c r="BA27" s="68">
        <v>7.5991805984462618E-2</v>
      </c>
      <c r="BB27" s="66">
        <v>4380169.8899999997</v>
      </c>
      <c r="BC27" s="66">
        <v>3982316.75</v>
      </c>
      <c r="BD27" s="66">
        <v>222710</v>
      </c>
      <c r="BE27" s="66">
        <v>0</v>
      </c>
      <c r="BF27" s="66">
        <v>584121.86999999802</v>
      </c>
      <c r="BG27" s="66">
        <v>0</v>
      </c>
      <c r="BH27" s="66">
        <v>0</v>
      </c>
      <c r="BI27" s="66">
        <v>0</v>
      </c>
      <c r="BJ27" s="66">
        <f t="shared" si="7"/>
        <v>0</v>
      </c>
      <c r="BK27" s="66">
        <v>0</v>
      </c>
      <c r="BL27" s="66">
        <v>5072</v>
      </c>
      <c r="BM27" s="66">
        <v>2194</v>
      </c>
      <c r="BN27" s="66">
        <v>95</v>
      </c>
      <c r="BO27" s="66">
        <v>-92</v>
      </c>
      <c r="BP27" s="66">
        <v>-64</v>
      </c>
      <c r="BQ27" s="66">
        <v>-43</v>
      </c>
      <c r="BR27" s="66">
        <v>-1142</v>
      </c>
      <c r="BS27" s="66">
        <v>-597</v>
      </c>
      <c r="BT27" s="66">
        <v>17</v>
      </c>
      <c r="BU27" s="66">
        <v>0</v>
      </c>
      <c r="BV27" s="66">
        <v>218</v>
      </c>
      <c r="BW27" s="66">
        <v>-817</v>
      </c>
      <c r="BX27" s="66">
        <v>-1</v>
      </c>
      <c r="BY27" s="66">
        <v>4840</v>
      </c>
      <c r="BZ27" s="66">
        <v>3</v>
      </c>
      <c r="CA27" s="66">
        <v>211</v>
      </c>
      <c r="CB27" s="66">
        <v>61</v>
      </c>
      <c r="CC27" s="66">
        <v>454</v>
      </c>
      <c r="CD27" s="66">
        <v>50</v>
      </c>
      <c r="CE27" s="66">
        <v>38</v>
      </c>
    </row>
    <row r="28" spans="1:83" s="61" customFormat="1" ht="15.65" customHeight="1" x14ac:dyDescent="0.35">
      <c r="A28" s="31">
        <v>3</v>
      </c>
      <c r="B28" s="32" t="s">
        <v>151</v>
      </c>
      <c r="C28" s="53" t="s">
        <v>114</v>
      </c>
      <c r="D28" s="33" t="s">
        <v>152</v>
      </c>
      <c r="E28" s="33" t="s">
        <v>86</v>
      </c>
      <c r="F28" s="33" t="s">
        <v>135</v>
      </c>
      <c r="G28" s="66">
        <v>49124519.43</v>
      </c>
      <c r="H28" s="66">
        <v>7350.86</v>
      </c>
      <c r="I28" s="66">
        <v>1284158.3700000001</v>
      </c>
      <c r="J28" s="66">
        <v>0</v>
      </c>
      <c r="K28" s="66">
        <v>4968.7700000000004</v>
      </c>
      <c r="L28" s="66">
        <v>50420997.43</v>
      </c>
      <c r="M28" s="66">
        <v>0</v>
      </c>
      <c r="N28" s="66">
        <v>269507.51</v>
      </c>
      <c r="O28" s="66">
        <v>14199060.75</v>
      </c>
      <c r="P28" s="66">
        <v>5176279.05</v>
      </c>
      <c r="Q28" s="66">
        <v>0</v>
      </c>
      <c r="R28" s="66">
        <v>3579144.34</v>
      </c>
      <c r="S28" s="66">
        <v>13747159.630000001</v>
      </c>
      <c r="T28" s="66">
        <v>6183838.7300000004</v>
      </c>
      <c r="U28" s="66">
        <v>0</v>
      </c>
      <c r="V28" s="66">
        <v>0</v>
      </c>
      <c r="W28" s="66">
        <v>2614949.2799999998</v>
      </c>
      <c r="X28" s="66">
        <v>2813142.58</v>
      </c>
      <c r="Y28" s="66">
        <v>48583081.869999997</v>
      </c>
      <c r="Z28" s="68">
        <v>0.22813258591300412</v>
      </c>
      <c r="AA28" s="66">
        <v>2808173.81</v>
      </c>
      <c r="AB28" s="66">
        <v>0</v>
      </c>
      <c r="AC28" s="66">
        <v>0</v>
      </c>
      <c r="AD28" s="66">
        <v>4968.7700000000004</v>
      </c>
      <c r="AE28" s="66">
        <v>0</v>
      </c>
      <c r="AF28" s="66">
        <f t="shared" si="5"/>
        <v>4968.7700000000004</v>
      </c>
      <c r="AG28" s="66">
        <v>1605276.98</v>
      </c>
      <c r="AH28" s="66">
        <v>131575.01</v>
      </c>
      <c r="AI28" s="66">
        <v>359474.43</v>
      </c>
      <c r="AJ28" s="66">
        <v>0</v>
      </c>
      <c r="AK28" s="66">
        <v>155462.41</v>
      </c>
      <c r="AL28" s="66">
        <v>7531.09</v>
      </c>
      <c r="AM28" s="66">
        <v>71117.73</v>
      </c>
      <c r="AN28" s="66">
        <v>9500</v>
      </c>
      <c r="AO28" s="66">
        <v>3573.74</v>
      </c>
      <c r="AP28" s="66">
        <v>0</v>
      </c>
      <c r="AQ28" s="66">
        <v>57525.81</v>
      </c>
      <c r="AR28" s="66">
        <v>40852.35</v>
      </c>
      <c r="AS28" s="66">
        <v>0</v>
      </c>
      <c r="AT28" s="66">
        <v>8036.72</v>
      </c>
      <c r="AU28" s="66">
        <v>0</v>
      </c>
      <c r="AV28" s="66">
        <v>127326.73</v>
      </c>
      <c r="AW28" s="66">
        <v>2577253</v>
      </c>
      <c r="AX28" s="66">
        <v>0</v>
      </c>
      <c r="AY28" s="68">
        <f t="shared" si="6"/>
        <v>0</v>
      </c>
      <c r="AZ28" s="66">
        <v>0</v>
      </c>
      <c r="BA28" s="68">
        <v>5.7164402676783604E-2</v>
      </c>
      <c r="BB28" s="66">
        <v>2473155.96</v>
      </c>
      <c r="BC28" s="66">
        <v>8735424.6600000001</v>
      </c>
      <c r="BD28" s="66">
        <v>222710</v>
      </c>
      <c r="BE28" s="66">
        <v>0</v>
      </c>
      <c r="BF28" s="66">
        <v>588946.79</v>
      </c>
      <c r="BG28" s="66">
        <v>0</v>
      </c>
      <c r="BH28" s="66">
        <v>0</v>
      </c>
      <c r="BI28" s="66">
        <v>0</v>
      </c>
      <c r="BJ28" s="66">
        <f t="shared" si="7"/>
        <v>0</v>
      </c>
      <c r="BK28" s="66">
        <v>0</v>
      </c>
      <c r="BL28" s="66">
        <v>6555</v>
      </c>
      <c r="BM28" s="66">
        <v>3211</v>
      </c>
      <c r="BN28" s="66">
        <v>59</v>
      </c>
      <c r="BO28" s="66">
        <v>-1</v>
      </c>
      <c r="BP28" s="66">
        <v>-107</v>
      </c>
      <c r="BQ28" s="66">
        <v>-155</v>
      </c>
      <c r="BR28" s="66">
        <v>-1246</v>
      </c>
      <c r="BS28" s="66">
        <v>-816</v>
      </c>
      <c r="BT28" s="66">
        <v>0</v>
      </c>
      <c r="BU28" s="66">
        <v>-5</v>
      </c>
      <c r="BV28" s="66">
        <v>-14</v>
      </c>
      <c r="BW28" s="66">
        <v>-922</v>
      </c>
      <c r="BX28" s="66">
        <v>0</v>
      </c>
      <c r="BY28" s="66">
        <v>6559</v>
      </c>
      <c r="BZ28" s="66">
        <v>22</v>
      </c>
      <c r="CA28" s="66">
        <v>351</v>
      </c>
      <c r="CB28" s="66">
        <v>73</v>
      </c>
      <c r="CC28" s="66">
        <v>408</v>
      </c>
      <c r="CD28" s="66">
        <v>51</v>
      </c>
      <c r="CE28" s="66">
        <v>38</v>
      </c>
    </row>
    <row r="29" spans="1:83" s="61" customFormat="1" ht="15.65" customHeight="1" x14ac:dyDescent="0.35">
      <c r="A29" s="31">
        <v>3</v>
      </c>
      <c r="B29" s="32" t="s">
        <v>568</v>
      </c>
      <c r="C29" s="53" t="s">
        <v>544</v>
      </c>
      <c r="D29" s="33" t="s">
        <v>150</v>
      </c>
      <c r="E29" s="33" t="s">
        <v>109</v>
      </c>
      <c r="F29" s="33" t="s">
        <v>140</v>
      </c>
      <c r="G29" s="66">
        <v>19176670</v>
      </c>
      <c r="H29" s="66">
        <v>0</v>
      </c>
      <c r="I29" s="66">
        <f>428037-977</f>
        <v>427060</v>
      </c>
      <c r="J29" s="66">
        <v>0</v>
      </c>
      <c r="K29" s="66">
        <v>732</v>
      </c>
      <c r="L29" s="66">
        <v>19604462</v>
      </c>
      <c r="M29" s="66">
        <v>0</v>
      </c>
      <c r="N29" s="66">
        <v>0</v>
      </c>
      <c r="O29" s="66">
        <v>4730780</v>
      </c>
      <c r="P29" s="66">
        <v>3178791</v>
      </c>
      <c r="Q29" s="66">
        <v>0</v>
      </c>
      <c r="R29" s="66">
        <v>1593469</v>
      </c>
      <c r="S29" s="66">
        <v>4751827</v>
      </c>
      <c r="T29" s="66">
        <v>3078433</v>
      </c>
      <c r="U29" s="66">
        <v>0</v>
      </c>
      <c r="V29" s="66">
        <v>0</v>
      </c>
      <c r="W29" s="66">
        <v>1559803</v>
      </c>
      <c r="X29" s="66">
        <f>732+147746+1641169</f>
        <v>1789647</v>
      </c>
      <c r="Y29" s="66">
        <v>20682749</v>
      </c>
      <c r="Z29" s="68">
        <f>3824951/19176670</f>
        <v>0.19945856084502681</v>
      </c>
      <c r="AA29" s="66">
        <v>1641169</v>
      </c>
      <c r="AB29" s="66">
        <v>0</v>
      </c>
      <c r="AC29" s="66">
        <v>0</v>
      </c>
      <c r="AD29" s="66">
        <v>732</v>
      </c>
      <c r="AE29" s="66">
        <v>61</v>
      </c>
      <c r="AF29" s="66">
        <f t="shared" ref="AF29" si="8">SUM(AD29:AE29)</f>
        <v>793</v>
      </c>
      <c r="AG29" s="66">
        <v>775645</v>
      </c>
      <c r="AH29" s="66">
        <v>66602</v>
      </c>
      <c r="AI29" s="66">
        <v>154204</v>
      </c>
      <c r="AJ29" s="66">
        <v>399</v>
      </c>
      <c r="AK29" s="66">
        <v>131082</v>
      </c>
      <c r="AL29" s="66">
        <v>7408</v>
      </c>
      <c r="AM29" s="66">
        <v>106343</v>
      </c>
      <c r="AN29" s="66">
        <v>9500</v>
      </c>
      <c r="AO29" s="66">
        <v>3444</v>
      </c>
      <c r="AP29" s="66">
        <v>0</v>
      </c>
      <c r="AQ29" s="66">
        <f>4705+14208+23492</f>
        <v>42405</v>
      </c>
      <c r="AR29" s="66">
        <v>12355</v>
      </c>
      <c r="AS29" s="66">
        <v>0</v>
      </c>
      <c r="AT29" s="66">
        <v>399</v>
      </c>
      <c r="AU29" s="66">
        <v>0</v>
      </c>
      <c r="AV29" s="66">
        <f>1385251-1309786</f>
        <v>75465</v>
      </c>
      <c r="AW29" s="66">
        <v>1385251</v>
      </c>
      <c r="AX29" s="66">
        <v>0</v>
      </c>
      <c r="AY29" s="68">
        <f t="shared" ref="AY29:AY60" si="9">AX29/AW29</f>
        <v>0</v>
      </c>
      <c r="AZ29" s="66">
        <v>0</v>
      </c>
      <c r="BA29" s="68">
        <f>1641169/19176670</f>
        <v>8.5581542572302702E-2</v>
      </c>
      <c r="BB29" s="66">
        <v>2556112</v>
      </c>
      <c r="BC29" s="66">
        <v>1268839</v>
      </c>
      <c r="BD29" s="66">
        <v>188806</v>
      </c>
      <c r="BE29" s="66">
        <v>0</v>
      </c>
      <c r="BF29" s="66">
        <v>266940</v>
      </c>
      <c r="BG29" s="66">
        <v>0</v>
      </c>
      <c r="BH29" s="66">
        <v>0</v>
      </c>
      <c r="BI29" s="66">
        <v>0</v>
      </c>
      <c r="BJ29" s="66">
        <f t="shared" ref="BJ29" si="10">SUM(BH29:BI29)</f>
        <v>0</v>
      </c>
      <c r="BK29" s="66">
        <v>0</v>
      </c>
      <c r="BL29" s="66">
        <v>3137</v>
      </c>
      <c r="BM29" s="66">
        <v>1727</v>
      </c>
      <c r="BN29" s="66">
        <v>66</v>
      </c>
      <c r="BO29" s="66">
        <v>-116</v>
      </c>
      <c r="BP29" s="66">
        <v>-57</v>
      </c>
      <c r="BQ29" s="66">
        <v>-39</v>
      </c>
      <c r="BR29" s="66">
        <v>-834</v>
      </c>
      <c r="BS29" s="66">
        <v>-340</v>
      </c>
      <c r="BT29" s="66">
        <v>26</v>
      </c>
      <c r="BU29" s="66">
        <v>-182</v>
      </c>
      <c r="BV29" s="66">
        <v>0</v>
      </c>
      <c r="BW29" s="66">
        <v>-377</v>
      </c>
      <c r="BX29" s="66">
        <v>-7</v>
      </c>
      <c r="BY29" s="66">
        <v>3004</v>
      </c>
      <c r="BZ29" s="66">
        <v>0</v>
      </c>
      <c r="CA29" s="66">
        <v>109</v>
      </c>
      <c r="CB29" s="66">
        <v>20</v>
      </c>
      <c r="CC29" s="66">
        <v>172</v>
      </c>
      <c r="CD29" s="66">
        <v>53</v>
      </c>
      <c r="CE29" s="66">
        <v>23</v>
      </c>
    </row>
    <row r="30" spans="1:83" s="48" customFormat="1" ht="15.65" customHeight="1" x14ac:dyDescent="0.35">
      <c r="A30" s="37">
        <v>3</v>
      </c>
      <c r="B30" s="49" t="s">
        <v>153</v>
      </c>
      <c r="C30" s="55" t="s">
        <v>154</v>
      </c>
      <c r="D30" s="40" t="s">
        <v>155</v>
      </c>
      <c r="E30" s="40" t="s">
        <v>116</v>
      </c>
      <c r="F30" s="40" t="s">
        <v>140</v>
      </c>
      <c r="G30" s="58">
        <v>99879334.319999993</v>
      </c>
      <c r="H30" s="58">
        <v>4054.85</v>
      </c>
      <c r="I30" s="58">
        <v>2696325.81</v>
      </c>
      <c r="J30" s="58">
        <v>50014.23</v>
      </c>
      <c r="K30" s="58">
        <v>8104.68</v>
      </c>
      <c r="L30" s="58">
        <v>102637833.89</v>
      </c>
      <c r="M30" s="58">
        <v>1044850.55</v>
      </c>
      <c r="N30" s="58">
        <v>47447931.619999997</v>
      </c>
      <c r="O30" s="58">
        <v>5281504.2699999996</v>
      </c>
      <c r="P30" s="58">
        <v>20062810.379999999</v>
      </c>
      <c r="Q30" s="58">
        <v>43585.74</v>
      </c>
      <c r="R30" s="58">
        <v>5729454.4100000001</v>
      </c>
      <c r="S30" s="58">
        <v>12445196.539999999</v>
      </c>
      <c r="T30" s="58">
        <v>6790542.0700000003</v>
      </c>
      <c r="U30" s="58">
        <v>0</v>
      </c>
      <c r="V30" s="58">
        <v>0</v>
      </c>
      <c r="W30" s="58">
        <v>2894579.31</v>
      </c>
      <c r="X30" s="58">
        <v>4598338.4400000004</v>
      </c>
      <c r="Y30" s="58">
        <v>105293942.78</v>
      </c>
      <c r="Z30" s="59">
        <v>0.13639910032299918</v>
      </c>
      <c r="AA30" s="58">
        <v>4237922.68</v>
      </c>
      <c r="AB30" s="58">
        <v>0</v>
      </c>
      <c r="AC30" s="58">
        <v>0</v>
      </c>
      <c r="AD30" s="58">
        <v>8104.68</v>
      </c>
      <c r="AE30" s="58">
        <v>20872.09</v>
      </c>
      <c r="AF30" s="58">
        <f t="shared" ref="AF30:AF53" si="11">SUM(AD30:AE30)</f>
        <v>28976.77</v>
      </c>
      <c r="AG30" s="58">
        <v>2292828.96</v>
      </c>
      <c r="AH30" s="58">
        <v>220045.52</v>
      </c>
      <c r="AI30" s="58">
        <v>526928.54</v>
      </c>
      <c r="AJ30" s="58">
        <v>0</v>
      </c>
      <c r="AK30" s="58">
        <v>565696.4</v>
      </c>
      <c r="AL30" s="58">
        <v>8599.49</v>
      </c>
      <c r="AM30" s="58">
        <v>89709.81</v>
      </c>
      <c r="AN30" s="58">
        <v>9500</v>
      </c>
      <c r="AO30" s="58">
        <v>0</v>
      </c>
      <c r="AP30" s="58">
        <v>0</v>
      </c>
      <c r="AQ30" s="58">
        <v>193763.57</v>
      </c>
      <c r="AR30" s="58">
        <v>47671.06</v>
      </c>
      <c r="AS30" s="58">
        <v>0</v>
      </c>
      <c r="AT30" s="58">
        <v>9882.0400000000009</v>
      </c>
      <c r="AU30" s="58">
        <v>6485.27</v>
      </c>
      <c r="AV30" s="58">
        <v>181103.09</v>
      </c>
      <c r="AW30" s="58">
        <v>4152213.75</v>
      </c>
      <c r="AX30" s="58">
        <v>0</v>
      </c>
      <c r="AY30" s="59">
        <f t="shared" ref="AY30:AY53" si="12">AX30/AW30</f>
        <v>0</v>
      </c>
      <c r="AZ30" s="58">
        <v>0</v>
      </c>
      <c r="BA30" s="59">
        <v>4.1991150936307772E-2</v>
      </c>
      <c r="BB30" s="58">
        <v>619788.21</v>
      </c>
      <c r="BC30" s="58">
        <v>13004216.210000001</v>
      </c>
      <c r="BD30" s="58">
        <v>222710</v>
      </c>
      <c r="BE30" s="58">
        <v>0</v>
      </c>
      <c r="BF30" s="58">
        <v>971216.40999999805</v>
      </c>
      <c r="BG30" s="58">
        <v>0</v>
      </c>
      <c r="BH30" s="58">
        <v>0</v>
      </c>
      <c r="BI30" s="58">
        <v>0</v>
      </c>
      <c r="BJ30" s="58">
        <f t="shared" ref="BJ30:BJ53" si="13">SUM(BH30:BI30)</f>
        <v>0</v>
      </c>
      <c r="BK30" s="58">
        <v>0</v>
      </c>
      <c r="BL30" s="58">
        <v>6537</v>
      </c>
      <c r="BM30" s="58">
        <v>2367</v>
      </c>
      <c r="BN30" s="58">
        <v>0</v>
      </c>
      <c r="BO30" s="58">
        <v>0</v>
      </c>
      <c r="BP30" s="58">
        <v>-36</v>
      </c>
      <c r="BQ30" s="58">
        <v>-168</v>
      </c>
      <c r="BR30" s="58">
        <v>-327</v>
      </c>
      <c r="BS30" s="58">
        <v>-789</v>
      </c>
      <c r="BT30" s="58">
        <v>34</v>
      </c>
      <c r="BU30" s="58">
        <v>-1</v>
      </c>
      <c r="BV30" s="58">
        <v>0</v>
      </c>
      <c r="BW30" s="58">
        <v>-942</v>
      </c>
      <c r="BX30" s="58">
        <v>-2</v>
      </c>
      <c r="BY30" s="58">
        <v>6673</v>
      </c>
      <c r="BZ30" s="58">
        <v>9</v>
      </c>
      <c r="CA30" s="58">
        <v>255</v>
      </c>
      <c r="CB30" s="58">
        <v>87</v>
      </c>
      <c r="CC30" s="58">
        <v>464</v>
      </c>
      <c r="CD30" s="58">
        <v>114</v>
      </c>
      <c r="CE30" s="58">
        <v>22</v>
      </c>
    </row>
    <row r="31" spans="1:83" s="61" customFormat="1" ht="15.65" customHeight="1" x14ac:dyDescent="0.35">
      <c r="A31" s="31">
        <v>4</v>
      </c>
      <c r="B31" s="32" t="s">
        <v>156</v>
      </c>
      <c r="C31" s="53" t="s">
        <v>157</v>
      </c>
      <c r="D31" s="33" t="s">
        <v>158</v>
      </c>
      <c r="E31" s="33" t="s">
        <v>109</v>
      </c>
      <c r="F31" s="33" t="s">
        <v>159</v>
      </c>
      <c r="G31" s="66">
        <v>33617753.289999999</v>
      </c>
      <c r="H31" s="66">
        <v>0</v>
      </c>
      <c r="I31" s="66">
        <v>437311.14</v>
      </c>
      <c r="J31" s="66">
        <v>0</v>
      </c>
      <c r="K31" s="66">
        <v>0</v>
      </c>
      <c r="L31" s="66">
        <v>34055064.43</v>
      </c>
      <c r="M31" s="66">
        <v>0</v>
      </c>
      <c r="N31" s="66">
        <v>106683.38</v>
      </c>
      <c r="O31" s="66">
        <v>2857762.71</v>
      </c>
      <c r="P31" s="66">
        <v>10601633.470000001</v>
      </c>
      <c r="Q31" s="66">
        <v>178198.77</v>
      </c>
      <c r="R31" s="66">
        <v>2310409.13</v>
      </c>
      <c r="S31" s="66">
        <v>8487802.0099999998</v>
      </c>
      <c r="T31" s="66">
        <v>6406624.1900000004</v>
      </c>
      <c r="U31" s="66">
        <v>0</v>
      </c>
      <c r="V31" s="66">
        <v>0</v>
      </c>
      <c r="W31" s="66">
        <v>572510.26</v>
      </c>
      <c r="X31" s="66">
        <v>1884426.1900000002</v>
      </c>
      <c r="Y31" s="66">
        <v>33406050.109999999</v>
      </c>
      <c r="Z31" s="68">
        <v>9.5403202062109019E-2</v>
      </c>
      <c r="AA31" s="66">
        <v>1876654.34</v>
      </c>
      <c r="AB31" s="66">
        <v>0</v>
      </c>
      <c r="AC31" s="66">
        <v>0</v>
      </c>
      <c r="AD31" s="66">
        <v>0</v>
      </c>
      <c r="AE31" s="66">
        <v>289.20999999999998</v>
      </c>
      <c r="AF31" s="66">
        <f t="shared" si="11"/>
        <v>289.20999999999998</v>
      </c>
      <c r="AG31" s="66">
        <v>792294.41</v>
      </c>
      <c r="AH31" s="66">
        <v>58927.055</v>
      </c>
      <c r="AI31" s="66">
        <v>248980.83</v>
      </c>
      <c r="AJ31" s="66">
        <v>0</v>
      </c>
      <c r="AK31" s="66">
        <v>131399.17000000001</v>
      </c>
      <c r="AL31" s="66">
        <v>31374.45</v>
      </c>
      <c r="AM31" s="66">
        <v>110093.19</v>
      </c>
      <c r="AN31" s="66">
        <v>12300</v>
      </c>
      <c r="AO31" s="66">
        <v>2500</v>
      </c>
      <c r="AP31" s="66">
        <v>0</v>
      </c>
      <c r="AQ31" s="66">
        <v>49414.3</v>
      </c>
      <c r="AR31" s="66">
        <v>21924.93</v>
      </c>
      <c r="AS31" s="66">
        <v>0</v>
      </c>
      <c r="AT31" s="66">
        <v>6461.95</v>
      </c>
      <c r="AU31" s="66">
        <v>72296.84</v>
      </c>
      <c r="AV31" s="66">
        <v>51477.65</v>
      </c>
      <c r="AW31" s="66">
        <v>1589444.7749999999</v>
      </c>
      <c r="AX31" s="66">
        <v>0</v>
      </c>
      <c r="AY31" s="68">
        <f t="shared" si="12"/>
        <v>0</v>
      </c>
      <c r="AZ31" s="66">
        <v>0</v>
      </c>
      <c r="BA31" s="68">
        <v>5.5823312278225123E-2</v>
      </c>
      <c r="BB31" s="66">
        <v>812933.32</v>
      </c>
      <c r="BC31" s="66">
        <v>2394307.9900000002</v>
      </c>
      <c r="BD31" s="66">
        <v>222710</v>
      </c>
      <c r="BE31" s="66">
        <v>0</v>
      </c>
      <c r="BF31" s="66">
        <v>365434.14500000002</v>
      </c>
      <c r="BG31" s="66">
        <v>0</v>
      </c>
      <c r="BH31" s="66">
        <v>0</v>
      </c>
      <c r="BI31" s="66">
        <v>0</v>
      </c>
      <c r="BJ31" s="66">
        <f t="shared" si="13"/>
        <v>0</v>
      </c>
      <c r="BK31" s="66">
        <v>0</v>
      </c>
      <c r="BL31" s="66">
        <v>5086</v>
      </c>
      <c r="BM31" s="66">
        <v>1665</v>
      </c>
      <c r="BN31" s="66">
        <v>0</v>
      </c>
      <c r="BO31" s="66">
        <v>0</v>
      </c>
      <c r="BP31" s="66">
        <v>-26</v>
      </c>
      <c r="BQ31" s="66">
        <v>-128</v>
      </c>
      <c r="BR31" s="66">
        <v>-170</v>
      </c>
      <c r="BS31" s="66">
        <v>-511</v>
      </c>
      <c r="BT31" s="66">
        <v>0</v>
      </c>
      <c r="BU31" s="66">
        <v>-1</v>
      </c>
      <c r="BV31" s="66">
        <v>0</v>
      </c>
      <c r="BW31" s="66">
        <v>-917</v>
      </c>
      <c r="BX31" s="66">
        <v>0</v>
      </c>
      <c r="BY31" s="66">
        <v>4998</v>
      </c>
      <c r="BZ31" s="66">
        <v>13</v>
      </c>
      <c r="CA31" s="66">
        <v>228</v>
      </c>
      <c r="CB31" s="66">
        <v>85</v>
      </c>
      <c r="CC31" s="66">
        <v>601</v>
      </c>
      <c r="CD31" s="66">
        <v>1</v>
      </c>
      <c r="CE31" s="66">
        <v>7</v>
      </c>
    </row>
    <row r="32" spans="1:83" s="61" customFormat="1" ht="15.65" customHeight="1" x14ac:dyDescent="0.35">
      <c r="A32" s="31">
        <v>4</v>
      </c>
      <c r="B32" s="32" t="s">
        <v>160</v>
      </c>
      <c r="C32" s="53" t="s">
        <v>161</v>
      </c>
      <c r="D32" s="33" t="s">
        <v>162</v>
      </c>
      <c r="E32" s="33" t="s">
        <v>116</v>
      </c>
      <c r="F32" s="33" t="s">
        <v>159</v>
      </c>
      <c r="G32" s="66">
        <v>31877489.030000001</v>
      </c>
      <c r="H32" s="66">
        <v>0</v>
      </c>
      <c r="I32" s="66">
        <v>786122.85</v>
      </c>
      <c r="J32" s="66">
        <v>0</v>
      </c>
      <c r="K32" s="66">
        <v>0</v>
      </c>
      <c r="L32" s="66">
        <v>32663611.879999999</v>
      </c>
      <c r="M32" s="66">
        <v>0</v>
      </c>
      <c r="N32" s="66">
        <v>1996311</v>
      </c>
      <c r="O32" s="66">
        <v>2092145.85</v>
      </c>
      <c r="P32" s="66">
        <v>8562864.0199999996</v>
      </c>
      <c r="Q32" s="66">
        <v>0</v>
      </c>
      <c r="R32" s="66">
        <v>2075733.96</v>
      </c>
      <c r="S32" s="66">
        <v>10390888.93</v>
      </c>
      <c r="T32" s="66">
        <v>4606784.74</v>
      </c>
      <c r="U32" s="66">
        <v>0</v>
      </c>
      <c r="V32" s="66">
        <v>0</v>
      </c>
      <c r="W32" s="66">
        <v>837546.56</v>
      </c>
      <c r="X32" s="66">
        <v>1976968.8</v>
      </c>
      <c r="Y32" s="66">
        <v>32539243.859999999</v>
      </c>
      <c r="Z32" s="68">
        <v>5.1347288942977007E-2</v>
      </c>
      <c r="AA32" s="66">
        <v>1976618.8</v>
      </c>
      <c r="AB32" s="66">
        <v>0</v>
      </c>
      <c r="AC32" s="66">
        <v>0</v>
      </c>
      <c r="AD32" s="66">
        <v>0</v>
      </c>
      <c r="AE32" s="66">
        <v>0</v>
      </c>
      <c r="AF32" s="66">
        <f t="shared" si="11"/>
        <v>0</v>
      </c>
      <c r="AG32" s="66">
        <v>1002007.17</v>
      </c>
      <c r="AH32" s="66">
        <v>74975.850000000006</v>
      </c>
      <c r="AI32" s="66">
        <v>266265.15000000002</v>
      </c>
      <c r="AJ32" s="66">
        <v>0</v>
      </c>
      <c r="AK32" s="66">
        <v>131410.57999999999</v>
      </c>
      <c r="AL32" s="66">
        <v>5215.45</v>
      </c>
      <c r="AM32" s="66">
        <v>98341.9</v>
      </c>
      <c r="AN32" s="66">
        <v>11700</v>
      </c>
      <c r="AO32" s="66">
        <v>1208</v>
      </c>
      <c r="AP32" s="66">
        <v>0</v>
      </c>
      <c r="AQ32" s="66">
        <v>44935.18</v>
      </c>
      <c r="AR32" s="66">
        <v>25541.119999999999</v>
      </c>
      <c r="AS32" s="66">
        <v>2220</v>
      </c>
      <c r="AT32" s="66">
        <v>18626.669999999998</v>
      </c>
      <c r="AU32" s="66">
        <v>45593.29</v>
      </c>
      <c r="AV32" s="66">
        <v>67746.709999999992</v>
      </c>
      <c r="AW32" s="66">
        <v>1795787.07</v>
      </c>
      <c r="AX32" s="66">
        <v>0</v>
      </c>
      <c r="AY32" s="68">
        <f t="shared" si="12"/>
        <v>0</v>
      </c>
      <c r="AZ32" s="66">
        <v>0</v>
      </c>
      <c r="BA32" s="68">
        <v>6.2006728263314534E-2</v>
      </c>
      <c r="BB32" s="66">
        <v>412668.68</v>
      </c>
      <c r="BC32" s="66">
        <v>1224153.96</v>
      </c>
      <c r="BD32" s="66">
        <v>222710</v>
      </c>
      <c r="BE32" s="66">
        <v>0</v>
      </c>
      <c r="BF32" s="66">
        <v>288835.070000001</v>
      </c>
      <c r="BG32" s="66">
        <v>0</v>
      </c>
      <c r="BH32" s="66">
        <v>0</v>
      </c>
      <c r="BI32" s="66">
        <v>0</v>
      </c>
      <c r="BJ32" s="66">
        <f t="shared" si="13"/>
        <v>0</v>
      </c>
      <c r="BK32" s="66">
        <v>0</v>
      </c>
      <c r="BL32" s="66">
        <v>4547</v>
      </c>
      <c r="BM32" s="66">
        <v>1528</v>
      </c>
      <c r="BN32" s="66">
        <v>2</v>
      </c>
      <c r="BO32" s="66">
        <v>0</v>
      </c>
      <c r="BP32" s="66">
        <v>-39</v>
      </c>
      <c r="BQ32" s="66">
        <v>-97</v>
      </c>
      <c r="BR32" s="66">
        <v>-178</v>
      </c>
      <c r="BS32" s="66">
        <v>-293</v>
      </c>
      <c r="BT32" s="66">
        <v>7</v>
      </c>
      <c r="BU32" s="66">
        <v>-2</v>
      </c>
      <c r="BV32" s="66">
        <v>-12</v>
      </c>
      <c r="BW32" s="66">
        <v>-694</v>
      </c>
      <c r="BX32" s="66">
        <v>-5</v>
      </c>
      <c r="BY32" s="66">
        <v>4764</v>
      </c>
      <c r="BZ32" s="66">
        <v>4</v>
      </c>
      <c r="CA32" s="66">
        <v>261</v>
      </c>
      <c r="CB32" s="66">
        <v>88</v>
      </c>
      <c r="CC32" s="66">
        <v>344</v>
      </c>
      <c r="CD32" s="66">
        <v>1</v>
      </c>
      <c r="CE32" s="66">
        <v>2</v>
      </c>
    </row>
    <row r="33" spans="1:83" s="48" customFormat="1" ht="15.65" customHeight="1" x14ac:dyDescent="0.35">
      <c r="A33" s="37">
        <v>4</v>
      </c>
      <c r="B33" s="49" t="s">
        <v>163</v>
      </c>
      <c r="C33" s="55" t="s">
        <v>164</v>
      </c>
      <c r="D33" s="40" t="s">
        <v>165</v>
      </c>
      <c r="E33" s="40" t="s">
        <v>86</v>
      </c>
      <c r="F33" s="40" t="s">
        <v>166</v>
      </c>
      <c r="G33" s="58">
        <v>21037805.140000001</v>
      </c>
      <c r="H33" s="58">
        <v>0</v>
      </c>
      <c r="I33" s="58">
        <v>889322.33000000007</v>
      </c>
      <c r="J33" s="58">
        <v>0</v>
      </c>
      <c r="K33" s="58">
        <v>0</v>
      </c>
      <c r="L33" s="58">
        <v>21927127.469999999</v>
      </c>
      <c r="M33" s="58">
        <v>0</v>
      </c>
      <c r="N33" s="58">
        <v>0</v>
      </c>
      <c r="O33" s="58">
        <v>5398690.3300000001</v>
      </c>
      <c r="P33" s="58">
        <v>1919402.89</v>
      </c>
      <c r="Q33" s="58">
        <v>0</v>
      </c>
      <c r="R33" s="58">
        <v>2549134.2200000002</v>
      </c>
      <c r="S33" s="58">
        <v>6859070.5800000001</v>
      </c>
      <c r="T33" s="58">
        <v>2350428.38</v>
      </c>
      <c r="U33" s="58">
        <v>0</v>
      </c>
      <c r="V33" s="58">
        <v>0</v>
      </c>
      <c r="W33" s="58">
        <v>1593635.07</v>
      </c>
      <c r="X33" s="58">
        <v>1186829.8700000001</v>
      </c>
      <c r="Y33" s="58">
        <v>21857191.34</v>
      </c>
      <c r="Z33" s="59">
        <v>0.10501415548333194</v>
      </c>
      <c r="AA33" s="58">
        <v>1185912.3600000001</v>
      </c>
      <c r="AB33" s="58">
        <v>0</v>
      </c>
      <c r="AC33" s="58">
        <v>0</v>
      </c>
      <c r="AD33" s="58">
        <v>0</v>
      </c>
      <c r="AE33" s="58">
        <v>0</v>
      </c>
      <c r="AF33" s="58">
        <f t="shared" si="11"/>
        <v>0</v>
      </c>
      <c r="AG33" s="58">
        <v>484161.51</v>
      </c>
      <c r="AH33" s="58">
        <v>36664.49</v>
      </c>
      <c r="AI33" s="58">
        <v>101267.32</v>
      </c>
      <c r="AJ33" s="58">
        <v>0</v>
      </c>
      <c r="AK33" s="58">
        <v>97780.35</v>
      </c>
      <c r="AL33" s="58">
        <v>43186.81</v>
      </c>
      <c r="AM33" s="58">
        <v>58207.24</v>
      </c>
      <c r="AN33" s="58">
        <v>9200</v>
      </c>
      <c r="AO33" s="58">
        <v>0</v>
      </c>
      <c r="AP33" s="58">
        <v>0</v>
      </c>
      <c r="AQ33" s="58">
        <v>38984.490000000005</v>
      </c>
      <c r="AR33" s="58">
        <v>350</v>
      </c>
      <c r="AS33" s="58">
        <v>0</v>
      </c>
      <c r="AT33" s="58">
        <v>5507</v>
      </c>
      <c r="AU33" s="58">
        <v>30257.39</v>
      </c>
      <c r="AV33" s="58">
        <v>30107.46</v>
      </c>
      <c r="AW33" s="58">
        <v>935429</v>
      </c>
      <c r="AX33" s="58">
        <v>0</v>
      </c>
      <c r="AY33" s="59">
        <f t="shared" si="12"/>
        <v>0</v>
      </c>
      <c r="AZ33" s="58">
        <v>0</v>
      </c>
      <c r="BA33" s="59">
        <v>5.6370536380013263E-2</v>
      </c>
      <c r="BB33" s="58">
        <v>1373285.97</v>
      </c>
      <c r="BC33" s="58">
        <v>835981.37</v>
      </c>
      <c r="BD33" s="58">
        <v>222710</v>
      </c>
      <c r="BE33" s="58">
        <v>0</v>
      </c>
      <c r="BF33" s="58">
        <v>230419</v>
      </c>
      <c r="BG33" s="58">
        <v>0</v>
      </c>
      <c r="BH33" s="58">
        <v>0</v>
      </c>
      <c r="BI33" s="58">
        <v>0</v>
      </c>
      <c r="BJ33" s="58">
        <f t="shared" si="13"/>
        <v>0</v>
      </c>
      <c r="BK33" s="58">
        <v>0</v>
      </c>
      <c r="BL33" s="58">
        <v>2712</v>
      </c>
      <c r="BM33" s="58">
        <v>1569</v>
      </c>
      <c r="BN33" s="58">
        <v>58</v>
      </c>
      <c r="BO33" s="58">
        <v>0</v>
      </c>
      <c r="BP33" s="58">
        <v>-74</v>
      </c>
      <c r="BQ33" s="58">
        <v>-81</v>
      </c>
      <c r="BR33" s="58">
        <v>-682</v>
      </c>
      <c r="BS33" s="58">
        <v>-367</v>
      </c>
      <c r="BT33" s="58">
        <v>1</v>
      </c>
      <c r="BU33" s="58">
        <v>-1</v>
      </c>
      <c r="BV33" s="58">
        <v>12</v>
      </c>
      <c r="BW33" s="58">
        <v>-356</v>
      </c>
      <c r="BX33" s="58">
        <v>-3</v>
      </c>
      <c r="BY33" s="58">
        <v>2788</v>
      </c>
      <c r="BZ33" s="58">
        <v>31</v>
      </c>
      <c r="CA33" s="58">
        <v>122</v>
      </c>
      <c r="CB33" s="58">
        <v>42</v>
      </c>
      <c r="CC33" s="58">
        <v>186</v>
      </c>
      <c r="CD33" s="58">
        <v>4</v>
      </c>
      <c r="CE33" s="58">
        <v>12</v>
      </c>
    </row>
    <row r="34" spans="1:83" s="61" customFormat="1" ht="15.65" customHeight="1" x14ac:dyDescent="0.35">
      <c r="A34" s="31">
        <v>4</v>
      </c>
      <c r="B34" s="32" t="s">
        <v>168</v>
      </c>
      <c r="C34" s="53" t="s">
        <v>111</v>
      </c>
      <c r="D34" s="33" t="s">
        <v>169</v>
      </c>
      <c r="E34" s="33" t="s">
        <v>109</v>
      </c>
      <c r="F34" s="33" t="s">
        <v>159</v>
      </c>
      <c r="G34" s="66">
        <v>19887071.149999999</v>
      </c>
      <c r="H34" s="66">
        <v>0</v>
      </c>
      <c r="I34" s="66">
        <v>374260.71</v>
      </c>
      <c r="J34" s="66">
        <v>0</v>
      </c>
      <c r="K34" s="66">
        <v>0</v>
      </c>
      <c r="L34" s="66">
        <v>20261331.859999999</v>
      </c>
      <c r="M34" s="66">
        <v>0</v>
      </c>
      <c r="N34" s="66">
        <v>18050.75</v>
      </c>
      <c r="O34" s="66">
        <v>1539804.75</v>
      </c>
      <c r="P34" s="66">
        <v>6174515.4199999999</v>
      </c>
      <c r="Q34" s="66">
        <v>0</v>
      </c>
      <c r="R34" s="66">
        <v>1244442.94</v>
      </c>
      <c r="S34" s="66">
        <v>5709409.9199999999</v>
      </c>
      <c r="T34" s="66">
        <v>3400928.92</v>
      </c>
      <c r="U34" s="66">
        <v>0</v>
      </c>
      <c r="V34" s="66">
        <v>0</v>
      </c>
      <c r="W34" s="66">
        <v>501716.5</v>
      </c>
      <c r="X34" s="66">
        <v>1532197.85</v>
      </c>
      <c r="Y34" s="66">
        <v>20121067.050000001</v>
      </c>
      <c r="Z34" s="68">
        <v>1.9793905147264534E-2</v>
      </c>
      <c r="AA34" s="66">
        <v>1532197.85</v>
      </c>
      <c r="AB34" s="66">
        <v>0</v>
      </c>
      <c r="AC34" s="66">
        <v>0</v>
      </c>
      <c r="AD34" s="66">
        <v>0</v>
      </c>
      <c r="AE34" s="66">
        <v>0</v>
      </c>
      <c r="AF34" s="66">
        <f t="shared" si="11"/>
        <v>0</v>
      </c>
      <c r="AG34" s="66">
        <v>618478.64</v>
      </c>
      <c r="AH34" s="66">
        <v>49756.08</v>
      </c>
      <c r="AI34" s="66">
        <v>149778.44</v>
      </c>
      <c r="AJ34" s="66">
        <v>0</v>
      </c>
      <c r="AK34" s="66">
        <v>139646.07</v>
      </c>
      <c r="AL34" s="66">
        <v>29841.47</v>
      </c>
      <c r="AM34" s="66">
        <v>71343.03</v>
      </c>
      <c r="AN34" s="66">
        <v>9400</v>
      </c>
      <c r="AO34" s="66">
        <v>0</v>
      </c>
      <c r="AP34" s="66">
        <v>13968.08</v>
      </c>
      <c r="AQ34" s="66">
        <v>43652.69</v>
      </c>
      <c r="AR34" s="66">
        <v>19077.87</v>
      </c>
      <c r="AS34" s="66">
        <v>0</v>
      </c>
      <c r="AT34" s="66">
        <v>28064.55</v>
      </c>
      <c r="AU34" s="66">
        <v>13006.63</v>
      </c>
      <c r="AV34" s="66">
        <v>77247.98</v>
      </c>
      <c r="AW34" s="66">
        <v>1263261.53</v>
      </c>
      <c r="AX34" s="66">
        <v>0</v>
      </c>
      <c r="AY34" s="68">
        <f t="shared" si="12"/>
        <v>0</v>
      </c>
      <c r="AZ34" s="66">
        <v>0</v>
      </c>
      <c r="BA34" s="68">
        <v>7.7044922223250573E-2</v>
      </c>
      <c r="BB34" s="66">
        <v>238303.67</v>
      </c>
      <c r="BC34" s="66">
        <v>155339.13</v>
      </c>
      <c r="BD34" s="66">
        <v>222709.98</v>
      </c>
      <c r="BE34" s="66">
        <v>0</v>
      </c>
      <c r="BF34" s="66">
        <v>293541.967</v>
      </c>
      <c r="BG34" s="66">
        <v>0</v>
      </c>
      <c r="BH34" s="66">
        <v>0</v>
      </c>
      <c r="BI34" s="66">
        <v>0</v>
      </c>
      <c r="BJ34" s="66">
        <f t="shared" si="13"/>
        <v>0</v>
      </c>
      <c r="BK34" s="66">
        <v>0</v>
      </c>
      <c r="BL34" s="66">
        <v>2787</v>
      </c>
      <c r="BM34" s="66">
        <v>1152</v>
      </c>
      <c r="BN34" s="66">
        <v>0</v>
      </c>
      <c r="BO34" s="66">
        <v>0</v>
      </c>
      <c r="BP34" s="66">
        <v>-31</v>
      </c>
      <c r="BQ34" s="66">
        <v>-123</v>
      </c>
      <c r="BR34" s="66">
        <v>-210</v>
      </c>
      <c r="BS34" s="66">
        <v>-406</v>
      </c>
      <c r="BT34" s="66">
        <v>0</v>
      </c>
      <c r="BU34" s="66">
        <v>0</v>
      </c>
      <c r="BV34" s="66">
        <v>-1</v>
      </c>
      <c r="BW34" s="66">
        <v>-456</v>
      </c>
      <c r="BX34" s="66">
        <v>-5</v>
      </c>
      <c r="BY34" s="66">
        <v>2707</v>
      </c>
      <c r="BZ34" s="66">
        <v>1</v>
      </c>
      <c r="CA34" s="66">
        <v>130</v>
      </c>
      <c r="CB34" s="66">
        <v>51</v>
      </c>
      <c r="CC34" s="66">
        <v>268</v>
      </c>
      <c r="CD34" s="66">
        <v>0</v>
      </c>
      <c r="CE34" s="66">
        <v>6</v>
      </c>
    </row>
    <row r="35" spans="1:83" s="61" customFormat="1" ht="15.65" customHeight="1" x14ac:dyDescent="0.35">
      <c r="A35" s="31">
        <v>4</v>
      </c>
      <c r="B35" s="32" t="s">
        <v>172</v>
      </c>
      <c r="C35" s="53" t="s">
        <v>173</v>
      </c>
      <c r="D35" s="33" t="s">
        <v>174</v>
      </c>
      <c r="E35" s="33" t="s">
        <v>109</v>
      </c>
      <c r="F35" s="33" t="s">
        <v>159</v>
      </c>
      <c r="G35" s="66">
        <v>21906440.23</v>
      </c>
      <c r="H35" s="66">
        <v>0</v>
      </c>
      <c r="I35" s="66">
        <v>797980.79</v>
      </c>
      <c r="J35" s="66">
        <v>0</v>
      </c>
      <c r="K35" s="66">
        <v>0</v>
      </c>
      <c r="L35" s="66">
        <v>22704421.02</v>
      </c>
      <c r="M35" s="66">
        <v>0</v>
      </c>
      <c r="N35" s="66">
        <v>349720.82</v>
      </c>
      <c r="O35" s="66">
        <v>4484570.43</v>
      </c>
      <c r="P35" s="66">
        <v>2750443.77</v>
      </c>
      <c r="Q35" s="66">
        <v>116044.23</v>
      </c>
      <c r="R35" s="66">
        <v>1673575.03</v>
      </c>
      <c r="S35" s="66">
        <v>8242742.1600000001</v>
      </c>
      <c r="T35" s="66">
        <v>1754481.81</v>
      </c>
      <c r="U35" s="66">
        <v>0</v>
      </c>
      <c r="V35" s="66">
        <v>0</v>
      </c>
      <c r="W35" s="66">
        <v>1849820.97</v>
      </c>
      <c r="X35" s="66">
        <v>1205457.07</v>
      </c>
      <c r="Y35" s="66">
        <v>22426856.289999999</v>
      </c>
      <c r="Z35" s="68">
        <v>9.0701253353960828E-2</v>
      </c>
      <c r="AA35" s="66">
        <v>1190371.32</v>
      </c>
      <c r="AB35" s="66">
        <v>0</v>
      </c>
      <c r="AC35" s="66">
        <v>0</v>
      </c>
      <c r="AD35" s="66">
        <v>0</v>
      </c>
      <c r="AE35" s="66">
        <v>0</v>
      </c>
      <c r="AF35" s="66">
        <f t="shared" si="11"/>
        <v>0</v>
      </c>
      <c r="AG35" s="66">
        <v>534849.88</v>
      </c>
      <c r="AH35" s="66">
        <v>41321.86</v>
      </c>
      <c r="AI35" s="66">
        <v>110807.66</v>
      </c>
      <c r="AJ35" s="66">
        <v>0</v>
      </c>
      <c r="AK35" s="66">
        <v>104152</v>
      </c>
      <c r="AL35" s="66">
        <v>40935.43</v>
      </c>
      <c r="AM35" s="66">
        <v>52116.39</v>
      </c>
      <c r="AN35" s="66">
        <v>8000</v>
      </c>
      <c r="AO35" s="66">
        <v>3500</v>
      </c>
      <c r="AP35" s="66">
        <v>0</v>
      </c>
      <c r="AQ35" s="66">
        <v>47293.1</v>
      </c>
      <c r="AR35" s="66">
        <v>9626.89</v>
      </c>
      <c r="AS35" s="66">
        <v>0</v>
      </c>
      <c r="AT35" s="66">
        <v>3125.81</v>
      </c>
      <c r="AU35" s="66">
        <v>17882.36</v>
      </c>
      <c r="AV35" s="66">
        <v>35782.82</v>
      </c>
      <c r="AW35" s="66">
        <v>1009394.2</v>
      </c>
      <c r="AX35" s="66">
        <v>0</v>
      </c>
      <c r="AY35" s="68">
        <f t="shared" si="12"/>
        <v>0</v>
      </c>
      <c r="AZ35" s="66">
        <v>0</v>
      </c>
      <c r="BA35" s="68">
        <v>5.4338875120834733E-2</v>
      </c>
      <c r="BB35" s="66">
        <v>948934.58</v>
      </c>
      <c r="BC35" s="66">
        <v>1038007.01</v>
      </c>
      <c r="BD35" s="66">
        <v>222710</v>
      </c>
      <c r="BE35" s="66">
        <v>0</v>
      </c>
      <c r="BF35" s="66">
        <v>189757.459999999</v>
      </c>
      <c r="BG35" s="66">
        <v>0</v>
      </c>
      <c r="BH35" s="66">
        <v>0</v>
      </c>
      <c r="BI35" s="66">
        <v>0</v>
      </c>
      <c r="BJ35" s="66">
        <f t="shared" si="13"/>
        <v>0</v>
      </c>
      <c r="BK35" s="66">
        <v>0</v>
      </c>
      <c r="BL35" s="66">
        <v>1855</v>
      </c>
      <c r="BM35" s="66">
        <v>1327</v>
      </c>
      <c r="BN35" s="66">
        <v>4</v>
      </c>
      <c r="BO35" s="66">
        <v>0</v>
      </c>
      <c r="BP35" s="66">
        <v>-168</v>
      </c>
      <c r="BQ35" s="66">
        <v>-78</v>
      </c>
      <c r="BR35" s="66">
        <v>-498</v>
      </c>
      <c r="BS35" s="66">
        <v>-288</v>
      </c>
      <c r="BT35" s="66">
        <v>0</v>
      </c>
      <c r="BU35" s="66">
        <v>0</v>
      </c>
      <c r="BV35" s="66">
        <v>231</v>
      </c>
      <c r="BW35" s="66">
        <v>-325</v>
      </c>
      <c r="BX35" s="66">
        <v>0</v>
      </c>
      <c r="BY35" s="66">
        <v>2060</v>
      </c>
      <c r="BZ35" s="66">
        <v>0</v>
      </c>
      <c r="CA35" s="66">
        <v>180</v>
      </c>
      <c r="CB35" s="66">
        <v>28</v>
      </c>
      <c r="CC35" s="66">
        <v>92</v>
      </c>
      <c r="CD35" s="66">
        <v>0</v>
      </c>
      <c r="CE35" s="66">
        <v>13</v>
      </c>
    </row>
    <row r="36" spans="1:83" s="61" customFormat="1" ht="15.65" customHeight="1" x14ac:dyDescent="0.35">
      <c r="A36" s="31">
        <v>4</v>
      </c>
      <c r="B36" s="32" t="s">
        <v>175</v>
      </c>
      <c r="C36" s="53" t="s">
        <v>176</v>
      </c>
      <c r="D36" s="33" t="s">
        <v>177</v>
      </c>
      <c r="E36" s="33" t="s">
        <v>86</v>
      </c>
      <c r="F36" s="33" t="s">
        <v>551</v>
      </c>
      <c r="G36" s="66">
        <v>37591725.219999999</v>
      </c>
      <c r="H36" s="66">
        <v>0</v>
      </c>
      <c r="I36" s="66">
        <v>2015820.38</v>
      </c>
      <c r="J36" s="66">
        <v>0</v>
      </c>
      <c r="K36" s="66">
        <v>0</v>
      </c>
      <c r="L36" s="66">
        <v>39607545.600000001</v>
      </c>
      <c r="M36" s="66">
        <v>0</v>
      </c>
      <c r="N36" s="66">
        <v>0</v>
      </c>
      <c r="O36" s="66">
        <v>10026205.359999999</v>
      </c>
      <c r="P36" s="66">
        <v>3611783.27</v>
      </c>
      <c r="Q36" s="66">
        <v>0</v>
      </c>
      <c r="R36" s="66">
        <v>3937198.83</v>
      </c>
      <c r="S36" s="66">
        <v>11828356.560000001</v>
      </c>
      <c r="T36" s="66">
        <v>4819354.8899999997</v>
      </c>
      <c r="U36" s="66">
        <v>0</v>
      </c>
      <c r="V36" s="66">
        <v>0</v>
      </c>
      <c r="W36" s="66">
        <v>3209586.1</v>
      </c>
      <c r="X36" s="66">
        <v>2704663.78</v>
      </c>
      <c r="Y36" s="66">
        <v>40137148.789999999</v>
      </c>
      <c r="Z36" s="68">
        <v>0.11958638406965884</v>
      </c>
      <c r="AA36" s="66">
        <v>2704663.78</v>
      </c>
      <c r="AB36" s="66">
        <v>0</v>
      </c>
      <c r="AC36" s="66">
        <v>0</v>
      </c>
      <c r="AD36" s="66">
        <v>0</v>
      </c>
      <c r="AE36" s="66">
        <v>0</v>
      </c>
      <c r="AF36" s="66">
        <f t="shared" si="11"/>
        <v>0</v>
      </c>
      <c r="AG36" s="66">
        <v>1444639.59</v>
      </c>
      <c r="AH36" s="66">
        <v>118590.71</v>
      </c>
      <c r="AI36" s="66">
        <v>290516.24</v>
      </c>
      <c r="AJ36" s="66">
        <v>0</v>
      </c>
      <c r="AK36" s="66">
        <v>168405.06</v>
      </c>
      <c r="AL36" s="66">
        <v>53595.24</v>
      </c>
      <c r="AM36" s="66">
        <v>190391.64</v>
      </c>
      <c r="AN36" s="66">
        <v>12400</v>
      </c>
      <c r="AO36" s="66">
        <v>0</v>
      </c>
      <c r="AP36" s="66">
        <v>0</v>
      </c>
      <c r="AQ36" s="66">
        <v>66145.22</v>
      </c>
      <c r="AR36" s="66">
        <v>32755.51</v>
      </c>
      <c r="AS36" s="66">
        <v>0</v>
      </c>
      <c r="AT36" s="66">
        <v>13240.23</v>
      </c>
      <c r="AU36" s="66">
        <v>5618.47</v>
      </c>
      <c r="AV36" s="66">
        <v>111841.42</v>
      </c>
      <c r="AW36" s="66">
        <v>2508139.33</v>
      </c>
      <c r="AX36" s="66">
        <v>0</v>
      </c>
      <c r="AY36" s="68">
        <f t="shared" si="12"/>
        <v>0</v>
      </c>
      <c r="AZ36" s="66">
        <v>0</v>
      </c>
      <c r="BA36" s="68">
        <v>7.1948381303900147E-2</v>
      </c>
      <c r="BB36" s="66">
        <v>2462970.9900000002</v>
      </c>
      <c r="BC36" s="66">
        <v>2032487.5</v>
      </c>
      <c r="BD36" s="66">
        <v>222709.35</v>
      </c>
      <c r="BE36" s="66">
        <v>0</v>
      </c>
      <c r="BF36" s="66">
        <v>480105.80999999901</v>
      </c>
      <c r="BG36" s="66">
        <v>0</v>
      </c>
      <c r="BH36" s="66">
        <v>0</v>
      </c>
      <c r="BI36" s="66">
        <v>0</v>
      </c>
      <c r="BJ36" s="66">
        <f t="shared" si="13"/>
        <v>0</v>
      </c>
      <c r="BK36" s="66">
        <v>0</v>
      </c>
      <c r="BL36" s="66">
        <v>4457</v>
      </c>
      <c r="BM36" s="66">
        <v>2981</v>
      </c>
      <c r="BN36" s="66">
        <v>0</v>
      </c>
      <c r="BO36" s="66">
        <v>-7</v>
      </c>
      <c r="BP36" s="66">
        <v>-170</v>
      </c>
      <c r="BQ36" s="66">
        <v>-151</v>
      </c>
      <c r="BR36" s="66">
        <v>-1171</v>
      </c>
      <c r="BS36" s="66">
        <v>-585</v>
      </c>
      <c r="BT36" s="66">
        <v>1</v>
      </c>
      <c r="BU36" s="66">
        <v>0</v>
      </c>
      <c r="BV36" s="66">
        <v>0</v>
      </c>
      <c r="BW36" s="66">
        <v>-645</v>
      </c>
      <c r="BX36" s="66">
        <v>-2</v>
      </c>
      <c r="BY36" s="66">
        <v>4708</v>
      </c>
      <c r="BZ36" s="66">
        <v>6</v>
      </c>
      <c r="CA36" s="66">
        <v>241</v>
      </c>
      <c r="CB36" s="66">
        <v>72</v>
      </c>
      <c r="CC36" s="66">
        <v>305</v>
      </c>
      <c r="CD36" s="66">
        <v>2</v>
      </c>
      <c r="CE36" s="66">
        <v>19</v>
      </c>
    </row>
    <row r="37" spans="1:83" s="61" customFormat="1" ht="15.65" customHeight="1" x14ac:dyDescent="0.35">
      <c r="A37" s="31">
        <v>4</v>
      </c>
      <c r="B37" s="32" t="s">
        <v>178</v>
      </c>
      <c r="C37" s="53" t="s">
        <v>179</v>
      </c>
      <c r="D37" s="33" t="s">
        <v>180</v>
      </c>
      <c r="E37" s="33" t="s">
        <v>86</v>
      </c>
      <c r="F37" s="33" t="s">
        <v>171</v>
      </c>
      <c r="G37" s="66">
        <v>17249101.350000001</v>
      </c>
      <c r="H37" s="66">
        <v>0</v>
      </c>
      <c r="I37" s="66">
        <v>194903.93000000002</v>
      </c>
      <c r="J37" s="66">
        <v>0</v>
      </c>
      <c r="K37" s="66">
        <v>0</v>
      </c>
      <c r="L37" s="66">
        <v>17444005.280000001</v>
      </c>
      <c r="M37" s="66">
        <v>0</v>
      </c>
      <c r="N37" s="66">
        <v>512266.7</v>
      </c>
      <c r="O37" s="66">
        <v>2380266.09</v>
      </c>
      <c r="P37" s="66">
        <v>6335457.8200000003</v>
      </c>
      <c r="Q37" s="66">
        <v>0</v>
      </c>
      <c r="R37" s="66">
        <v>1020180.58</v>
      </c>
      <c r="S37" s="66">
        <v>3707595.82</v>
      </c>
      <c r="T37" s="66">
        <v>2158456.4500000002</v>
      </c>
      <c r="U37" s="66">
        <v>0</v>
      </c>
      <c r="V37" s="66">
        <v>0</v>
      </c>
      <c r="W37" s="66">
        <v>246719.2</v>
      </c>
      <c r="X37" s="66">
        <v>1366945.78</v>
      </c>
      <c r="Y37" s="66">
        <v>17727888.440000001</v>
      </c>
      <c r="Z37" s="68">
        <v>0.11324412271483349</v>
      </c>
      <c r="AA37" s="66">
        <v>1366945.78</v>
      </c>
      <c r="AB37" s="66">
        <v>0</v>
      </c>
      <c r="AC37" s="66">
        <v>0</v>
      </c>
      <c r="AD37" s="66">
        <v>0</v>
      </c>
      <c r="AE37" s="66">
        <v>234.42</v>
      </c>
      <c r="AF37" s="66">
        <f t="shared" si="11"/>
        <v>234.42</v>
      </c>
      <c r="AG37" s="66">
        <v>638653.74</v>
      </c>
      <c r="AH37" s="66">
        <v>55754.51</v>
      </c>
      <c r="AI37" s="66">
        <v>178807.57</v>
      </c>
      <c r="AJ37" s="66">
        <v>6806.24</v>
      </c>
      <c r="AK37" s="66">
        <v>61434</v>
      </c>
      <c r="AL37" s="66">
        <v>1814.85</v>
      </c>
      <c r="AM37" s="66">
        <v>59658.239999999998</v>
      </c>
      <c r="AN37" s="66">
        <v>8500</v>
      </c>
      <c r="AO37" s="66">
        <v>3805.83</v>
      </c>
      <c r="AP37" s="66">
        <v>0</v>
      </c>
      <c r="AQ37" s="66">
        <v>40436.93</v>
      </c>
      <c r="AR37" s="66">
        <v>22776.34</v>
      </c>
      <c r="AS37" s="66">
        <v>0</v>
      </c>
      <c r="AT37" s="66">
        <v>26220.18</v>
      </c>
      <c r="AU37" s="66">
        <v>15941.79</v>
      </c>
      <c r="AV37" s="66">
        <v>42508.63</v>
      </c>
      <c r="AW37" s="66">
        <v>1163118.8500000001</v>
      </c>
      <c r="AX37" s="66">
        <v>0</v>
      </c>
      <c r="AY37" s="68">
        <f t="shared" si="12"/>
        <v>0</v>
      </c>
      <c r="AZ37" s="66">
        <v>0</v>
      </c>
      <c r="BA37" s="68">
        <v>7.9247362066198299E-2</v>
      </c>
      <c r="BB37" s="66">
        <v>474835.67</v>
      </c>
      <c r="BC37" s="66">
        <v>1478523.68</v>
      </c>
      <c r="BD37" s="66">
        <v>222710</v>
      </c>
      <c r="BE37" s="66">
        <v>0</v>
      </c>
      <c r="BF37" s="66">
        <v>230540.73</v>
      </c>
      <c r="BG37" s="66">
        <v>0</v>
      </c>
      <c r="BH37" s="66">
        <v>0</v>
      </c>
      <c r="BI37" s="66">
        <v>0</v>
      </c>
      <c r="BJ37" s="66">
        <f t="shared" si="13"/>
        <v>0</v>
      </c>
      <c r="BK37" s="66">
        <v>0</v>
      </c>
      <c r="BL37" s="66">
        <v>2238</v>
      </c>
      <c r="BM37" s="66">
        <v>842</v>
      </c>
      <c r="BN37" s="66">
        <v>33</v>
      </c>
      <c r="BO37" s="66">
        <v>0</v>
      </c>
      <c r="BP37" s="66">
        <v>-13</v>
      </c>
      <c r="BQ37" s="66">
        <v>-20</v>
      </c>
      <c r="BR37" s="66">
        <v>-177</v>
      </c>
      <c r="BS37" s="66">
        <v>-315</v>
      </c>
      <c r="BT37" s="66">
        <v>2</v>
      </c>
      <c r="BU37" s="66">
        <v>0</v>
      </c>
      <c r="BV37" s="66">
        <v>-1</v>
      </c>
      <c r="BW37" s="66">
        <v>-276</v>
      </c>
      <c r="BX37" s="66">
        <v>-1</v>
      </c>
      <c r="BY37" s="66">
        <v>2312</v>
      </c>
      <c r="BZ37" s="66">
        <v>6</v>
      </c>
      <c r="CA37" s="66">
        <v>79</v>
      </c>
      <c r="CB37" s="66">
        <v>26</v>
      </c>
      <c r="CC37" s="66">
        <v>166</v>
      </c>
      <c r="CD37" s="66">
        <v>1</v>
      </c>
      <c r="CE37" s="66">
        <v>5</v>
      </c>
    </row>
    <row r="38" spans="1:83" s="61" customFormat="1" ht="15.65" customHeight="1" x14ac:dyDescent="0.35">
      <c r="A38" s="31">
        <v>4</v>
      </c>
      <c r="B38" s="32" t="s">
        <v>181</v>
      </c>
      <c r="C38" s="53" t="s">
        <v>182</v>
      </c>
      <c r="D38" s="33" t="s">
        <v>183</v>
      </c>
      <c r="E38" s="33" t="s">
        <v>116</v>
      </c>
      <c r="F38" s="33" t="s">
        <v>159</v>
      </c>
      <c r="G38" s="66">
        <v>23735681.550000001</v>
      </c>
      <c r="H38" s="66">
        <v>0</v>
      </c>
      <c r="I38" s="66">
        <v>290316.59000000003</v>
      </c>
      <c r="J38" s="66">
        <v>0</v>
      </c>
      <c r="K38" s="66">
        <v>21286.69</v>
      </c>
      <c r="L38" s="66">
        <v>24047284.829999998</v>
      </c>
      <c r="M38" s="66">
        <v>0</v>
      </c>
      <c r="N38" s="66">
        <v>5095650.0599999996</v>
      </c>
      <c r="O38" s="66">
        <v>1367581.45</v>
      </c>
      <c r="P38" s="66">
        <v>6206318.1200000001</v>
      </c>
      <c r="Q38" s="66">
        <v>27445.96</v>
      </c>
      <c r="R38" s="66">
        <v>905324.18</v>
      </c>
      <c r="S38" s="66">
        <v>5866894.3899999997</v>
      </c>
      <c r="T38" s="66">
        <v>2274519.3199999998</v>
      </c>
      <c r="U38" s="66">
        <v>0</v>
      </c>
      <c r="V38" s="66">
        <v>0</v>
      </c>
      <c r="W38" s="66">
        <v>337734.27</v>
      </c>
      <c r="X38" s="66">
        <v>1608105.3399999999</v>
      </c>
      <c r="Y38" s="66">
        <v>23689573.09</v>
      </c>
      <c r="Z38" s="68">
        <v>5.100593035214529E-2</v>
      </c>
      <c r="AA38" s="66">
        <v>1586818.65</v>
      </c>
      <c r="AB38" s="66">
        <v>0</v>
      </c>
      <c r="AC38" s="66">
        <v>0</v>
      </c>
      <c r="AD38" s="66">
        <v>0</v>
      </c>
      <c r="AE38" s="66">
        <v>0</v>
      </c>
      <c r="AF38" s="66">
        <f t="shared" si="11"/>
        <v>0</v>
      </c>
      <c r="AG38" s="66">
        <v>762937.97</v>
      </c>
      <c r="AH38" s="66">
        <v>58482.35</v>
      </c>
      <c r="AI38" s="66">
        <v>185310.6</v>
      </c>
      <c r="AJ38" s="66">
        <v>10356</v>
      </c>
      <c r="AK38" s="66">
        <v>65417.69</v>
      </c>
      <c r="AL38" s="66">
        <v>2603.54</v>
      </c>
      <c r="AM38" s="66">
        <v>58834.13</v>
      </c>
      <c r="AN38" s="66">
        <v>9300</v>
      </c>
      <c r="AO38" s="66">
        <v>3447</v>
      </c>
      <c r="AP38" s="66">
        <v>0</v>
      </c>
      <c r="AQ38" s="66">
        <v>42096.79</v>
      </c>
      <c r="AR38" s="66">
        <v>24108.62</v>
      </c>
      <c r="AS38" s="66">
        <v>0</v>
      </c>
      <c r="AT38" s="66">
        <v>23807.57</v>
      </c>
      <c r="AU38" s="66">
        <v>43428.78</v>
      </c>
      <c r="AV38" s="66">
        <v>58129.81</v>
      </c>
      <c r="AW38" s="66">
        <v>1348260.85</v>
      </c>
      <c r="AX38" s="66">
        <v>0</v>
      </c>
      <c r="AY38" s="68">
        <f t="shared" si="12"/>
        <v>0</v>
      </c>
      <c r="AZ38" s="66">
        <v>0</v>
      </c>
      <c r="BA38" s="68">
        <v>6.6853721754621356E-2</v>
      </c>
      <c r="BB38" s="66">
        <v>360222.14</v>
      </c>
      <c r="BC38" s="66">
        <v>850438.38</v>
      </c>
      <c r="BD38" s="66">
        <v>222709.96</v>
      </c>
      <c r="BE38" s="66">
        <v>0</v>
      </c>
      <c r="BF38" s="66">
        <v>308780.57</v>
      </c>
      <c r="BG38" s="66">
        <v>0</v>
      </c>
      <c r="BH38" s="66">
        <v>0</v>
      </c>
      <c r="BI38" s="66">
        <v>0</v>
      </c>
      <c r="BJ38" s="66">
        <f t="shared" si="13"/>
        <v>0</v>
      </c>
      <c r="BK38" s="66">
        <v>0</v>
      </c>
      <c r="BL38" s="66">
        <v>2648</v>
      </c>
      <c r="BM38" s="66">
        <v>747</v>
      </c>
      <c r="BN38" s="66">
        <v>14</v>
      </c>
      <c r="BO38" s="66">
        <v>-11</v>
      </c>
      <c r="BP38" s="66">
        <v>-17</v>
      </c>
      <c r="BQ38" s="66">
        <v>-46</v>
      </c>
      <c r="BR38" s="66">
        <v>-94</v>
      </c>
      <c r="BS38" s="66">
        <v>-135</v>
      </c>
      <c r="BT38" s="66">
        <v>0</v>
      </c>
      <c r="BU38" s="66">
        <v>0</v>
      </c>
      <c r="BV38" s="66">
        <v>15</v>
      </c>
      <c r="BW38" s="66">
        <v>-472</v>
      </c>
      <c r="BX38" s="66">
        <v>-1</v>
      </c>
      <c r="BY38" s="66">
        <v>2648</v>
      </c>
      <c r="BZ38" s="66">
        <v>11</v>
      </c>
      <c r="CA38" s="66">
        <v>164</v>
      </c>
      <c r="CB38" s="66">
        <v>67</v>
      </c>
      <c r="CC38" s="66">
        <v>234</v>
      </c>
      <c r="CD38" s="66">
        <v>3</v>
      </c>
      <c r="CE38" s="66">
        <v>4</v>
      </c>
    </row>
    <row r="39" spans="1:83" s="48" customFormat="1" ht="15.65" customHeight="1" x14ac:dyDescent="0.35">
      <c r="A39" s="37">
        <v>4</v>
      </c>
      <c r="B39" s="49" t="s">
        <v>184</v>
      </c>
      <c r="C39" s="55" t="s">
        <v>185</v>
      </c>
      <c r="D39" s="40" t="s">
        <v>186</v>
      </c>
      <c r="E39" s="40" t="s">
        <v>187</v>
      </c>
      <c r="F39" s="40" t="s">
        <v>188</v>
      </c>
      <c r="G39" s="58">
        <v>12896413.5</v>
      </c>
      <c r="H39" s="58">
        <v>0</v>
      </c>
      <c r="I39" s="58">
        <v>460977.76</v>
      </c>
      <c r="J39" s="58">
        <v>0</v>
      </c>
      <c r="K39" s="58">
        <v>0</v>
      </c>
      <c r="L39" s="58">
        <v>13357391.26</v>
      </c>
      <c r="M39" s="58">
        <v>0</v>
      </c>
      <c r="N39" s="58">
        <v>4267494.25</v>
      </c>
      <c r="O39" s="58">
        <v>565053.91</v>
      </c>
      <c r="P39" s="58">
        <v>2316165.0699999998</v>
      </c>
      <c r="Q39" s="58">
        <v>599.87</v>
      </c>
      <c r="R39" s="58">
        <v>811841.78</v>
      </c>
      <c r="S39" s="58">
        <v>3305443.16</v>
      </c>
      <c r="T39" s="58">
        <v>875067.88</v>
      </c>
      <c r="U39" s="58">
        <v>0</v>
      </c>
      <c r="V39" s="58">
        <v>0</v>
      </c>
      <c r="W39" s="58">
        <v>688446.27</v>
      </c>
      <c r="X39" s="58">
        <v>1091946.3</v>
      </c>
      <c r="Y39" s="58">
        <v>13922058.49</v>
      </c>
      <c r="Z39" s="59">
        <v>9.7671434775257471E-2</v>
      </c>
      <c r="AA39" s="58">
        <v>1071050.3</v>
      </c>
      <c r="AB39" s="58">
        <v>0</v>
      </c>
      <c r="AC39" s="58">
        <v>0</v>
      </c>
      <c r="AD39" s="58">
        <v>0</v>
      </c>
      <c r="AE39" s="58">
        <v>0</v>
      </c>
      <c r="AF39" s="58">
        <f t="shared" si="11"/>
        <v>0</v>
      </c>
      <c r="AG39" s="58">
        <v>396672.19</v>
      </c>
      <c r="AH39" s="58">
        <v>33121.25</v>
      </c>
      <c r="AI39" s="58">
        <v>99201.59</v>
      </c>
      <c r="AJ39" s="58">
        <v>0</v>
      </c>
      <c r="AK39" s="58">
        <v>55266.84</v>
      </c>
      <c r="AL39" s="58">
        <v>20231.599999999999</v>
      </c>
      <c r="AM39" s="58">
        <v>59966.1</v>
      </c>
      <c r="AN39" s="58">
        <v>7300</v>
      </c>
      <c r="AO39" s="58">
        <v>1500</v>
      </c>
      <c r="AP39" s="58">
        <v>0</v>
      </c>
      <c r="AQ39" s="58">
        <v>34929.65</v>
      </c>
      <c r="AR39" s="58">
        <v>13451.26</v>
      </c>
      <c r="AS39" s="58">
        <v>0</v>
      </c>
      <c r="AT39" s="58">
        <v>0</v>
      </c>
      <c r="AU39" s="58">
        <v>20861.009999999998</v>
      </c>
      <c r="AV39" s="58">
        <v>95131.28</v>
      </c>
      <c r="AW39" s="58">
        <v>837632.77</v>
      </c>
      <c r="AX39" s="58">
        <v>0</v>
      </c>
      <c r="AY39" s="59">
        <f t="shared" si="12"/>
        <v>0</v>
      </c>
      <c r="AZ39" s="58">
        <v>0</v>
      </c>
      <c r="BA39" s="59">
        <v>8.3050244938253567E-2</v>
      </c>
      <c r="BB39" s="58">
        <v>331073.55</v>
      </c>
      <c r="BC39" s="58">
        <v>928537.66</v>
      </c>
      <c r="BD39" s="58">
        <v>222710</v>
      </c>
      <c r="BE39" s="58">
        <v>2.91038304567337E-11</v>
      </c>
      <c r="BF39" s="58">
        <v>139390.32</v>
      </c>
      <c r="BG39" s="58">
        <v>0</v>
      </c>
      <c r="BH39" s="58">
        <v>0</v>
      </c>
      <c r="BI39" s="58">
        <v>0</v>
      </c>
      <c r="BJ39" s="58">
        <f t="shared" si="13"/>
        <v>0</v>
      </c>
      <c r="BK39" s="58">
        <v>0</v>
      </c>
      <c r="BL39" s="58">
        <v>1281</v>
      </c>
      <c r="BM39" s="58">
        <v>388</v>
      </c>
      <c r="BN39" s="58">
        <v>0</v>
      </c>
      <c r="BO39" s="58">
        <v>0</v>
      </c>
      <c r="BP39" s="58">
        <v>-24</v>
      </c>
      <c r="BQ39" s="58">
        <v>-34</v>
      </c>
      <c r="BR39" s="58">
        <v>-108</v>
      </c>
      <c r="BS39" s="58">
        <v>-40</v>
      </c>
      <c r="BT39" s="58">
        <v>0</v>
      </c>
      <c r="BU39" s="58">
        <v>0</v>
      </c>
      <c r="BV39" s="58">
        <v>0</v>
      </c>
      <c r="BW39" s="58">
        <v>-212</v>
      </c>
      <c r="BX39" s="58">
        <v>-6</v>
      </c>
      <c r="BY39" s="58">
        <v>1245</v>
      </c>
      <c r="BZ39" s="58">
        <v>54</v>
      </c>
      <c r="CA39" s="58">
        <v>29</v>
      </c>
      <c r="CB39" s="58">
        <v>19</v>
      </c>
      <c r="CC39" s="58">
        <v>159</v>
      </c>
      <c r="CD39" s="58">
        <v>0</v>
      </c>
      <c r="CE39" s="58">
        <v>5</v>
      </c>
    </row>
    <row r="40" spans="1:83" s="61" customFormat="1" ht="15.65" customHeight="1" x14ac:dyDescent="0.35">
      <c r="A40" s="31">
        <v>4</v>
      </c>
      <c r="B40" s="32" t="s">
        <v>546</v>
      </c>
      <c r="C40" s="53" t="s">
        <v>227</v>
      </c>
      <c r="D40" s="33" t="s">
        <v>170</v>
      </c>
      <c r="E40" s="33" t="s">
        <v>86</v>
      </c>
      <c r="F40" s="33" t="s">
        <v>171</v>
      </c>
      <c r="G40" s="66">
        <v>24098735.829999998</v>
      </c>
      <c r="H40" s="66">
        <v>0</v>
      </c>
      <c r="I40" s="66">
        <v>538277.11</v>
      </c>
      <c r="J40" s="66">
        <v>0</v>
      </c>
      <c r="K40" s="66">
        <v>0</v>
      </c>
      <c r="L40" s="66">
        <v>24637012.940000001</v>
      </c>
      <c r="M40" s="66">
        <v>0</v>
      </c>
      <c r="N40" s="66">
        <v>3972883.56</v>
      </c>
      <c r="O40" s="66">
        <v>1490042.7</v>
      </c>
      <c r="P40" s="66">
        <v>9063379.2899999991</v>
      </c>
      <c r="Q40" s="66">
        <v>0</v>
      </c>
      <c r="R40" s="66">
        <v>1112459.28</v>
      </c>
      <c r="S40" s="66">
        <v>3811482.78</v>
      </c>
      <c r="T40" s="66">
        <v>2741185.51</v>
      </c>
      <c r="U40" s="66">
        <v>0</v>
      </c>
      <c r="V40" s="66">
        <v>0</v>
      </c>
      <c r="W40" s="66">
        <v>538444.68000000005</v>
      </c>
      <c r="X40" s="66">
        <v>1746683.3</v>
      </c>
      <c r="Y40" s="66">
        <v>24476561.100000001</v>
      </c>
      <c r="Z40" s="68">
        <v>0.11934824425186458</v>
      </c>
      <c r="AA40" s="66">
        <v>1746683.3</v>
      </c>
      <c r="AB40" s="66">
        <v>0</v>
      </c>
      <c r="AC40" s="66">
        <v>0</v>
      </c>
      <c r="AD40" s="66">
        <v>0</v>
      </c>
      <c r="AE40" s="66">
        <v>0</v>
      </c>
      <c r="AF40" s="66">
        <f t="shared" si="11"/>
        <v>0</v>
      </c>
      <c r="AG40" s="66">
        <v>842055.42</v>
      </c>
      <c r="AH40" s="66">
        <v>68377.48</v>
      </c>
      <c r="AI40" s="66">
        <v>176115.7</v>
      </c>
      <c r="AJ40" s="66">
        <v>0</v>
      </c>
      <c r="AK40" s="66">
        <v>123690.84</v>
      </c>
      <c r="AL40" s="66">
        <v>21416.45</v>
      </c>
      <c r="AM40" s="66">
        <v>85879.2</v>
      </c>
      <c r="AN40" s="66">
        <v>10000</v>
      </c>
      <c r="AO40" s="66">
        <v>4156.13</v>
      </c>
      <c r="AP40" s="66">
        <v>0</v>
      </c>
      <c r="AQ40" s="66">
        <v>58159.09</v>
      </c>
      <c r="AR40" s="66">
        <v>26345.43</v>
      </c>
      <c r="AS40" s="66">
        <v>15</v>
      </c>
      <c r="AT40" s="66">
        <v>32289.05</v>
      </c>
      <c r="AU40" s="66">
        <v>22901.34</v>
      </c>
      <c r="AV40" s="66">
        <v>53643.43</v>
      </c>
      <c r="AW40" s="66">
        <v>1525044.56</v>
      </c>
      <c r="AX40" s="66">
        <v>0</v>
      </c>
      <c r="AY40" s="68">
        <f t="shared" si="12"/>
        <v>0</v>
      </c>
      <c r="AZ40" s="66">
        <v>0</v>
      </c>
      <c r="BA40" s="68">
        <v>7.2480287444189981E-2</v>
      </c>
      <c r="BB40" s="66">
        <v>476308.13</v>
      </c>
      <c r="BC40" s="66">
        <v>2399833.6800000002</v>
      </c>
      <c r="BD40" s="66">
        <v>219912</v>
      </c>
      <c r="BE40" s="66">
        <v>0</v>
      </c>
      <c r="BF40" s="66">
        <v>348423.7</v>
      </c>
      <c r="BG40" s="66">
        <v>0</v>
      </c>
      <c r="BH40" s="66">
        <v>0</v>
      </c>
      <c r="BI40" s="66">
        <v>0</v>
      </c>
      <c r="BJ40" s="66">
        <f t="shared" si="13"/>
        <v>0</v>
      </c>
      <c r="BK40" s="66">
        <v>0</v>
      </c>
      <c r="BL40" s="66">
        <v>3346</v>
      </c>
      <c r="BM40" s="66">
        <v>1042</v>
      </c>
      <c r="BN40" s="66">
        <v>0</v>
      </c>
      <c r="BO40" s="66">
        <v>0</v>
      </c>
      <c r="BP40" s="66">
        <v>-19</v>
      </c>
      <c r="BQ40" s="66">
        <v>-86</v>
      </c>
      <c r="BR40" s="66">
        <v>-181</v>
      </c>
      <c r="BS40" s="66">
        <v>-340</v>
      </c>
      <c r="BT40" s="66">
        <v>1</v>
      </c>
      <c r="BU40" s="66">
        <v>0</v>
      </c>
      <c r="BV40" s="66">
        <v>0</v>
      </c>
      <c r="BW40" s="66">
        <v>-615</v>
      </c>
      <c r="BX40" s="66">
        <v>-6</v>
      </c>
      <c r="BY40" s="66">
        <v>3142</v>
      </c>
      <c r="BZ40" s="66">
        <v>2</v>
      </c>
      <c r="CA40" s="66">
        <v>86</v>
      </c>
      <c r="CB40" s="66">
        <v>66</v>
      </c>
      <c r="CC40" s="66">
        <v>458</v>
      </c>
      <c r="CD40" s="66">
        <v>0</v>
      </c>
      <c r="CE40" s="66">
        <v>5</v>
      </c>
    </row>
    <row r="41" spans="1:83" s="61" customFormat="1" ht="15.65" customHeight="1" x14ac:dyDescent="0.35">
      <c r="A41" s="31">
        <v>4</v>
      </c>
      <c r="B41" s="32" t="s">
        <v>190</v>
      </c>
      <c r="C41" s="53" t="s">
        <v>191</v>
      </c>
      <c r="D41" s="33" t="s">
        <v>527</v>
      </c>
      <c r="E41" s="33" t="s">
        <v>109</v>
      </c>
      <c r="F41" s="33" t="s">
        <v>159</v>
      </c>
      <c r="G41" s="66">
        <v>19677396.75</v>
      </c>
      <c r="H41" s="66">
        <v>0</v>
      </c>
      <c r="I41" s="66">
        <v>407877.8</v>
      </c>
      <c r="J41" s="66">
        <v>0</v>
      </c>
      <c r="K41" s="66">
        <v>0</v>
      </c>
      <c r="L41" s="66">
        <v>20085274.550000001</v>
      </c>
      <c r="M41" s="66">
        <v>0</v>
      </c>
      <c r="N41" s="66">
        <v>52494.53</v>
      </c>
      <c r="O41" s="66">
        <v>1469375.48</v>
      </c>
      <c r="P41" s="66">
        <v>6350202.4400000004</v>
      </c>
      <c r="Q41" s="66">
        <v>0</v>
      </c>
      <c r="R41" s="66">
        <v>1250520.07</v>
      </c>
      <c r="S41" s="66">
        <v>5181307.88</v>
      </c>
      <c r="T41" s="66">
        <v>3477397.97</v>
      </c>
      <c r="U41" s="66">
        <v>0</v>
      </c>
      <c r="V41" s="66">
        <v>0</v>
      </c>
      <c r="W41" s="66">
        <v>588535.39</v>
      </c>
      <c r="X41" s="66">
        <v>1674667.81</v>
      </c>
      <c r="Y41" s="66">
        <v>20044501.57</v>
      </c>
      <c r="Z41" s="68">
        <v>2.5950299548642735E-2</v>
      </c>
      <c r="AA41" s="66">
        <v>1672590.25</v>
      </c>
      <c r="AB41" s="66">
        <v>0</v>
      </c>
      <c r="AC41" s="66">
        <v>0</v>
      </c>
      <c r="AD41" s="66">
        <v>0</v>
      </c>
      <c r="AE41" s="66">
        <v>0</v>
      </c>
      <c r="AF41" s="66">
        <f t="shared" si="11"/>
        <v>0</v>
      </c>
      <c r="AG41" s="66">
        <v>711549.2</v>
      </c>
      <c r="AH41" s="66">
        <v>52857.01</v>
      </c>
      <c r="AI41" s="66">
        <v>198884.58</v>
      </c>
      <c r="AJ41" s="66">
        <v>0</v>
      </c>
      <c r="AK41" s="66">
        <v>149614.21</v>
      </c>
      <c r="AL41" s="66">
        <v>3542.48</v>
      </c>
      <c r="AM41" s="66">
        <v>79424.639999999999</v>
      </c>
      <c r="AN41" s="66">
        <v>9600</v>
      </c>
      <c r="AO41" s="66">
        <v>78000</v>
      </c>
      <c r="AP41" s="66">
        <v>19582.849999999999</v>
      </c>
      <c r="AQ41" s="66">
        <v>57020.47</v>
      </c>
      <c r="AR41" s="66">
        <v>6562.23</v>
      </c>
      <c r="AS41" s="66">
        <v>0</v>
      </c>
      <c r="AT41" s="66">
        <v>3481.26</v>
      </c>
      <c r="AU41" s="66">
        <v>35265.949999999997</v>
      </c>
      <c r="AV41" s="66">
        <v>74606.759999999995</v>
      </c>
      <c r="AW41" s="66">
        <v>1479991.64</v>
      </c>
      <c r="AX41" s="66">
        <v>0</v>
      </c>
      <c r="AY41" s="68">
        <f t="shared" si="12"/>
        <v>0</v>
      </c>
      <c r="AZ41" s="66">
        <v>0</v>
      </c>
      <c r="BA41" s="68">
        <v>8.5000585760918804E-2</v>
      </c>
      <c r="BB41" s="66">
        <v>259670.02</v>
      </c>
      <c r="BC41" s="66">
        <v>250964.32</v>
      </c>
      <c r="BD41" s="66">
        <v>222710</v>
      </c>
      <c r="BE41" s="66">
        <v>0</v>
      </c>
      <c r="BF41" s="66">
        <v>237923.290000001</v>
      </c>
      <c r="BG41" s="66">
        <v>0</v>
      </c>
      <c r="BH41" s="66">
        <v>0</v>
      </c>
      <c r="BI41" s="66">
        <v>0</v>
      </c>
      <c r="BJ41" s="66">
        <f t="shared" si="13"/>
        <v>0</v>
      </c>
      <c r="BK41" s="66">
        <v>0</v>
      </c>
      <c r="BL41" s="66">
        <v>3133</v>
      </c>
      <c r="BM41" s="66">
        <v>1332</v>
      </c>
      <c r="BN41" s="66">
        <v>7</v>
      </c>
      <c r="BO41" s="66">
        <v>-28</v>
      </c>
      <c r="BP41" s="66">
        <v>-37</v>
      </c>
      <c r="BQ41" s="66">
        <v>-125</v>
      </c>
      <c r="BR41" s="66">
        <v>-264</v>
      </c>
      <c r="BS41" s="66">
        <v>-439</v>
      </c>
      <c r="BT41" s="66">
        <v>0</v>
      </c>
      <c r="BU41" s="66">
        <v>-10</v>
      </c>
      <c r="BV41" s="66">
        <v>4</v>
      </c>
      <c r="BW41" s="66">
        <v>-456</v>
      </c>
      <c r="BX41" s="66">
        <v>-4</v>
      </c>
      <c r="BY41" s="66">
        <v>3113</v>
      </c>
      <c r="BZ41" s="66">
        <v>8</v>
      </c>
      <c r="CA41" s="66">
        <v>131</v>
      </c>
      <c r="CB41" s="66">
        <v>57</v>
      </c>
      <c r="CC41" s="66">
        <v>282</v>
      </c>
      <c r="CD41" s="66">
        <v>2</v>
      </c>
      <c r="CE41" s="66">
        <v>4</v>
      </c>
    </row>
    <row r="42" spans="1:83" s="61" customFormat="1" ht="15.65" customHeight="1" x14ac:dyDescent="0.35">
      <c r="A42" s="31">
        <v>4</v>
      </c>
      <c r="B42" s="32" t="s">
        <v>192</v>
      </c>
      <c r="C42" s="53" t="s">
        <v>148</v>
      </c>
      <c r="D42" s="33" t="s">
        <v>170</v>
      </c>
      <c r="E42" s="33" t="s">
        <v>86</v>
      </c>
      <c r="F42" s="33" t="s">
        <v>171</v>
      </c>
      <c r="G42" s="66">
        <v>25513599.449999999</v>
      </c>
      <c r="H42" s="66">
        <v>0</v>
      </c>
      <c r="I42" s="66">
        <v>605016.72</v>
      </c>
      <c r="J42" s="66">
        <v>0</v>
      </c>
      <c r="K42" s="66">
        <v>0</v>
      </c>
      <c r="L42" s="66">
        <v>26118616.170000002</v>
      </c>
      <c r="M42" s="66">
        <v>0</v>
      </c>
      <c r="N42" s="66">
        <v>3345639.45</v>
      </c>
      <c r="O42" s="66">
        <v>2100947.86</v>
      </c>
      <c r="P42" s="66">
        <v>9421725.4900000002</v>
      </c>
      <c r="Q42" s="66">
        <v>0</v>
      </c>
      <c r="R42" s="66">
        <v>1514151.59</v>
      </c>
      <c r="S42" s="66">
        <v>3939849.6</v>
      </c>
      <c r="T42" s="66">
        <v>3146997.04</v>
      </c>
      <c r="U42" s="66">
        <v>0</v>
      </c>
      <c r="V42" s="66">
        <v>0</v>
      </c>
      <c r="W42" s="66">
        <v>605116.72</v>
      </c>
      <c r="X42" s="66">
        <v>2168942.29</v>
      </c>
      <c r="Y42" s="66">
        <v>26243370.039999999</v>
      </c>
      <c r="Z42" s="68">
        <v>0.10814104475564305</v>
      </c>
      <c r="AA42" s="66">
        <v>2168802.29</v>
      </c>
      <c r="AB42" s="66">
        <v>0</v>
      </c>
      <c r="AC42" s="66">
        <v>0</v>
      </c>
      <c r="AD42" s="66">
        <v>0</v>
      </c>
      <c r="AE42" s="66">
        <v>0</v>
      </c>
      <c r="AF42" s="66">
        <f t="shared" si="11"/>
        <v>0</v>
      </c>
      <c r="AG42" s="66">
        <v>986931.53</v>
      </c>
      <c r="AH42" s="66">
        <v>71572.09</v>
      </c>
      <c r="AI42" s="66">
        <v>227464.56</v>
      </c>
      <c r="AJ42" s="66">
        <v>0</v>
      </c>
      <c r="AK42" s="66">
        <v>115311.06</v>
      </c>
      <c r="AL42" s="66">
        <v>0</v>
      </c>
      <c r="AM42" s="66">
        <v>111260.7</v>
      </c>
      <c r="AN42" s="66">
        <v>10300</v>
      </c>
      <c r="AO42" s="66">
        <v>5057.13</v>
      </c>
      <c r="AP42" s="66">
        <v>0</v>
      </c>
      <c r="AQ42" s="66">
        <v>63895.99</v>
      </c>
      <c r="AR42" s="66">
        <v>12402.78</v>
      </c>
      <c r="AS42" s="66">
        <v>0</v>
      </c>
      <c r="AT42" s="66">
        <v>36614.379999999997</v>
      </c>
      <c r="AU42" s="66">
        <v>53661.27</v>
      </c>
      <c r="AV42" s="66">
        <v>59419.63</v>
      </c>
      <c r="AW42" s="66">
        <v>1753891.12</v>
      </c>
      <c r="AX42" s="66">
        <v>0</v>
      </c>
      <c r="AY42" s="68">
        <f t="shared" si="12"/>
        <v>0</v>
      </c>
      <c r="AZ42" s="66">
        <v>0</v>
      </c>
      <c r="BA42" s="68">
        <v>8.5005735637195642E-2</v>
      </c>
      <c r="BB42" s="66">
        <v>324612</v>
      </c>
      <c r="BC42" s="66">
        <v>2434455.2999999998</v>
      </c>
      <c r="BD42" s="66">
        <v>222710</v>
      </c>
      <c r="BE42" s="66">
        <v>0</v>
      </c>
      <c r="BF42" s="66">
        <v>429696.49000000098</v>
      </c>
      <c r="BG42" s="66">
        <v>0</v>
      </c>
      <c r="BH42" s="66">
        <v>0</v>
      </c>
      <c r="BI42" s="66">
        <v>0</v>
      </c>
      <c r="BJ42" s="66">
        <f t="shared" si="13"/>
        <v>0</v>
      </c>
      <c r="BK42" s="66">
        <v>0</v>
      </c>
      <c r="BL42" s="66">
        <v>3483</v>
      </c>
      <c r="BM42" s="66">
        <v>1061</v>
      </c>
      <c r="BN42" s="66">
        <v>0</v>
      </c>
      <c r="BO42" s="66">
        <v>0</v>
      </c>
      <c r="BP42" s="66">
        <v>-20</v>
      </c>
      <c r="BQ42" s="66">
        <v>-91</v>
      </c>
      <c r="BR42" s="66">
        <v>-175</v>
      </c>
      <c r="BS42" s="66">
        <v>-338</v>
      </c>
      <c r="BT42" s="66">
        <v>0</v>
      </c>
      <c r="BU42" s="66">
        <v>0</v>
      </c>
      <c r="BV42" s="66">
        <v>3</v>
      </c>
      <c r="BW42" s="66">
        <v>-649</v>
      </c>
      <c r="BX42" s="66">
        <v>-1</v>
      </c>
      <c r="BY42" s="66">
        <v>3273</v>
      </c>
      <c r="BZ42" s="66">
        <v>10</v>
      </c>
      <c r="CA42" s="66">
        <v>96</v>
      </c>
      <c r="CB42" s="66">
        <v>54</v>
      </c>
      <c r="CC42" s="66">
        <v>494</v>
      </c>
      <c r="CD42" s="66">
        <v>0</v>
      </c>
      <c r="CE42" s="66">
        <v>5</v>
      </c>
    </row>
    <row r="43" spans="1:83" s="61" customFormat="1" ht="15.65" customHeight="1" x14ac:dyDescent="0.35">
      <c r="A43" s="31">
        <v>4</v>
      </c>
      <c r="B43" s="32" t="s">
        <v>173</v>
      </c>
      <c r="C43" s="53" t="s">
        <v>237</v>
      </c>
      <c r="D43" s="33" t="s">
        <v>167</v>
      </c>
      <c r="E43" s="33" t="s">
        <v>86</v>
      </c>
      <c r="F43" s="33" t="s">
        <v>166</v>
      </c>
      <c r="G43" s="66">
        <v>23166088.190000001</v>
      </c>
      <c r="H43" s="66">
        <v>723075.67</v>
      </c>
      <c r="I43" s="66">
        <v>0</v>
      </c>
      <c r="J43" s="66">
        <v>0</v>
      </c>
      <c r="K43" s="66">
        <v>0</v>
      </c>
      <c r="L43" s="66">
        <v>23889163.859999999</v>
      </c>
      <c r="M43" s="66">
        <v>0</v>
      </c>
      <c r="N43" s="66">
        <v>0</v>
      </c>
      <c r="O43" s="66">
        <v>6387398.2800000003</v>
      </c>
      <c r="P43" s="66">
        <v>1763262.93</v>
      </c>
      <c r="Q43" s="66">
        <v>0</v>
      </c>
      <c r="R43" s="66">
        <v>2659208.08</v>
      </c>
      <c r="S43" s="66">
        <v>5853692.1900000004</v>
      </c>
      <c r="T43" s="66">
        <v>3472320.64</v>
      </c>
      <c r="U43" s="66">
        <v>0</v>
      </c>
      <c r="V43" s="66">
        <v>0</v>
      </c>
      <c r="W43" s="66">
        <v>1359888.31</v>
      </c>
      <c r="X43" s="66">
        <v>1736103.1199999999</v>
      </c>
      <c r="Y43" s="66">
        <v>23231873.550000001</v>
      </c>
      <c r="Z43" s="68">
        <v>0.11452050210015177</v>
      </c>
      <c r="AA43" s="66">
        <v>1674530.2</v>
      </c>
      <c r="AB43" s="66">
        <v>0</v>
      </c>
      <c r="AC43" s="66">
        <v>0</v>
      </c>
      <c r="AD43" s="66">
        <v>0</v>
      </c>
      <c r="AE43" s="66">
        <v>0</v>
      </c>
      <c r="AF43" s="66">
        <f t="shared" si="11"/>
        <v>0</v>
      </c>
      <c r="AG43" s="66">
        <v>808096.58</v>
      </c>
      <c r="AH43" s="66">
        <v>63134.27</v>
      </c>
      <c r="AI43" s="66">
        <v>135519</v>
      </c>
      <c r="AJ43" s="66">
        <v>0</v>
      </c>
      <c r="AK43" s="66">
        <v>173080.16</v>
      </c>
      <c r="AL43" s="66">
        <v>56115.56</v>
      </c>
      <c r="AM43" s="66">
        <v>65504.79</v>
      </c>
      <c r="AN43" s="66">
        <v>9800</v>
      </c>
      <c r="AO43" s="66">
        <v>6090.76</v>
      </c>
      <c r="AP43" s="66">
        <v>0</v>
      </c>
      <c r="AQ43" s="66">
        <v>39812.86</v>
      </c>
      <c r="AR43" s="66">
        <v>1586.98</v>
      </c>
      <c r="AS43" s="66">
        <v>0</v>
      </c>
      <c r="AT43" s="66">
        <v>17108.86</v>
      </c>
      <c r="AU43" s="66">
        <v>15223.99</v>
      </c>
      <c r="AV43" s="66">
        <v>39947.96</v>
      </c>
      <c r="AW43" s="66">
        <v>1431021.77</v>
      </c>
      <c r="AX43" s="66">
        <v>0</v>
      </c>
      <c r="AY43" s="68">
        <f t="shared" si="12"/>
        <v>0</v>
      </c>
      <c r="AZ43" s="66">
        <v>0</v>
      </c>
      <c r="BA43" s="68">
        <v>7.2283684075882815E-2</v>
      </c>
      <c r="BB43" s="66">
        <v>1931270.04</v>
      </c>
      <c r="BC43" s="66">
        <v>804529</v>
      </c>
      <c r="BD43" s="66">
        <v>219912</v>
      </c>
      <c r="BE43" s="66">
        <v>0</v>
      </c>
      <c r="BF43" s="66">
        <v>344834.79</v>
      </c>
      <c r="BG43" s="66">
        <v>0</v>
      </c>
      <c r="BH43" s="66">
        <v>0</v>
      </c>
      <c r="BI43" s="66">
        <v>0</v>
      </c>
      <c r="BJ43" s="66">
        <f t="shared" si="13"/>
        <v>0</v>
      </c>
      <c r="BK43" s="66">
        <v>0</v>
      </c>
      <c r="BL43" s="66">
        <v>3317</v>
      </c>
      <c r="BM43" s="66">
        <v>1980</v>
      </c>
      <c r="BN43" s="66">
        <v>3</v>
      </c>
      <c r="BO43" s="66">
        <v>-3</v>
      </c>
      <c r="BP43" s="66">
        <v>-79</v>
      </c>
      <c r="BQ43" s="66">
        <v>-104</v>
      </c>
      <c r="BR43" s="66">
        <v>-620</v>
      </c>
      <c r="BS43" s="66">
        <v>-293</v>
      </c>
      <c r="BT43" s="66">
        <v>0</v>
      </c>
      <c r="BU43" s="66">
        <v>0</v>
      </c>
      <c r="BV43" s="66">
        <v>0</v>
      </c>
      <c r="BW43" s="66">
        <v>-369</v>
      </c>
      <c r="BX43" s="66">
        <v>-4</v>
      </c>
      <c r="BY43" s="66">
        <v>3828</v>
      </c>
      <c r="BZ43" s="66">
        <v>4</v>
      </c>
      <c r="CA43" s="66">
        <v>174</v>
      </c>
      <c r="CB43" s="66">
        <v>44</v>
      </c>
      <c r="CC43" s="66">
        <v>135</v>
      </c>
      <c r="CD43" s="66">
        <v>2</v>
      </c>
      <c r="CE43" s="66">
        <v>18</v>
      </c>
    </row>
    <row r="44" spans="1:83" s="48" customFormat="1" ht="15.65" customHeight="1" x14ac:dyDescent="0.35">
      <c r="A44" s="37">
        <v>4</v>
      </c>
      <c r="B44" s="49" t="s">
        <v>528</v>
      </c>
      <c r="C44" s="55" t="s">
        <v>539</v>
      </c>
      <c r="D44" s="40" t="s">
        <v>158</v>
      </c>
      <c r="E44" s="40" t="s">
        <v>109</v>
      </c>
      <c r="F44" s="40" t="s">
        <v>159</v>
      </c>
      <c r="G44" s="58">
        <v>31387087.859999999</v>
      </c>
      <c r="H44" s="58">
        <v>0</v>
      </c>
      <c r="I44" s="58">
        <v>311191.12</v>
      </c>
      <c r="J44" s="58">
        <v>0</v>
      </c>
      <c r="K44" s="58">
        <v>0</v>
      </c>
      <c r="L44" s="58">
        <v>31698278.98</v>
      </c>
      <c r="M44" s="58">
        <v>0</v>
      </c>
      <c r="N44" s="58">
        <v>157373.06</v>
      </c>
      <c r="O44" s="58">
        <v>2534997.92</v>
      </c>
      <c r="P44" s="58">
        <v>9208714.5</v>
      </c>
      <c r="Q44" s="58">
        <v>122430.44</v>
      </c>
      <c r="R44" s="58">
        <v>2287489.1800000002</v>
      </c>
      <c r="S44" s="58">
        <v>7992655.6200000001</v>
      </c>
      <c r="T44" s="58">
        <v>6366803.4500000002</v>
      </c>
      <c r="U44" s="58">
        <v>0</v>
      </c>
      <c r="V44" s="58">
        <v>0</v>
      </c>
      <c r="W44" s="58">
        <v>574664.06000000006</v>
      </c>
      <c r="X44" s="58">
        <v>2211065.35</v>
      </c>
      <c r="Y44" s="58">
        <v>31456193.579999998</v>
      </c>
      <c r="Z44" s="59">
        <v>4.8962955940825538E-2</v>
      </c>
      <c r="AA44" s="58">
        <v>2197245.35</v>
      </c>
      <c r="AB44" s="58">
        <v>0</v>
      </c>
      <c r="AC44" s="58">
        <v>0</v>
      </c>
      <c r="AD44" s="58">
        <v>0</v>
      </c>
      <c r="AE44" s="58">
        <v>318</v>
      </c>
      <c r="AF44" s="58">
        <f t="shared" si="11"/>
        <v>318</v>
      </c>
      <c r="AG44" s="58">
        <v>886518.08</v>
      </c>
      <c r="AH44" s="58">
        <v>66364.53</v>
      </c>
      <c r="AI44" s="58">
        <v>270683.24</v>
      </c>
      <c r="AJ44" s="58">
        <v>0</v>
      </c>
      <c r="AK44" s="58">
        <v>154136.47</v>
      </c>
      <c r="AL44" s="58">
        <v>35875.22</v>
      </c>
      <c r="AM44" s="58">
        <v>114160.45</v>
      </c>
      <c r="AN44" s="58">
        <v>12300</v>
      </c>
      <c r="AO44" s="58">
        <v>10615</v>
      </c>
      <c r="AP44" s="58">
        <v>0</v>
      </c>
      <c r="AQ44" s="58">
        <v>57676.24</v>
      </c>
      <c r="AR44" s="58">
        <v>13521.2</v>
      </c>
      <c r="AS44" s="58">
        <v>0</v>
      </c>
      <c r="AT44" s="58">
        <v>17960.599999999999</v>
      </c>
      <c r="AU44" s="58">
        <v>59757.599999999999</v>
      </c>
      <c r="AV44" s="58">
        <v>77014.61</v>
      </c>
      <c r="AW44" s="58">
        <v>1776583.24</v>
      </c>
      <c r="AX44" s="58">
        <v>0</v>
      </c>
      <c r="AY44" s="59">
        <f t="shared" si="12"/>
        <v>0</v>
      </c>
      <c r="AZ44" s="58">
        <v>0</v>
      </c>
      <c r="BA44" s="59">
        <v>7.0004753540712839E-2</v>
      </c>
      <c r="BB44" s="58">
        <v>405041.25</v>
      </c>
      <c r="BC44" s="58">
        <v>1131763.3500000001</v>
      </c>
      <c r="BD44" s="58">
        <v>219912</v>
      </c>
      <c r="BE44" s="58">
        <v>0</v>
      </c>
      <c r="BF44" s="58">
        <v>424419.94</v>
      </c>
      <c r="BG44" s="58">
        <v>0</v>
      </c>
      <c r="BH44" s="58">
        <v>0</v>
      </c>
      <c r="BI44" s="58">
        <v>0</v>
      </c>
      <c r="BJ44" s="58">
        <f t="shared" si="13"/>
        <v>0</v>
      </c>
      <c r="BK44" s="58">
        <v>0</v>
      </c>
      <c r="BL44" s="58">
        <v>5211</v>
      </c>
      <c r="BM44" s="58">
        <v>1868</v>
      </c>
      <c r="BN44" s="58">
        <v>0</v>
      </c>
      <c r="BO44" s="58">
        <v>0</v>
      </c>
      <c r="BP44" s="58">
        <v>-18</v>
      </c>
      <c r="BQ44" s="58">
        <v>-87</v>
      </c>
      <c r="BR44" s="58">
        <v>-165</v>
      </c>
      <c r="BS44" s="58">
        <v>-417</v>
      </c>
      <c r="BT44" s="58">
        <v>10</v>
      </c>
      <c r="BU44" s="58">
        <v>-3</v>
      </c>
      <c r="BV44" s="58">
        <v>-239</v>
      </c>
      <c r="BW44" s="58">
        <v>-812</v>
      </c>
      <c r="BX44" s="58">
        <v>-2</v>
      </c>
      <c r="BY44" s="58">
        <v>5346</v>
      </c>
      <c r="BZ44" s="58">
        <v>37</v>
      </c>
      <c r="CA44" s="58">
        <v>188</v>
      </c>
      <c r="CB44" s="58">
        <v>79</v>
      </c>
      <c r="CC44" s="58">
        <v>534</v>
      </c>
      <c r="CD44" s="58">
        <v>1</v>
      </c>
      <c r="CE44" s="58">
        <v>10</v>
      </c>
    </row>
    <row r="45" spans="1:83" s="61" customFormat="1" ht="15.65" customHeight="1" x14ac:dyDescent="0.35">
      <c r="A45" s="31">
        <v>4</v>
      </c>
      <c r="B45" s="32" t="s">
        <v>193</v>
      </c>
      <c r="C45" s="53" t="s">
        <v>194</v>
      </c>
      <c r="D45" s="33" t="s">
        <v>195</v>
      </c>
      <c r="E45" s="33" t="s">
        <v>86</v>
      </c>
      <c r="F45" s="33" t="s">
        <v>171</v>
      </c>
      <c r="G45" s="66">
        <v>27301731.670000002</v>
      </c>
      <c r="H45" s="66">
        <v>557.34</v>
      </c>
      <c r="I45" s="66">
        <v>322092.75</v>
      </c>
      <c r="J45" s="66">
        <v>0</v>
      </c>
      <c r="K45" s="66">
        <v>0</v>
      </c>
      <c r="L45" s="66">
        <v>27624381.760000002</v>
      </c>
      <c r="M45" s="66">
        <v>0</v>
      </c>
      <c r="N45" s="66">
        <v>3675092.2</v>
      </c>
      <c r="O45" s="66">
        <v>2967969.78</v>
      </c>
      <c r="P45" s="66">
        <v>10160741.34</v>
      </c>
      <c r="Q45" s="66">
        <v>0</v>
      </c>
      <c r="R45" s="66">
        <v>1492018.74</v>
      </c>
      <c r="S45" s="66">
        <v>4019962.17</v>
      </c>
      <c r="T45" s="66">
        <v>2733516.75</v>
      </c>
      <c r="U45" s="66">
        <v>0</v>
      </c>
      <c r="V45" s="66">
        <v>0</v>
      </c>
      <c r="W45" s="66">
        <v>312594.8</v>
      </c>
      <c r="X45" s="66">
        <v>1985765.51</v>
      </c>
      <c r="Y45" s="66">
        <v>27347661.289999999</v>
      </c>
      <c r="Z45" s="68">
        <v>0.10536309717278169</v>
      </c>
      <c r="AA45" s="66">
        <v>1975726.46</v>
      </c>
      <c r="AB45" s="66">
        <v>0</v>
      </c>
      <c r="AC45" s="66">
        <v>0</v>
      </c>
      <c r="AD45" s="66">
        <v>0</v>
      </c>
      <c r="AE45" s="66">
        <v>298.29000000000002</v>
      </c>
      <c r="AF45" s="66">
        <f t="shared" si="11"/>
        <v>298.29000000000002</v>
      </c>
      <c r="AG45" s="66">
        <v>841610.65</v>
      </c>
      <c r="AH45" s="66">
        <v>61758.98</v>
      </c>
      <c r="AI45" s="66">
        <v>263319.14</v>
      </c>
      <c r="AJ45" s="66">
        <v>0</v>
      </c>
      <c r="AK45" s="66">
        <v>179244.18</v>
      </c>
      <c r="AL45" s="66">
        <v>8748.24</v>
      </c>
      <c r="AM45" s="66">
        <v>74910.789999999994</v>
      </c>
      <c r="AN45" s="66">
        <v>9900</v>
      </c>
      <c r="AO45" s="66">
        <v>4057.13</v>
      </c>
      <c r="AP45" s="66">
        <v>0</v>
      </c>
      <c r="AQ45" s="66">
        <v>50021.32</v>
      </c>
      <c r="AR45" s="66">
        <v>11172.92</v>
      </c>
      <c r="AS45" s="66">
        <v>0</v>
      </c>
      <c r="AT45" s="66">
        <v>41394.239999999998</v>
      </c>
      <c r="AU45" s="66">
        <v>30401.01</v>
      </c>
      <c r="AV45" s="66">
        <v>100074.34</v>
      </c>
      <c r="AW45" s="66">
        <v>1676612.94</v>
      </c>
      <c r="AX45" s="66">
        <v>0</v>
      </c>
      <c r="AY45" s="68">
        <f t="shared" si="12"/>
        <v>0</v>
      </c>
      <c r="AZ45" s="66">
        <v>0</v>
      </c>
      <c r="BA45" s="68">
        <v>7.236634232146491E-2</v>
      </c>
      <c r="BB45" s="66">
        <v>419040.29</v>
      </c>
      <c r="BC45" s="66">
        <v>2457613.44</v>
      </c>
      <c r="BD45" s="66">
        <v>222709.92</v>
      </c>
      <c r="BE45" s="66">
        <v>0</v>
      </c>
      <c r="BF45" s="66">
        <v>387852.84</v>
      </c>
      <c r="BG45" s="66">
        <v>0</v>
      </c>
      <c r="BH45" s="66">
        <v>0</v>
      </c>
      <c r="BI45" s="66">
        <v>0</v>
      </c>
      <c r="BJ45" s="66">
        <f t="shared" si="13"/>
        <v>0</v>
      </c>
      <c r="BK45" s="66">
        <v>0</v>
      </c>
      <c r="BL45" s="66">
        <v>3071</v>
      </c>
      <c r="BM45" s="66">
        <v>1128</v>
      </c>
      <c r="BN45" s="66">
        <v>0</v>
      </c>
      <c r="BO45" s="66">
        <v>0</v>
      </c>
      <c r="BP45" s="66">
        <v>-12</v>
      </c>
      <c r="BQ45" s="66">
        <v>-33</v>
      </c>
      <c r="BR45" s="66">
        <v>-175</v>
      </c>
      <c r="BS45" s="66">
        <v>-379</v>
      </c>
      <c r="BT45" s="66">
        <v>0</v>
      </c>
      <c r="BU45" s="66">
        <v>-1</v>
      </c>
      <c r="BV45" s="66">
        <v>6</v>
      </c>
      <c r="BW45" s="66">
        <v>-456</v>
      </c>
      <c r="BX45" s="66">
        <v>-1</v>
      </c>
      <c r="BY45" s="66">
        <v>3148</v>
      </c>
      <c r="BZ45" s="66">
        <v>1</v>
      </c>
      <c r="CA45" s="66">
        <v>80</v>
      </c>
      <c r="CB45" s="66">
        <v>47</v>
      </c>
      <c r="CC45" s="66">
        <v>320</v>
      </c>
      <c r="CD45" s="66">
        <v>0</v>
      </c>
      <c r="CE45" s="66">
        <v>8</v>
      </c>
    </row>
    <row r="46" spans="1:83" ht="15.65" customHeight="1" x14ac:dyDescent="0.35">
      <c r="A46" s="41">
        <v>5</v>
      </c>
      <c r="B46" s="42" t="s">
        <v>196</v>
      </c>
      <c r="C46" s="55" t="s">
        <v>197</v>
      </c>
      <c r="D46" s="40" t="s">
        <v>198</v>
      </c>
      <c r="E46" s="40" t="s">
        <v>104</v>
      </c>
      <c r="F46" s="40" t="s">
        <v>199</v>
      </c>
      <c r="G46" s="57">
        <v>38461119.579999998</v>
      </c>
      <c r="H46" s="57">
        <v>127891.53</v>
      </c>
      <c r="I46" s="57">
        <v>1161477.07</v>
      </c>
      <c r="J46" s="57">
        <v>0</v>
      </c>
      <c r="K46" s="58">
        <v>0</v>
      </c>
      <c r="L46" s="58">
        <v>39750488.18</v>
      </c>
      <c r="M46" s="58">
        <v>0</v>
      </c>
      <c r="N46" s="57">
        <v>11128932.52</v>
      </c>
      <c r="O46" s="57">
        <v>2317312.77</v>
      </c>
      <c r="P46" s="66">
        <v>13777438.6</v>
      </c>
      <c r="Q46" s="57">
        <v>114737.1</v>
      </c>
      <c r="R46" s="57">
        <v>1336414.3899999999</v>
      </c>
      <c r="S46" s="57">
        <v>3265254.58</v>
      </c>
      <c r="T46" s="57">
        <v>3119400.15</v>
      </c>
      <c r="U46" s="57">
        <v>0</v>
      </c>
      <c r="V46" s="57">
        <v>0</v>
      </c>
      <c r="W46" s="57">
        <v>1980874.93</v>
      </c>
      <c r="X46" s="58">
        <v>2319202.0699999998</v>
      </c>
      <c r="Y46" s="58">
        <v>39359567.109999999</v>
      </c>
      <c r="Z46" s="59">
        <v>5.4222705889910017E-2</v>
      </c>
      <c r="AA46" s="58">
        <v>2245972.13</v>
      </c>
      <c r="AB46" s="58">
        <v>0</v>
      </c>
      <c r="AC46" s="58">
        <v>0</v>
      </c>
      <c r="AD46" s="58">
        <v>0</v>
      </c>
      <c r="AE46" s="58">
        <v>0</v>
      </c>
      <c r="AF46" s="58">
        <f t="shared" si="11"/>
        <v>0</v>
      </c>
      <c r="AG46" s="58">
        <v>1170345.18</v>
      </c>
      <c r="AH46" s="57">
        <v>91310.39</v>
      </c>
      <c r="AI46" s="57">
        <v>256770.41</v>
      </c>
      <c r="AJ46" s="58">
        <v>0</v>
      </c>
      <c r="AK46" s="57">
        <v>147933.96</v>
      </c>
      <c r="AL46" s="57">
        <v>32704.97</v>
      </c>
      <c r="AM46" s="57">
        <v>123816.92</v>
      </c>
      <c r="AN46" s="57">
        <v>11700</v>
      </c>
      <c r="AO46" s="57">
        <v>2275</v>
      </c>
      <c r="AP46" s="57">
        <v>60759.1</v>
      </c>
      <c r="AQ46" s="57">
        <v>44452.130000000005</v>
      </c>
      <c r="AR46" s="57">
        <v>19441.560000000001</v>
      </c>
      <c r="AS46" s="57">
        <v>0</v>
      </c>
      <c r="AT46" s="57">
        <v>13278.65</v>
      </c>
      <c r="AU46" s="57">
        <v>65163.16</v>
      </c>
      <c r="AV46" s="57">
        <v>74334.039999999994</v>
      </c>
      <c r="AW46" s="57">
        <v>2114285.4700000002</v>
      </c>
      <c r="AX46" s="57">
        <v>0</v>
      </c>
      <c r="AY46" s="59">
        <f t="shared" si="12"/>
        <v>0</v>
      </c>
      <c r="AZ46" s="58">
        <v>0</v>
      </c>
      <c r="BA46" s="59">
        <v>5.8395911365199005E-2</v>
      </c>
      <c r="BB46" s="57">
        <v>719279.87</v>
      </c>
      <c r="BC46" s="57">
        <v>1373120.73</v>
      </c>
      <c r="BD46" s="58">
        <v>222710</v>
      </c>
      <c r="BE46" s="58">
        <v>0</v>
      </c>
      <c r="BF46" s="58">
        <v>377794.41</v>
      </c>
      <c r="BG46" s="58">
        <v>0</v>
      </c>
      <c r="BH46" s="58">
        <v>0</v>
      </c>
      <c r="BI46" s="58">
        <v>0</v>
      </c>
      <c r="BJ46" s="58">
        <f t="shared" si="13"/>
        <v>0</v>
      </c>
      <c r="BK46" s="58">
        <v>0</v>
      </c>
      <c r="BL46" s="58">
        <v>4661</v>
      </c>
      <c r="BM46" s="58">
        <v>1640</v>
      </c>
      <c r="BN46" s="57">
        <v>62</v>
      </c>
      <c r="BO46" s="57">
        <v>0</v>
      </c>
      <c r="BP46" s="57">
        <v>-45</v>
      </c>
      <c r="BQ46" s="57">
        <v>-55</v>
      </c>
      <c r="BR46" s="57">
        <v>-360</v>
      </c>
      <c r="BS46" s="57">
        <v>-508</v>
      </c>
      <c r="BT46" s="57">
        <v>0</v>
      </c>
      <c r="BU46" s="57">
        <v>0</v>
      </c>
      <c r="BV46" s="57">
        <v>-3</v>
      </c>
      <c r="BW46" s="57">
        <v>-769</v>
      </c>
      <c r="BX46" s="57">
        <v>-1</v>
      </c>
      <c r="BY46" s="57">
        <v>4622</v>
      </c>
      <c r="BZ46" s="57">
        <v>8</v>
      </c>
      <c r="CA46" s="57">
        <v>127</v>
      </c>
      <c r="CB46" s="57">
        <v>37</v>
      </c>
      <c r="CC46" s="57">
        <v>146</v>
      </c>
      <c r="CD46" s="57">
        <v>455</v>
      </c>
      <c r="CE46" s="57">
        <v>4</v>
      </c>
    </row>
    <row r="47" spans="1:83" ht="15.65" customHeight="1" x14ac:dyDescent="0.35">
      <c r="A47" s="41">
        <v>5</v>
      </c>
      <c r="B47" s="42" t="s">
        <v>200</v>
      </c>
      <c r="C47" s="55" t="s">
        <v>201</v>
      </c>
      <c r="D47" s="40" t="s">
        <v>198</v>
      </c>
      <c r="E47" s="40" t="s">
        <v>122</v>
      </c>
      <c r="F47" s="40" t="s">
        <v>199</v>
      </c>
      <c r="G47" s="57">
        <v>25110988.82</v>
      </c>
      <c r="H47" s="57">
        <v>0</v>
      </c>
      <c r="I47" s="57">
        <v>1360377.58</v>
      </c>
      <c r="J47" s="57">
        <v>0</v>
      </c>
      <c r="K47" s="58">
        <v>6193.11</v>
      </c>
      <c r="L47" s="58">
        <v>26477559.510000002</v>
      </c>
      <c r="M47" s="58">
        <v>0</v>
      </c>
      <c r="N47" s="57">
        <v>7312787.6799999997</v>
      </c>
      <c r="O47" s="57">
        <v>1341775.19</v>
      </c>
      <c r="P47" s="66">
        <v>8717979.0999999996</v>
      </c>
      <c r="Q47" s="57">
        <v>35678.17</v>
      </c>
      <c r="R47" s="57">
        <v>915925.35</v>
      </c>
      <c r="S47" s="57">
        <v>3081443.57</v>
      </c>
      <c r="T47" s="57">
        <v>2234741.2999999998</v>
      </c>
      <c r="U47" s="57">
        <v>0</v>
      </c>
      <c r="V47" s="57">
        <v>912.28</v>
      </c>
      <c r="W47" s="57">
        <v>1040361.34</v>
      </c>
      <c r="X47" s="58">
        <v>2117624.44</v>
      </c>
      <c r="Y47" s="58">
        <v>26799228.420000002</v>
      </c>
      <c r="Z47" s="59">
        <v>7.2507478819386045E-2</v>
      </c>
      <c r="AA47" s="58">
        <v>2111431.33</v>
      </c>
      <c r="AB47" s="58">
        <v>0</v>
      </c>
      <c r="AC47" s="58">
        <v>0</v>
      </c>
      <c r="AD47" s="58">
        <v>6193.11</v>
      </c>
      <c r="AE47" s="58">
        <v>0</v>
      </c>
      <c r="AF47" s="58">
        <f t="shared" si="11"/>
        <v>6193.11</v>
      </c>
      <c r="AG47" s="58">
        <v>1085175.55</v>
      </c>
      <c r="AH47" s="57">
        <v>80995.98</v>
      </c>
      <c r="AI47" s="57">
        <v>236843.97</v>
      </c>
      <c r="AJ47" s="58">
        <v>0</v>
      </c>
      <c r="AK47" s="57">
        <v>43173.18</v>
      </c>
      <c r="AL47" s="57">
        <v>55492.800000000003</v>
      </c>
      <c r="AM47" s="57">
        <v>78082.559999999998</v>
      </c>
      <c r="AN47" s="57">
        <v>11400</v>
      </c>
      <c r="AO47" s="57">
        <v>0</v>
      </c>
      <c r="AP47" s="57">
        <v>27180.03</v>
      </c>
      <c r="AQ47" s="57">
        <v>57471.01</v>
      </c>
      <c r="AR47" s="57">
        <v>16318.32</v>
      </c>
      <c r="AS47" s="57">
        <v>0</v>
      </c>
      <c r="AT47" s="57">
        <v>7372.89</v>
      </c>
      <c r="AU47" s="57">
        <v>36000</v>
      </c>
      <c r="AV47" s="57">
        <v>91451.44</v>
      </c>
      <c r="AW47" s="57">
        <v>1826957.73</v>
      </c>
      <c r="AX47" s="57">
        <v>0</v>
      </c>
      <c r="AY47" s="59">
        <f t="shared" si="12"/>
        <v>0</v>
      </c>
      <c r="AZ47" s="58">
        <v>0</v>
      </c>
      <c r="BA47" s="59">
        <v>8.4083958028698613E-2</v>
      </c>
      <c r="BB47" s="57">
        <v>226089.57</v>
      </c>
      <c r="BC47" s="57">
        <v>1594644.92</v>
      </c>
      <c r="BD47" s="58">
        <v>222708</v>
      </c>
      <c r="BE47" s="58">
        <v>0</v>
      </c>
      <c r="BF47" s="58">
        <v>449585.16</v>
      </c>
      <c r="BG47" s="58">
        <v>0</v>
      </c>
      <c r="BH47" s="58">
        <v>0</v>
      </c>
      <c r="BI47" s="58">
        <v>0</v>
      </c>
      <c r="BJ47" s="58">
        <f t="shared" si="13"/>
        <v>0</v>
      </c>
      <c r="BK47" s="58">
        <v>0</v>
      </c>
      <c r="BL47" s="58">
        <v>2632</v>
      </c>
      <c r="BM47" s="58">
        <v>979</v>
      </c>
      <c r="BN47" s="57">
        <v>52</v>
      </c>
      <c r="BO47" s="57">
        <v>0</v>
      </c>
      <c r="BP47" s="57">
        <v>-18</v>
      </c>
      <c r="BQ47" s="57">
        <v>-36</v>
      </c>
      <c r="BR47" s="57">
        <v>-164</v>
      </c>
      <c r="BS47" s="57">
        <v>-503</v>
      </c>
      <c r="BT47" s="57">
        <v>0</v>
      </c>
      <c r="BU47" s="57">
        <v>0</v>
      </c>
      <c r="BV47" s="57">
        <v>-1</v>
      </c>
      <c r="BW47" s="57">
        <v>-316</v>
      </c>
      <c r="BX47" s="57">
        <v>0</v>
      </c>
      <c r="BY47" s="57">
        <v>2625</v>
      </c>
      <c r="BZ47" s="57">
        <v>0</v>
      </c>
      <c r="CA47" s="57">
        <v>141</v>
      </c>
      <c r="CB47" s="57">
        <v>42</v>
      </c>
      <c r="CC47" s="57">
        <v>83</v>
      </c>
      <c r="CD47" s="57">
        <v>45</v>
      </c>
      <c r="CE47" s="57">
        <v>4</v>
      </c>
    </row>
    <row r="48" spans="1:83" s="48" customFormat="1" ht="15.65" customHeight="1" x14ac:dyDescent="0.35">
      <c r="A48" s="41">
        <v>5</v>
      </c>
      <c r="B48" s="42" t="s">
        <v>202</v>
      </c>
      <c r="C48" s="55" t="s">
        <v>203</v>
      </c>
      <c r="D48" s="40" t="s">
        <v>204</v>
      </c>
      <c r="E48" s="40" t="s">
        <v>109</v>
      </c>
      <c r="F48" s="40" t="s">
        <v>205</v>
      </c>
      <c r="G48" s="58">
        <v>31236610.350000001</v>
      </c>
      <c r="H48" s="58">
        <v>0</v>
      </c>
      <c r="I48" s="58">
        <v>2674139.6800000002</v>
      </c>
      <c r="J48" s="58">
        <v>0</v>
      </c>
      <c r="K48" s="58">
        <v>0</v>
      </c>
      <c r="L48" s="58">
        <v>33910750.030000001</v>
      </c>
      <c r="M48" s="58">
        <v>0</v>
      </c>
      <c r="N48" s="58">
        <v>0</v>
      </c>
      <c r="O48" s="58">
        <v>4978395.03</v>
      </c>
      <c r="P48" s="58">
        <v>9762466.5399999991</v>
      </c>
      <c r="Q48" s="58">
        <v>134122.57999999999</v>
      </c>
      <c r="R48" s="58">
        <v>2134876.2000000002</v>
      </c>
      <c r="S48" s="58">
        <v>7695089.9199999999</v>
      </c>
      <c r="T48" s="58">
        <v>4481552.54</v>
      </c>
      <c r="U48" s="58">
        <v>0</v>
      </c>
      <c r="V48" s="58">
        <v>0</v>
      </c>
      <c r="W48" s="58">
        <v>2674139.6800000002</v>
      </c>
      <c r="X48" s="58">
        <v>2306189.85</v>
      </c>
      <c r="Y48" s="58">
        <v>34166832.340000004</v>
      </c>
      <c r="Z48" s="59">
        <v>0.17271446868113874</v>
      </c>
      <c r="AA48" s="58">
        <v>2306189.85</v>
      </c>
      <c r="AB48" s="58">
        <v>0</v>
      </c>
      <c r="AC48" s="58">
        <v>0</v>
      </c>
      <c r="AD48" s="58">
        <v>0</v>
      </c>
      <c r="AE48" s="58">
        <v>93.94</v>
      </c>
      <c r="AF48" s="58">
        <f t="shared" si="11"/>
        <v>93.94</v>
      </c>
      <c r="AG48" s="58">
        <v>1156307.6399999999</v>
      </c>
      <c r="AH48" s="58">
        <v>100328.6</v>
      </c>
      <c r="AI48" s="58">
        <v>248087.51</v>
      </c>
      <c r="AJ48" s="58">
        <v>0</v>
      </c>
      <c r="AK48" s="58">
        <v>127226.58</v>
      </c>
      <c r="AL48" s="58">
        <v>49650.95</v>
      </c>
      <c r="AM48" s="58">
        <v>102117.71</v>
      </c>
      <c r="AN48" s="58">
        <v>11700</v>
      </c>
      <c r="AO48" s="58">
        <v>250</v>
      </c>
      <c r="AP48" s="58">
        <v>95134.51</v>
      </c>
      <c r="AQ48" s="58">
        <v>60497.15</v>
      </c>
      <c r="AR48" s="58">
        <v>24016.38</v>
      </c>
      <c r="AS48" s="58">
        <v>0</v>
      </c>
      <c r="AT48" s="58">
        <v>9501.7999999999993</v>
      </c>
      <c r="AU48" s="58">
        <v>42200.02</v>
      </c>
      <c r="AV48" s="58">
        <v>50324</v>
      </c>
      <c r="AW48" s="58">
        <v>2077836</v>
      </c>
      <c r="AX48" s="58">
        <v>0</v>
      </c>
      <c r="AY48" s="59">
        <f t="shared" si="12"/>
        <v>0</v>
      </c>
      <c r="AZ48" s="58">
        <v>925</v>
      </c>
      <c r="BA48" s="59">
        <v>7.382970892678821E-2</v>
      </c>
      <c r="BB48" s="58">
        <v>468090.14</v>
      </c>
      <c r="BC48" s="58">
        <v>4926924.42</v>
      </c>
      <c r="BD48" s="58">
        <v>222710</v>
      </c>
      <c r="BE48" s="58">
        <v>0</v>
      </c>
      <c r="BF48" s="58">
        <v>423164.169999998</v>
      </c>
      <c r="BG48" s="58">
        <v>0</v>
      </c>
      <c r="BH48" s="58">
        <v>0</v>
      </c>
      <c r="BI48" s="58">
        <v>0</v>
      </c>
      <c r="BJ48" s="58">
        <f t="shared" si="13"/>
        <v>0</v>
      </c>
      <c r="BK48" s="58">
        <v>0</v>
      </c>
      <c r="BL48" s="58">
        <v>5293</v>
      </c>
      <c r="BM48" s="58">
        <v>2070</v>
      </c>
      <c r="BN48" s="58">
        <v>0</v>
      </c>
      <c r="BO48" s="58">
        <v>0</v>
      </c>
      <c r="BP48" s="58">
        <v>-31</v>
      </c>
      <c r="BQ48" s="58">
        <v>-79</v>
      </c>
      <c r="BR48" s="58">
        <v>-451</v>
      </c>
      <c r="BS48" s="58">
        <v>-648</v>
      </c>
      <c r="BT48" s="58">
        <v>0</v>
      </c>
      <c r="BU48" s="58">
        <v>0</v>
      </c>
      <c r="BV48" s="58">
        <v>36</v>
      </c>
      <c r="BW48" s="58">
        <v>-828</v>
      </c>
      <c r="BX48" s="58">
        <v>-1</v>
      </c>
      <c r="BY48" s="58">
        <v>5361</v>
      </c>
      <c r="BZ48" s="58">
        <v>17</v>
      </c>
      <c r="CA48" s="58">
        <v>256</v>
      </c>
      <c r="CB48" s="58">
        <v>74</v>
      </c>
      <c r="CC48" s="58">
        <v>421</v>
      </c>
      <c r="CD48" s="58">
        <v>45</v>
      </c>
      <c r="CE48" s="58">
        <v>30</v>
      </c>
    </row>
    <row r="49" spans="1:83" ht="15.65" customHeight="1" x14ac:dyDescent="0.35">
      <c r="A49" s="41">
        <v>5</v>
      </c>
      <c r="B49" s="42" t="s">
        <v>207</v>
      </c>
      <c r="C49" s="55" t="s">
        <v>208</v>
      </c>
      <c r="D49" s="40" t="s">
        <v>209</v>
      </c>
      <c r="E49" s="40" t="s">
        <v>139</v>
      </c>
      <c r="F49" s="40" t="s">
        <v>205</v>
      </c>
      <c r="G49" s="57">
        <v>15622145.85</v>
      </c>
      <c r="H49" s="57">
        <v>6881.84</v>
      </c>
      <c r="I49" s="57">
        <v>656458.89999999991</v>
      </c>
      <c r="J49" s="57">
        <v>0</v>
      </c>
      <c r="K49" s="58">
        <v>0</v>
      </c>
      <c r="L49" s="58">
        <v>16285486.59</v>
      </c>
      <c r="M49" s="58">
        <v>0</v>
      </c>
      <c r="N49" s="57">
        <v>254407.6</v>
      </c>
      <c r="O49" s="57">
        <v>1818883.79</v>
      </c>
      <c r="P49" s="66">
        <v>4686136.13</v>
      </c>
      <c r="Q49" s="57">
        <v>8281.02</v>
      </c>
      <c r="R49" s="57">
        <v>911273.12</v>
      </c>
      <c r="S49" s="57">
        <v>4840998.32</v>
      </c>
      <c r="T49" s="57">
        <v>1206555.02</v>
      </c>
      <c r="U49" s="57">
        <v>0</v>
      </c>
      <c r="V49" s="57">
        <v>0</v>
      </c>
      <c r="W49" s="57">
        <v>1030866.64</v>
      </c>
      <c r="X49" s="58">
        <v>1548026.55</v>
      </c>
      <c r="Y49" s="58">
        <v>16305428.189999999</v>
      </c>
      <c r="Z49" s="59">
        <v>3.0769090025203161E-2</v>
      </c>
      <c r="AA49" s="58">
        <v>1538313.44</v>
      </c>
      <c r="AB49" s="58">
        <v>0</v>
      </c>
      <c r="AC49" s="58">
        <v>0</v>
      </c>
      <c r="AD49" s="58">
        <v>0</v>
      </c>
      <c r="AE49" s="58">
        <v>0</v>
      </c>
      <c r="AF49" s="58">
        <f t="shared" si="11"/>
        <v>0</v>
      </c>
      <c r="AG49" s="58">
        <v>711129.9</v>
      </c>
      <c r="AH49" s="57">
        <v>55220.95</v>
      </c>
      <c r="AI49" s="57">
        <v>107232.81</v>
      </c>
      <c r="AJ49" s="58">
        <v>0</v>
      </c>
      <c r="AK49" s="57">
        <v>65852.289999999994</v>
      </c>
      <c r="AL49" s="57">
        <v>27212.5</v>
      </c>
      <c r="AM49" s="57">
        <v>46353.58</v>
      </c>
      <c r="AN49" s="57">
        <v>11700</v>
      </c>
      <c r="AO49" s="57">
        <v>250</v>
      </c>
      <c r="AP49" s="57">
        <v>5460.15</v>
      </c>
      <c r="AQ49" s="57">
        <v>58533.68</v>
      </c>
      <c r="AR49" s="57">
        <v>2861.02</v>
      </c>
      <c r="AS49" s="57">
        <v>0</v>
      </c>
      <c r="AT49" s="57">
        <v>30702.03</v>
      </c>
      <c r="AU49" s="57">
        <v>38305.040000000001</v>
      </c>
      <c r="AV49" s="57">
        <v>91988.04</v>
      </c>
      <c r="AW49" s="57">
        <v>1252801.99</v>
      </c>
      <c r="AX49" s="57">
        <v>0</v>
      </c>
      <c r="AY49" s="59">
        <f t="shared" si="12"/>
        <v>0</v>
      </c>
      <c r="AZ49" s="58">
        <v>0</v>
      </c>
      <c r="BA49" s="59">
        <v>9.8470047250262996E-2</v>
      </c>
      <c r="BB49" s="57">
        <v>180608.22</v>
      </c>
      <c r="BC49" s="57">
        <v>300282.74</v>
      </c>
      <c r="BD49" s="58">
        <v>222710</v>
      </c>
      <c r="BE49" s="58">
        <v>0</v>
      </c>
      <c r="BF49" s="58">
        <v>275228.03000000003</v>
      </c>
      <c r="BG49" s="58">
        <v>0</v>
      </c>
      <c r="BH49" s="58">
        <v>0</v>
      </c>
      <c r="BI49" s="58">
        <v>0</v>
      </c>
      <c r="BJ49" s="58">
        <f t="shared" si="13"/>
        <v>0</v>
      </c>
      <c r="BK49" s="58">
        <v>0</v>
      </c>
      <c r="BL49" s="58">
        <v>1542</v>
      </c>
      <c r="BM49" s="58">
        <v>700</v>
      </c>
      <c r="BN49" s="57">
        <v>1</v>
      </c>
      <c r="BO49" s="57">
        <v>0</v>
      </c>
      <c r="BP49" s="57">
        <v>-32</v>
      </c>
      <c r="BQ49" s="57">
        <v>-53</v>
      </c>
      <c r="BR49" s="57">
        <v>-193</v>
      </c>
      <c r="BS49" s="57">
        <v>-147</v>
      </c>
      <c r="BT49" s="57">
        <v>0</v>
      </c>
      <c r="BU49" s="57">
        <v>0</v>
      </c>
      <c r="BV49" s="57">
        <v>14</v>
      </c>
      <c r="BW49" s="57">
        <v>-227</v>
      </c>
      <c r="BX49" s="57">
        <v>0</v>
      </c>
      <c r="BY49" s="57">
        <v>1605</v>
      </c>
      <c r="BZ49" s="57">
        <v>0</v>
      </c>
      <c r="CA49" s="57">
        <v>122</v>
      </c>
      <c r="CB49" s="57">
        <v>25</v>
      </c>
      <c r="CC49" s="57">
        <v>59</v>
      </c>
      <c r="CD49" s="57">
        <v>17</v>
      </c>
      <c r="CE49" s="57">
        <v>4</v>
      </c>
    </row>
    <row r="50" spans="1:83" ht="15.65" customHeight="1" x14ac:dyDescent="0.35">
      <c r="A50" s="41">
        <v>5</v>
      </c>
      <c r="B50" s="42" t="s">
        <v>210</v>
      </c>
      <c r="C50" s="55" t="s">
        <v>211</v>
      </c>
      <c r="D50" s="40" t="s">
        <v>212</v>
      </c>
      <c r="E50" s="40" t="s">
        <v>122</v>
      </c>
      <c r="F50" s="40" t="s">
        <v>199</v>
      </c>
      <c r="G50" s="57">
        <v>12362171.84</v>
      </c>
      <c r="H50" s="57">
        <v>124252.7</v>
      </c>
      <c r="I50" s="57">
        <v>0</v>
      </c>
      <c r="J50" s="57">
        <v>0</v>
      </c>
      <c r="K50" s="58">
        <v>2571.5500000000002</v>
      </c>
      <c r="L50" s="58">
        <v>12488996.09</v>
      </c>
      <c r="M50" s="58">
        <v>0</v>
      </c>
      <c r="N50" s="57">
        <v>3683887.49</v>
      </c>
      <c r="O50" s="57">
        <v>680611.14</v>
      </c>
      <c r="P50" s="66">
        <v>3671040.24</v>
      </c>
      <c r="Q50" s="57">
        <v>0</v>
      </c>
      <c r="R50" s="57">
        <v>551368.28</v>
      </c>
      <c r="S50" s="57">
        <v>1884486.29</v>
      </c>
      <c r="T50" s="57">
        <v>741365.21</v>
      </c>
      <c r="U50" s="57">
        <v>0</v>
      </c>
      <c r="V50" s="57">
        <v>0</v>
      </c>
      <c r="W50" s="57">
        <v>208539.87</v>
      </c>
      <c r="X50" s="58">
        <v>817711.5</v>
      </c>
      <c r="Y50" s="58">
        <v>12239010.02</v>
      </c>
      <c r="Z50" s="59">
        <v>3.9455884943024849E-2</v>
      </c>
      <c r="AA50" s="58">
        <v>815139.95</v>
      </c>
      <c r="AB50" s="58">
        <v>0</v>
      </c>
      <c r="AC50" s="58">
        <v>0</v>
      </c>
      <c r="AD50" s="58">
        <v>2571.5500000000002</v>
      </c>
      <c r="AE50" s="58">
        <v>350.51</v>
      </c>
      <c r="AF50" s="58">
        <f t="shared" si="11"/>
        <v>2922.0600000000004</v>
      </c>
      <c r="AG50" s="58">
        <v>288389.08</v>
      </c>
      <c r="AH50" s="57">
        <v>24237.83</v>
      </c>
      <c r="AI50" s="57">
        <v>44777.87</v>
      </c>
      <c r="AJ50" s="58">
        <v>0</v>
      </c>
      <c r="AK50" s="57">
        <v>44703.96</v>
      </c>
      <c r="AL50" s="57">
        <v>14940</v>
      </c>
      <c r="AM50" s="57">
        <v>83350.080000000002</v>
      </c>
      <c r="AN50" s="57">
        <v>10600</v>
      </c>
      <c r="AO50" s="57">
        <v>0</v>
      </c>
      <c r="AP50" s="57">
        <v>11361.65</v>
      </c>
      <c r="AQ50" s="57">
        <v>14444.54</v>
      </c>
      <c r="AR50" s="57">
        <v>7138.59</v>
      </c>
      <c r="AS50" s="57">
        <v>0</v>
      </c>
      <c r="AT50" s="57">
        <v>1535.91</v>
      </c>
      <c r="AU50" s="57">
        <v>0</v>
      </c>
      <c r="AV50" s="57">
        <v>40180.879999999997</v>
      </c>
      <c r="AW50" s="57">
        <v>585660.39</v>
      </c>
      <c r="AX50" s="57">
        <v>0</v>
      </c>
      <c r="AY50" s="59">
        <f t="shared" si="12"/>
        <v>0</v>
      </c>
      <c r="AZ50" s="58">
        <v>0</v>
      </c>
      <c r="BA50" s="59">
        <v>6.5938247789314008E-2</v>
      </c>
      <c r="BB50" s="57">
        <v>234706.99</v>
      </c>
      <c r="BC50" s="57">
        <v>257955.94</v>
      </c>
      <c r="BD50" s="58">
        <v>222710</v>
      </c>
      <c r="BE50" s="58">
        <v>0</v>
      </c>
      <c r="BF50" s="58">
        <v>132251.82</v>
      </c>
      <c r="BG50" s="58">
        <v>0</v>
      </c>
      <c r="BH50" s="58">
        <v>0</v>
      </c>
      <c r="BI50" s="58">
        <v>0</v>
      </c>
      <c r="BJ50" s="58">
        <f t="shared" si="13"/>
        <v>0</v>
      </c>
      <c r="BK50" s="58">
        <v>0</v>
      </c>
      <c r="BL50" s="58">
        <v>1145</v>
      </c>
      <c r="BM50" s="58">
        <v>465</v>
      </c>
      <c r="BN50" s="57">
        <v>16</v>
      </c>
      <c r="BO50" s="57">
        <v>0</v>
      </c>
      <c r="BP50" s="57">
        <v>-8</v>
      </c>
      <c r="BQ50" s="57">
        <v>-30</v>
      </c>
      <c r="BR50" s="57">
        <v>-95</v>
      </c>
      <c r="BS50" s="57">
        <v>-168</v>
      </c>
      <c r="BT50" s="57">
        <v>0</v>
      </c>
      <c r="BU50" s="57">
        <v>0</v>
      </c>
      <c r="BV50" s="57">
        <v>0</v>
      </c>
      <c r="BW50" s="57">
        <v>-136</v>
      </c>
      <c r="BX50" s="57">
        <v>-3</v>
      </c>
      <c r="BY50" s="57">
        <v>1186</v>
      </c>
      <c r="BZ50" s="57">
        <v>0</v>
      </c>
      <c r="CA50" s="57">
        <v>48</v>
      </c>
      <c r="CB50" s="57">
        <v>7</v>
      </c>
      <c r="CC50" s="57">
        <v>60</v>
      </c>
      <c r="CD50" s="57">
        <v>18</v>
      </c>
      <c r="CE50" s="57">
        <v>3</v>
      </c>
    </row>
    <row r="51" spans="1:83" ht="15.65" customHeight="1" x14ac:dyDescent="0.35">
      <c r="A51" s="41">
        <v>5</v>
      </c>
      <c r="B51" s="42" t="s">
        <v>213</v>
      </c>
      <c r="C51" s="55" t="s">
        <v>214</v>
      </c>
      <c r="D51" s="40" t="s">
        <v>215</v>
      </c>
      <c r="E51" s="40" t="s">
        <v>116</v>
      </c>
      <c r="F51" s="40" t="s">
        <v>205</v>
      </c>
      <c r="G51" s="57">
        <v>32835036.289999999</v>
      </c>
      <c r="H51" s="57">
        <v>0</v>
      </c>
      <c r="I51" s="57">
        <v>559478.07999999996</v>
      </c>
      <c r="J51" s="57">
        <v>0</v>
      </c>
      <c r="K51" s="58">
        <v>0</v>
      </c>
      <c r="L51" s="58">
        <v>33394514.370000001</v>
      </c>
      <c r="M51" s="58">
        <v>0</v>
      </c>
      <c r="N51" s="57">
        <v>5754961.9299999997</v>
      </c>
      <c r="O51" s="57">
        <v>894045.92</v>
      </c>
      <c r="P51" s="66">
        <v>15189854.33</v>
      </c>
      <c r="Q51" s="57">
        <v>86280.320000000007</v>
      </c>
      <c r="R51" s="57">
        <v>790601.11</v>
      </c>
      <c r="S51" s="57">
        <v>3411508.16</v>
      </c>
      <c r="T51" s="57">
        <v>4081183.18</v>
      </c>
      <c r="U51" s="57">
        <v>0</v>
      </c>
      <c r="V51" s="57">
        <v>0</v>
      </c>
      <c r="W51" s="57">
        <v>643468.28</v>
      </c>
      <c r="X51" s="58">
        <v>2493282.7400000002</v>
      </c>
      <c r="Y51" s="58">
        <v>33345185.969999999</v>
      </c>
      <c r="Z51" s="59">
        <v>0.11455265365872389</v>
      </c>
      <c r="AA51" s="58">
        <v>2493076.7400000002</v>
      </c>
      <c r="AB51" s="58">
        <v>0</v>
      </c>
      <c r="AC51" s="58">
        <v>0</v>
      </c>
      <c r="AD51" s="58">
        <v>0</v>
      </c>
      <c r="AE51" s="58">
        <v>0</v>
      </c>
      <c r="AF51" s="58">
        <f t="shared" si="11"/>
        <v>0</v>
      </c>
      <c r="AG51" s="58">
        <v>1259767.69</v>
      </c>
      <c r="AH51" s="57">
        <v>95828.27</v>
      </c>
      <c r="AI51" s="57">
        <v>308807.92</v>
      </c>
      <c r="AJ51" s="58">
        <v>240</v>
      </c>
      <c r="AK51" s="57">
        <v>125886.17</v>
      </c>
      <c r="AL51" s="57">
        <v>35000</v>
      </c>
      <c r="AM51" s="57">
        <v>61896.25</v>
      </c>
      <c r="AN51" s="57">
        <v>12600</v>
      </c>
      <c r="AO51" s="57">
        <v>0</v>
      </c>
      <c r="AP51" s="57">
        <v>7021.34</v>
      </c>
      <c r="AQ51" s="57">
        <v>101067.24</v>
      </c>
      <c r="AR51" s="57">
        <v>20468.03</v>
      </c>
      <c r="AS51" s="57">
        <v>0</v>
      </c>
      <c r="AT51" s="57">
        <v>8749.8799999999992</v>
      </c>
      <c r="AU51" s="57">
        <v>65933.67</v>
      </c>
      <c r="AV51" s="57">
        <v>136187.35999999999</v>
      </c>
      <c r="AW51" s="57">
        <v>2239453.8199999998</v>
      </c>
      <c r="AX51" s="57">
        <v>0</v>
      </c>
      <c r="AY51" s="59">
        <f t="shared" si="12"/>
        <v>0</v>
      </c>
      <c r="AZ51" s="58">
        <v>1260</v>
      </c>
      <c r="BA51" s="59">
        <v>7.5927333168785735E-2</v>
      </c>
      <c r="BB51" s="57">
        <v>417839.42</v>
      </c>
      <c r="BC51" s="57">
        <v>3343501.12</v>
      </c>
      <c r="BD51" s="58">
        <v>222710</v>
      </c>
      <c r="BE51" s="58">
        <v>0</v>
      </c>
      <c r="BF51" s="58">
        <v>435171.98999999801</v>
      </c>
      <c r="BG51" s="58">
        <v>0</v>
      </c>
      <c r="BH51" s="58">
        <v>0</v>
      </c>
      <c r="BI51" s="58">
        <v>0</v>
      </c>
      <c r="BJ51" s="58">
        <f t="shared" si="13"/>
        <v>0</v>
      </c>
      <c r="BK51" s="58">
        <v>0</v>
      </c>
      <c r="BL51" s="58">
        <v>4880</v>
      </c>
      <c r="BM51" s="58">
        <v>1839</v>
      </c>
      <c r="BN51" s="57">
        <v>218</v>
      </c>
      <c r="BO51" s="57">
        <v>0</v>
      </c>
      <c r="BP51" s="57">
        <v>-15</v>
      </c>
      <c r="BQ51" s="57">
        <v>-51</v>
      </c>
      <c r="BR51" s="57">
        <v>-350</v>
      </c>
      <c r="BS51" s="57">
        <v>-792</v>
      </c>
      <c r="BT51" s="57">
        <v>0</v>
      </c>
      <c r="BU51" s="57">
        <v>0</v>
      </c>
      <c r="BV51" s="57">
        <v>10</v>
      </c>
      <c r="BW51" s="57">
        <v>-811</v>
      </c>
      <c r="BX51" s="57">
        <v>-1</v>
      </c>
      <c r="BY51" s="57">
        <v>4927</v>
      </c>
      <c r="BZ51" s="57">
        <v>18</v>
      </c>
      <c r="CA51" s="57">
        <v>147</v>
      </c>
      <c r="CB51" s="57">
        <v>105</v>
      </c>
      <c r="CC51" s="57">
        <v>555</v>
      </c>
      <c r="CD51" s="57">
        <v>2</v>
      </c>
      <c r="CE51" s="57">
        <v>5</v>
      </c>
    </row>
    <row r="52" spans="1:83" ht="15.65" customHeight="1" x14ac:dyDescent="0.35">
      <c r="A52" s="41">
        <v>5</v>
      </c>
      <c r="B52" s="42" t="s">
        <v>216</v>
      </c>
      <c r="C52" s="55" t="s">
        <v>194</v>
      </c>
      <c r="D52" s="40" t="s">
        <v>198</v>
      </c>
      <c r="E52" s="40" t="s">
        <v>122</v>
      </c>
      <c r="F52" s="40" t="s">
        <v>199</v>
      </c>
      <c r="G52" s="57">
        <v>23423701.23</v>
      </c>
      <c r="H52" s="57">
        <v>987.53</v>
      </c>
      <c r="I52" s="57">
        <v>3280855.07</v>
      </c>
      <c r="J52" s="57">
        <v>0</v>
      </c>
      <c r="K52" s="58">
        <v>0</v>
      </c>
      <c r="L52" s="58">
        <v>26705543.829999998</v>
      </c>
      <c r="M52" s="58">
        <v>0</v>
      </c>
      <c r="N52" s="57">
        <v>8568494.6099999994</v>
      </c>
      <c r="O52" s="57">
        <v>1540259.27</v>
      </c>
      <c r="P52" s="66">
        <v>8755134.9700000007</v>
      </c>
      <c r="Q52" s="57">
        <v>75681.2</v>
      </c>
      <c r="R52" s="57">
        <v>875496.46</v>
      </c>
      <c r="S52" s="57">
        <v>2206518.5</v>
      </c>
      <c r="T52" s="57">
        <v>1884338.1</v>
      </c>
      <c r="U52" s="57">
        <v>0</v>
      </c>
      <c r="V52" s="57">
        <v>0</v>
      </c>
      <c r="W52" s="57">
        <v>631697.09</v>
      </c>
      <c r="X52" s="58">
        <v>1773159.79</v>
      </c>
      <c r="Y52" s="58">
        <v>26310779.989999998</v>
      </c>
      <c r="Z52" s="59">
        <v>7.4767505683605934E-2</v>
      </c>
      <c r="AA52" s="58">
        <v>1578028.5</v>
      </c>
      <c r="AB52" s="58">
        <v>0</v>
      </c>
      <c r="AC52" s="58">
        <v>0</v>
      </c>
      <c r="AD52" s="58">
        <v>0</v>
      </c>
      <c r="AE52" s="58">
        <v>0</v>
      </c>
      <c r="AF52" s="58">
        <f t="shared" si="11"/>
        <v>0</v>
      </c>
      <c r="AG52" s="58">
        <v>683469</v>
      </c>
      <c r="AH52" s="57">
        <v>61178.49</v>
      </c>
      <c r="AI52" s="57">
        <v>125099.36</v>
      </c>
      <c r="AJ52" s="58">
        <v>13892.3</v>
      </c>
      <c r="AK52" s="57">
        <v>76514.05</v>
      </c>
      <c r="AL52" s="57">
        <v>29620.53</v>
      </c>
      <c r="AM52" s="57">
        <v>151795.57</v>
      </c>
      <c r="AN52" s="57">
        <v>11700</v>
      </c>
      <c r="AO52" s="57">
        <v>59662.5</v>
      </c>
      <c r="AP52" s="57">
        <v>30713.19</v>
      </c>
      <c r="AQ52" s="57">
        <v>62375.15</v>
      </c>
      <c r="AR52" s="57">
        <v>23865.41</v>
      </c>
      <c r="AS52" s="57">
        <v>0</v>
      </c>
      <c r="AT52" s="57">
        <v>8119.88</v>
      </c>
      <c r="AU52" s="57">
        <v>34949.35</v>
      </c>
      <c r="AV52" s="57">
        <v>72501.34</v>
      </c>
      <c r="AW52" s="57">
        <v>1445456.12</v>
      </c>
      <c r="AX52" s="57">
        <v>0</v>
      </c>
      <c r="AY52" s="59">
        <f t="shared" si="12"/>
        <v>0</v>
      </c>
      <c r="AZ52" s="58">
        <v>0</v>
      </c>
      <c r="BA52" s="59">
        <v>6.7368879260589848E-2</v>
      </c>
      <c r="BB52" s="57">
        <v>375936.15</v>
      </c>
      <c r="BC52" s="57">
        <v>1375469.4</v>
      </c>
      <c r="BD52" s="58">
        <v>222710</v>
      </c>
      <c r="BE52" s="58">
        <v>0</v>
      </c>
      <c r="BF52" s="58">
        <v>242749.5</v>
      </c>
      <c r="BG52" s="58">
        <v>0</v>
      </c>
      <c r="BH52" s="58">
        <v>0</v>
      </c>
      <c r="BI52" s="58">
        <v>0</v>
      </c>
      <c r="BJ52" s="58">
        <f t="shared" si="13"/>
        <v>0</v>
      </c>
      <c r="BK52" s="58">
        <v>0</v>
      </c>
      <c r="BL52" s="58">
        <v>2720</v>
      </c>
      <c r="BM52" s="58">
        <v>970</v>
      </c>
      <c r="BN52" s="57">
        <v>57</v>
      </c>
      <c r="BO52" s="57">
        <v>0</v>
      </c>
      <c r="BP52" s="57">
        <v>-12</v>
      </c>
      <c r="BQ52" s="57">
        <v>-35</v>
      </c>
      <c r="BR52" s="57">
        <v>-153</v>
      </c>
      <c r="BS52" s="57">
        <v>-433</v>
      </c>
      <c r="BT52" s="57">
        <v>0</v>
      </c>
      <c r="BU52" s="57">
        <v>0</v>
      </c>
      <c r="BV52" s="57">
        <v>-3</v>
      </c>
      <c r="BW52" s="57">
        <v>-368</v>
      </c>
      <c r="BX52" s="57">
        <v>0</v>
      </c>
      <c r="BY52" s="57">
        <v>2743</v>
      </c>
      <c r="BZ52" s="57">
        <v>1</v>
      </c>
      <c r="CA52" s="57">
        <v>90</v>
      </c>
      <c r="CB52" s="57">
        <v>16</v>
      </c>
      <c r="CC52" s="57">
        <v>100</v>
      </c>
      <c r="CD52" s="57">
        <v>158</v>
      </c>
      <c r="CE52" s="57">
        <v>4</v>
      </c>
    </row>
    <row r="53" spans="1:83" ht="15.65" customHeight="1" x14ac:dyDescent="0.35">
      <c r="A53" s="41">
        <v>5</v>
      </c>
      <c r="B53" s="42" t="s">
        <v>547</v>
      </c>
      <c r="C53" s="55" t="s">
        <v>549</v>
      </c>
      <c r="D53" s="40" t="s">
        <v>220</v>
      </c>
      <c r="E53" s="40" t="s">
        <v>116</v>
      </c>
      <c r="F53" s="40" t="s">
        <v>205</v>
      </c>
      <c r="G53" s="57">
        <v>45568578.329999998</v>
      </c>
      <c r="H53" s="57">
        <v>0</v>
      </c>
      <c r="I53" s="57">
        <v>2786410.7800000003</v>
      </c>
      <c r="J53" s="57">
        <v>0</v>
      </c>
      <c r="K53" s="58">
        <v>0</v>
      </c>
      <c r="L53" s="58">
        <v>48354989.109999999</v>
      </c>
      <c r="M53" s="58">
        <v>0</v>
      </c>
      <c r="N53" s="57">
        <v>10264610.99</v>
      </c>
      <c r="O53" s="57">
        <v>1488739.75</v>
      </c>
      <c r="P53" s="66">
        <v>19984976.899999999</v>
      </c>
      <c r="Q53" s="57">
        <v>13618.22</v>
      </c>
      <c r="R53" s="57">
        <v>1363767.74</v>
      </c>
      <c r="S53" s="57">
        <v>6405397.7800000003</v>
      </c>
      <c r="T53" s="57">
        <v>4437875.67</v>
      </c>
      <c r="U53" s="57">
        <v>0</v>
      </c>
      <c r="V53" s="57">
        <v>0</v>
      </c>
      <c r="W53" s="57">
        <v>2107327.4700000002</v>
      </c>
      <c r="X53" s="58">
        <v>2834795.04</v>
      </c>
      <c r="Y53" s="58">
        <v>48901109.560000002</v>
      </c>
      <c r="Z53" s="59">
        <v>0.12599489254243759</v>
      </c>
      <c r="AA53" s="58">
        <v>2825703.88</v>
      </c>
      <c r="AB53" s="58">
        <v>0</v>
      </c>
      <c r="AC53" s="58">
        <v>0</v>
      </c>
      <c r="AD53" s="58">
        <v>0</v>
      </c>
      <c r="AE53" s="58">
        <v>0</v>
      </c>
      <c r="AF53" s="58">
        <f t="shared" si="11"/>
        <v>0</v>
      </c>
      <c r="AG53" s="58">
        <v>1421742.45</v>
      </c>
      <c r="AH53" s="57">
        <v>113808.1</v>
      </c>
      <c r="AI53" s="57">
        <v>335379.78999999998</v>
      </c>
      <c r="AJ53" s="58">
        <v>35376.6</v>
      </c>
      <c r="AK53" s="57">
        <v>152067.35999999999</v>
      </c>
      <c r="AL53" s="57">
        <v>43714.19</v>
      </c>
      <c r="AM53" s="57">
        <v>70261.31</v>
      </c>
      <c r="AN53" s="57">
        <v>12800</v>
      </c>
      <c r="AO53" s="57">
        <v>3095</v>
      </c>
      <c r="AP53" s="57">
        <v>59795.88</v>
      </c>
      <c r="AQ53" s="57">
        <v>88878.91</v>
      </c>
      <c r="AR53" s="57">
        <v>38473.06</v>
      </c>
      <c r="AS53" s="57">
        <v>36059.949999999997</v>
      </c>
      <c r="AT53" s="57">
        <v>24446.52</v>
      </c>
      <c r="AU53" s="57">
        <v>53900.95</v>
      </c>
      <c r="AV53" s="57">
        <v>158466.26</v>
      </c>
      <c r="AW53" s="57">
        <v>2648266.33</v>
      </c>
      <c r="AX53" s="57">
        <v>0</v>
      </c>
      <c r="AY53" s="59">
        <f t="shared" si="12"/>
        <v>0</v>
      </c>
      <c r="AZ53" s="58">
        <v>3647.99</v>
      </c>
      <c r="BA53" s="59">
        <v>6.2009919632267797E-2</v>
      </c>
      <c r="BB53" s="57">
        <v>890122.04</v>
      </c>
      <c r="BC53" s="57">
        <v>4851286.09</v>
      </c>
      <c r="BD53" s="58">
        <v>219912</v>
      </c>
      <c r="BE53" s="58">
        <v>0</v>
      </c>
      <c r="BF53" s="58">
        <v>523036.19999999797</v>
      </c>
      <c r="BG53" s="58">
        <v>0</v>
      </c>
      <c r="BH53" s="58">
        <v>0</v>
      </c>
      <c r="BI53" s="58">
        <v>0</v>
      </c>
      <c r="BJ53" s="58">
        <f t="shared" si="13"/>
        <v>0</v>
      </c>
      <c r="BK53" s="58">
        <v>0</v>
      </c>
      <c r="BL53" s="58">
        <v>5051</v>
      </c>
      <c r="BM53" s="58">
        <v>1624</v>
      </c>
      <c r="BN53" s="57">
        <v>63</v>
      </c>
      <c r="BO53" s="57">
        <v>0</v>
      </c>
      <c r="BP53" s="57">
        <v>-27</v>
      </c>
      <c r="BQ53" s="57">
        <v>-77</v>
      </c>
      <c r="BR53" s="57">
        <v>-345</v>
      </c>
      <c r="BS53" s="57">
        <v>-580</v>
      </c>
      <c r="BT53" s="57">
        <v>2</v>
      </c>
      <c r="BU53" s="57">
        <v>0</v>
      </c>
      <c r="BV53" s="57">
        <v>5</v>
      </c>
      <c r="BW53" s="57">
        <v>-977</v>
      </c>
      <c r="BX53" s="57">
        <v>0</v>
      </c>
      <c r="BY53" s="57">
        <v>4739</v>
      </c>
      <c r="BZ53" s="57">
        <v>8</v>
      </c>
      <c r="CA53" s="57">
        <v>277</v>
      </c>
      <c r="CB53" s="57">
        <v>93</v>
      </c>
      <c r="CC53" s="57">
        <v>527</v>
      </c>
      <c r="CD53" s="57">
        <v>80</v>
      </c>
      <c r="CE53" s="57">
        <v>7</v>
      </c>
    </row>
    <row r="54" spans="1:83" ht="15.65" customHeight="1" x14ac:dyDescent="0.35">
      <c r="A54" s="41">
        <v>5</v>
      </c>
      <c r="B54" s="42" t="s">
        <v>569</v>
      </c>
      <c r="C54" s="55" t="s">
        <v>256</v>
      </c>
      <c r="D54" s="40" t="s">
        <v>206</v>
      </c>
      <c r="E54" s="40" t="s">
        <v>122</v>
      </c>
      <c r="F54" s="40" t="s">
        <v>199</v>
      </c>
      <c r="G54" s="57">
        <v>26924090</v>
      </c>
      <c r="H54" s="57">
        <v>4133</v>
      </c>
      <c r="I54" s="57">
        <v>728739</v>
      </c>
      <c r="J54" s="57">
        <v>0</v>
      </c>
      <c r="K54" s="58">
        <v>6213</v>
      </c>
      <c r="L54" s="58">
        <v>27663175</v>
      </c>
      <c r="M54" s="58">
        <v>0</v>
      </c>
      <c r="N54" s="57">
        <v>7348873</v>
      </c>
      <c r="O54" s="57">
        <v>955885</v>
      </c>
      <c r="P54" s="66">
        <v>10724932</v>
      </c>
      <c r="Q54" s="57">
        <v>85892</v>
      </c>
      <c r="R54" s="57">
        <v>1091614</v>
      </c>
      <c r="S54" s="57">
        <v>2739482</v>
      </c>
      <c r="T54" s="57">
        <v>2470672</v>
      </c>
      <c r="U54" s="57">
        <v>0</v>
      </c>
      <c r="V54" s="57">
        <v>0</v>
      </c>
      <c r="W54" s="57">
        <v>732872</v>
      </c>
      <c r="X54" s="58">
        <f>6067+1199+1266378</f>
        <v>1273644</v>
      </c>
      <c r="Y54" s="58">
        <v>27423866</v>
      </c>
      <c r="Z54" s="59">
        <f>2112245/(26924099+4133)</f>
        <v>7.8439795081979388E-2</v>
      </c>
      <c r="AA54" s="58">
        <v>1266378</v>
      </c>
      <c r="AB54" s="58">
        <v>0</v>
      </c>
      <c r="AC54" s="58">
        <v>0</v>
      </c>
      <c r="AD54" s="58">
        <v>6067</v>
      </c>
      <c r="AE54" s="58">
        <v>934</v>
      </c>
      <c r="AF54" s="58">
        <f t="shared" ref="AF54" si="14">SUM(AD54:AE54)</f>
        <v>7001</v>
      </c>
      <c r="AG54" s="58">
        <v>498272</v>
      </c>
      <c r="AH54" s="57">
        <v>39539</v>
      </c>
      <c r="AI54" s="57">
        <v>113133</v>
      </c>
      <c r="AJ54" s="58">
        <v>31923</v>
      </c>
      <c r="AK54" s="57">
        <v>37428</v>
      </c>
      <c r="AL54" s="57">
        <v>6199</v>
      </c>
      <c r="AM54" s="57">
        <v>52612</v>
      </c>
      <c r="AN54" s="57">
        <v>16300</v>
      </c>
      <c r="AO54" s="57">
        <v>9676</v>
      </c>
      <c r="AP54" s="57">
        <v>0</v>
      </c>
      <c r="AQ54" s="57">
        <f>7319+19008+17052</f>
        <v>43379</v>
      </c>
      <c r="AR54" s="57">
        <v>13451</v>
      </c>
      <c r="AS54" s="57">
        <v>0</v>
      </c>
      <c r="AT54" s="57">
        <v>21276</v>
      </c>
      <c r="AU54" s="57">
        <v>0</v>
      </c>
      <c r="AV54" s="57">
        <f>957515-883188</f>
        <v>74327</v>
      </c>
      <c r="AW54" s="57">
        <v>957515</v>
      </c>
      <c r="AX54" s="57">
        <v>0</v>
      </c>
      <c r="AY54" s="59">
        <f t="shared" ref="AY54" si="15">AX54/AW54</f>
        <v>0</v>
      </c>
      <c r="AZ54" s="58">
        <v>0</v>
      </c>
      <c r="BA54" s="59">
        <f>1266378/26924090</f>
        <v>4.70351272782107E-2</v>
      </c>
      <c r="BB54" s="57">
        <v>447916</v>
      </c>
      <c r="BC54" s="57">
        <v>1664329</v>
      </c>
      <c r="BD54" s="58">
        <v>221534</v>
      </c>
      <c r="BE54" s="58">
        <v>0</v>
      </c>
      <c r="BF54" s="58">
        <v>282015</v>
      </c>
      <c r="BG54" s="58">
        <v>42637</v>
      </c>
      <c r="BH54" s="58">
        <v>42637</v>
      </c>
      <c r="BI54" s="58">
        <v>0</v>
      </c>
      <c r="BJ54" s="58">
        <f t="shared" ref="BJ54" si="16">SUM(BH54:BI54)</f>
        <v>42637</v>
      </c>
      <c r="BK54" s="58">
        <v>0</v>
      </c>
      <c r="BL54" s="58">
        <v>3151</v>
      </c>
      <c r="BM54" s="58">
        <v>1126</v>
      </c>
      <c r="BN54" s="57">
        <v>0</v>
      </c>
      <c r="BO54" s="57">
        <v>0</v>
      </c>
      <c r="BP54" s="57">
        <v>-9</v>
      </c>
      <c r="BQ54" s="57">
        <v>-35</v>
      </c>
      <c r="BR54" s="57">
        <v>-96</v>
      </c>
      <c r="BS54" s="57">
        <v>-403</v>
      </c>
      <c r="BT54" s="57">
        <v>0</v>
      </c>
      <c r="BU54" s="57">
        <v>-1</v>
      </c>
      <c r="BV54" s="57">
        <v>-20</v>
      </c>
      <c r="BW54" s="57">
        <v>-315</v>
      </c>
      <c r="BX54" s="57">
        <v>-3</v>
      </c>
      <c r="BY54" s="57">
        <v>3395</v>
      </c>
      <c r="BZ54" s="57">
        <v>5</v>
      </c>
      <c r="CA54" s="57">
        <v>50</v>
      </c>
      <c r="CB54" s="57">
        <v>20</v>
      </c>
      <c r="CC54" s="57">
        <v>98</v>
      </c>
      <c r="CD54" s="57">
        <v>6</v>
      </c>
      <c r="CE54" s="57">
        <v>1</v>
      </c>
    </row>
    <row r="55" spans="1:83" ht="15.65" customHeight="1" x14ac:dyDescent="0.35">
      <c r="A55" s="41">
        <v>5</v>
      </c>
      <c r="B55" s="42" t="s">
        <v>217</v>
      </c>
      <c r="C55" s="55" t="s">
        <v>218</v>
      </c>
      <c r="D55" s="40" t="s">
        <v>219</v>
      </c>
      <c r="E55" s="40" t="s">
        <v>116</v>
      </c>
      <c r="F55" s="40" t="s">
        <v>205</v>
      </c>
      <c r="G55" s="57">
        <v>40898557.829999998</v>
      </c>
      <c r="H55" s="57">
        <v>0</v>
      </c>
      <c r="I55" s="57">
        <v>922184.07</v>
      </c>
      <c r="J55" s="57">
        <v>0</v>
      </c>
      <c r="K55" s="58">
        <v>0</v>
      </c>
      <c r="L55" s="58">
        <v>41820741.899999999</v>
      </c>
      <c r="M55" s="58">
        <v>0</v>
      </c>
      <c r="N55" s="57">
        <v>8508853.5299999993</v>
      </c>
      <c r="O55" s="57">
        <v>2286650.59</v>
      </c>
      <c r="P55" s="66">
        <v>14767014.01</v>
      </c>
      <c r="Q55" s="57">
        <v>0</v>
      </c>
      <c r="R55" s="57">
        <v>1295668.6200000001</v>
      </c>
      <c r="S55" s="57">
        <v>6347418.5599999996</v>
      </c>
      <c r="T55" s="57">
        <v>4694404.3</v>
      </c>
      <c r="U55" s="57">
        <v>0</v>
      </c>
      <c r="V55" s="57">
        <v>0</v>
      </c>
      <c r="W55" s="57">
        <v>1455135.23</v>
      </c>
      <c r="X55" s="58">
        <v>2414870.58</v>
      </c>
      <c r="Y55" s="58">
        <v>41770015.420000002</v>
      </c>
      <c r="Z55" s="59">
        <v>0.12627042355542173</v>
      </c>
      <c r="AA55" s="58">
        <v>2414870.58</v>
      </c>
      <c r="AB55" s="58">
        <v>0</v>
      </c>
      <c r="AC55" s="58">
        <v>0</v>
      </c>
      <c r="AD55" s="58">
        <v>0</v>
      </c>
      <c r="AE55" s="58">
        <v>0</v>
      </c>
      <c r="AF55" s="58">
        <f>SUM(AD55:AE55)</f>
        <v>0</v>
      </c>
      <c r="AG55" s="58">
        <v>1284859.6100000001</v>
      </c>
      <c r="AH55" s="57">
        <v>100323.7</v>
      </c>
      <c r="AI55" s="57">
        <v>303580.98</v>
      </c>
      <c r="AJ55" s="58">
        <v>0</v>
      </c>
      <c r="AK55" s="57">
        <v>121119.96</v>
      </c>
      <c r="AL55" s="57">
        <v>39265.620000000003</v>
      </c>
      <c r="AM55" s="57">
        <v>71714.39</v>
      </c>
      <c r="AN55" s="57">
        <v>12000</v>
      </c>
      <c r="AO55" s="57">
        <v>0</v>
      </c>
      <c r="AP55" s="57">
        <v>0</v>
      </c>
      <c r="AQ55" s="57">
        <v>86226.61</v>
      </c>
      <c r="AR55" s="57">
        <v>35125.519999999997</v>
      </c>
      <c r="AS55" s="57">
        <v>25859.94</v>
      </c>
      <c r="AT55" s="57">
        <v>80789.83</v>
      </c>
      <c r="AU55" s="57">
        <v>61079.54</v>
      </c>
      <c r="AV55" s="57">
        <v>84085.59</v>
      </c>
      <c r="AW55" s="57">
        <v>2306031.29</v>
      </c>
      <c r="AX55" s="57">
        <v>0</v>
      </c>
      <c r="AY55" s="59">
        <f>AX55/AW55</f>
        <v>0</v>
      </c>
      <c r="AZ55" s="58">
        <v>0</v>
      </c>
      <c r="BA55" s="59">
        <v>5.9045372456351969E-2</v>
      </c>
      <c r="BB55" s="57">
        <v>1376093.87</v>
      </c>
      <c r="BC55" s="57">
        <v>3788184.35</v>
      </c>
      <c r="BD55" s="58">
        <v>222710</v>
      </c>
      <c r="BE55" s="58">
        <v>0</v>
      </c>
      <c r="BF55" s="58">
        <v>444133.84</v>
      </c>
      <c r="BG55" s="58">
        <v>0</v>
      </c>
      <c r="BH55" s="58">
        <v>0</v>
      </c>
      <c r="BI55" s="58">
        <v>0</v>
      </c>
      <c r="BJ55" s="58">
        <f t="shared" ref="BJ55:BJ60" si="17">SUM(BH55:BI55)</f>
        <v>0</v>
      </c>
      <c r="BK55" s="58">
        <v>0</v>
      </c>
      <c r="BL55" s="58">
        <v>5072</v>
      </c>
      <c r="BM55" s="58">
        <v>1633</v>
      </c>
      <c r="BN55" s="57">
        <v>9</v>
      </c>
      <c r="BO55" s="57">
        <v>0</v>
      </c>
      <c r="BP55" s="57">
        <v>-30</v>
      </c>
      <c r="BQ55" s="57">
        <v>-164</v>
      </c>
      <c r="BR55" s="57">
        <v>-413</v>
      </c>
      <c r="BS55" s="57">
        <v>-635</v>
      </c>
      <c r="BT55" s="57">
        <v>0</v>
      </c>
      <c r="BU55" s="57">
        <v>0</v>
      </c>
      <c r="BV55" s="57">
        <v>0</v>
      </c>
      <c r="BW55" s="57">
        <v>-617</v>
      </c>
      <c r="BX55" s="57">
        <v>-3</v>
      </c>
      <c r="BY55" s="57">
        <v>4852</v>
      </c>
      <c r="BZ55" s="57">
        <v>4</v>
      </c>
      <c r="CA55" s="57">
        <v>179</v>
      </c>
      <c r="CB55" s="57">
        <v>64</v>
      </c>
      <c r="CC55" s="57">
        <v>275</v>
      </c>
      <c r="CD55" s="57">
        <v>0</v>
      </c>
      <c r="CE55" s="57">
        <v>8</v>
      </c>
    </row>
    <row r="56" spans="1:83" ht="15.65" customHeight="1" x14ac:dyDescent="0.35">
      <c r="A56" s="41">
        <v>5</v>
      </c>
      <c r="B56" s="42" t="s">
        <v>221</v>
      </c>
      <c r="C56" s="55" t="s">
        <v>222</v>
      </c>
      <c r="D56" s="40" t="s">
        <v>174</v>
      </c>
      <c r="E56" s="40" t="s">
        <v>116</v>
      </c>
      <c r="F56" s="40" t="s">
        <v>205</v>
      </c>
      <c r="G56" s="57">
        <v>24230999.93</v>
      </c>
      <c r="H56" s="57">
        <v>0</v>
      </c>
      <c r="I56" s="57">
        <v>568833.67000000004</v>
      </c>
      <c r="J56" s="57">
        <v>0</v>
      </c>
      <c r="K56" s="58">
        <v>0</v>
      </c>
      <c r="L56" s="58">
        <v>24799833.600000001</v>
      </c>
      <c r="M56" s="58">
        <v>0</v>
      </c>
      <c r="N56" s="57">
        <v>3263700.13</v>
      </c>
      <c r="O56" s="57">
        <v>1235636.9099999999</v>
      </c>
      <c r="P56" s="66">
        <v>10758396.789999999</v>
      </c>
      <c r="Q56" s="57">
        <v>41247.949999999997</v>
      </c>
      <c r="R56" s="57">
        <v>818663.08</v>
      </c>
      <c r="S56" s="57">
        <v>3007594.67</v>
      </c>
      <c r="T56" s="57">
        <v>2897243.67</v>
      </c>
      <c r="U56" s="57">
        <v>0</v>
      </c>
      <c r="V56" s="57">
        <v>0</v>
      </c>
      <c r="W56" s="57">
        <v>678704.13</v>
      </c>
      <c r="X56" s="58">
        <v>1679976.33</v>
      </c>
      <c r="Y56" s="58">
        <v>24381163.66</v>
      </c>
      <c r="Z56" s="59">
        <v>0.13003943415883623</v>
      </c>
      <c r="AA56" s="58">
        <v>1679976.33</v>
      </c>
      <c r="AB56" s="58">
        <v>0</v>
      </c>
      <c r="AC56" s="58">
        <v>0</v>
      </c>
      <c r="AD56" s="58">
        <v>0</v>
      </c>
      <c r="AE56" s="58">
        <v>0</v>
      </c>
      <c r="AF56" s="58">
        <f>SUM(AD56:AE56)</f>
        <v>0</v>
      </c>
      <c r="AG56" s="58">
        <v>742315.6</v>
      </c>
      <c r="AH56" s="57">
        <v>59446.43</v>
      </c>
      <c r="AI56" s="57">
        <v>185151.33</v>
      </c>
      <c r="AJ56" s="58">
        <v>0</v>
      </c>
      <c r="AK56" s="57">
        <v>133620</v>
      </c>
      <c r="AL56" s="57">
        <v>32148.75</v>
      </c>
      <c r="AM56" s="57">
        <v>64035.12</v>
      </c>
      <c r="AN56" s="57">
        <v>12000</v>
      </c>
      <c r="AO56" s="57">
        <v>7554.37</v>
      </c>
      <c r="AP56" s="57">
        <v>7294.6</v>
      </c>
      <c r="AQ56" s="57">
        <v>78070.100000000006</v>
      </c>
      <c r="AR56" s="57">
        <v>20298.310000000001</v>
      </c>
      <c r="AS56" s="57">
        <v>15815</v>
      </c>
      <c r="AT56" s="57">
        <v>5743.02</v>
      </c>
      <c r="AU56" s="57">
        <v>47956.24</v>
      </c>
      <c r="AV56" s="57">
        <v>53546.1</v>
      </c>
      <c r="AW56" s="57">
        <v>1464994.97</v>
      </c>
      <c r="AX56" s="57">
        <v>0</v>
      </c>
      <c r="AY56" s="59">
        <f>AX56/AW56</f>
        <v>0</v>
      </c>
      <c r="AZ56" s="58">
        <v>0</v>
      </c>
      <c r="BA56" s="59">
        <v>6.9331696374611812E-2</v>
      </c>
      <c r="BB56" s="57">
        <v>461900.34</v>
      </c>
      <c r="BC56" s="57">
        <v>2689085.18</v>
      </c>
      <c r="BD56" s="58">
        <v>222709.51</v>
      </c>
      <c r="BE56" s="58">
        <v>0</v>
      </c>
      <c r="BF56" s="58">
        <v>316166.88</v>
      </c>
      <c r="BG56" s="58">
        <v>0</v>
      </c>
      <c r="BH56" s="58">
        <v>0</v>
      </c>
      <c r="BI56" s="58">
        <v>0</v>
      </c>
      <c r="BJ56" s="58">
        <f t="shared" si="17"/>
        <v>0</v>
      </c>
      <c r="BK56" s="58">
        <v>0</v>
      </c>
      <c r="BL56" s="58">
        <v>3667</v>
      </c>
      <c r="BM56" s="58">
        <v>929</v>
      </c>
      <c r="BN56" s="57">
        <v>5</v>
      </c>
      <c r="BO56" s="57">
        <v>-9</v>
      </c>
      <c r="BP56" s="57">
        <v>-11</v>
      </c>
      <c r="BQ56" s="57">
        <v>-67</v>
      </c>
      <c r="BR56" s="57">
        <v>-103</v>
      </c>
      <c r="BS56" s="57">
        <v>-397</v>
      </c>
      <c r="BT56" s="57">
        <v>0</v>
      </c>
      <c r="BU56" s="57">
        <v>0</v>
      </c>
      <c r="BV56" s="57">
        <v>5</v>
      </c>
      <c r="BW56" s="57">
        <v>-551</v>
      </c>
      <c r="BX56" s="57">
        <v>-1</v>
      </c>
      <c r="BY56" s="57">
        <v>3467</v>
      </c>
      <c r="BZ56" s="57">
        <v>0</v>
      </c>
      <c r="CA56" s="57">
        <v>88</v>
      </c>
      <c r="CB56" s="57">
        <v>53</v>
      </c>
      <c r="CC56" s="57">
        <v>410</v>
      </c>
      <c r="CD56" s="57">
        <v>2</v>
      </c>
      <c r="CE56" s="57">
        <v>4</v>
      </c>
    </row>
    <row r="57" spans="1:83" ht="15.65" customHeight="1" x14ac:dyDescent="0.35">
      <c r="A57" s="41">
        <v>5</v>
      </c>
      <c r="B57" s="42" t="s">
        <v>223</v>
      </c>
      <c r="C57" s="55" t="s">
        <v>224</v>
      </c>
      <c r="D57" s="40" t="s">
        <v>225</v>
      </c>
      <c r="E57" s="40" t="s">
        <v>104</v>
      </c>
      <c r="F57" s="40" t="s">
        <v>199</v>
      </c>
      <c r="G57" s="57">
        <v>26253397.530000001</v>
      </c>
      <c r="H57" s="57">
        <v>92834.75</v>
      </c>
      <c r="I57" s="57">
        <v>1451471.82</v>
      </c>
      <c r="J57" s="57">
        <v>0</v>
      </c>
      <c r="K57" s="58">
        <v>0</v>
      </c>
      <c r="L57" s="58">
        <v>27797704.100000001</v>
      </c>
      <c r="M57" s="58">
        <v>0</v>
      </c>
      <c r="N57" s="57">
        <v>3747746.37</v>
      </c>
      <c r="O57" s="57">
        <v>1167999.2</v>
      </c>
      <c r="P57" s="66">
        <v>13789942.84</v>
      </c>
      <c r="Q57" s="57">
        <v>86727.69</v>
      </c>
      <c r="R57" s="57">
        <v>960093.38</v>
      </c>
      <c r="S57" s="57">
        <v>1722451.49</v>
      </c>
      <c r="T57" s="57">
        <v>3514337.11</v>
      </c>
      <c r="U57" s="57">
        <v>0</v>
      </c>
      <c r="V57" s="57">
        <v>0</v>
      </c>
      <c r="W57" s="57">
        <v>1124477.95</v>
      </c>
      <c r="X57" s="58">
        <v>2147393.64</v>
      </c>
      <c r="Y57" s="58">
        <v>28261169.670000002</v>
      </c>
      <c r="Z57" s="59">
        <v>7.2402032280268425E-2</v>
      </c>
      <c r="AA57" s="58">
        <v>1933262.31</v>
      </c>
      <c r="AB57" s="58">
        <v>0</v>
      </c>
      <c r="AC57" s="58">
        <v>0</v>
      </c>
      <c r="AD57" s="58">
        <v>0</v>
      </c>
      <c r="AE57" s="58">
        <v>0</v>
      </c>
      <c r="AF57" s="58">
        <f>SUM(AD57:AE57)</f>
        <v>0</v>
      </c>
      <c r="AG57" s="58">
        <v>913935.9</v>
      </c>
      <c r="AH57" s="57">
        <v>69389.990000000005</v>
      </c>
      <c r="AI57" s="57">
        <v>180496.61</v>
      </c>
      <c r="AJ57" s="58">
        <v>2320</v>
      </c>
      <c r="AK57" s="57">
        <v>56720.39</v>
      </c>
      <c r="AL57" s="57">
        <v>0</v>
      </c>
      <c r="AM57" s="57">
        <v>94585.4</v>
      </c>
      <c r="AN57" s="57">
        <v>11700</v>
      </c>
      <c r="AO57" s="57">
        <v>0</v>
      </c>
      <c r="AP57" s="57">
        <v>164515.01999999999</v>
      </c>
      <c r="AQ57" s="57">
        <v>43854.17</v>
      </c>
      <c r="AR57" s="57">
        <v>1877.43</v>
      </c>
      <c r="AS57" s="57">
        <v>0</v>
      </c>
      <c r="AT57" s="57">
        <v>0</v>
      </c>
      <c r="AU57" s="57">
        <v>78785.33</v>
      </c>
      <c r="AV57" s="57">
        <v>60008.63</v>
      </c>
      <c r="AW57" s="57">
        <v>1678188.87</v>
      </c>
      <c r="AX57" s="57">
        <v>0</v>
      </c>
      <c r="AY57" s="59">
        <f>AX57/AW57</f>
        <v>0</v>
      </c>
      <c r="AZ57" s="58">
        <v>0</v>
      </c>
      <c r="BA57" s="59">
        <v>7.3638556982609321E-2</v>
      </c>
      <c r="BB57" s="57">
        <v>171486.2</v>
      </c>
      <c r="BC57" s="57">
        <v>1736034.56</v>
      </c>
      <c r="BD57" s="58">
        <v>222710</v>
      </c>
      <c r="BE57" s="58">
        <v>0</v>
      </c>
      <c r="BF57" s="58">
        <v>389567.79000000103</v>
      </c>
      <c r="BG57" s="58">
        <v>0</v>
      </c>
      <c r="BH57" s="58">
        <v>0</v>
      </c>
      <c r="BI57" s="58">
        <v>0</v>
      </c>
      <c r="BJ57" s="58">
        <f t="shared" si="17"/>
        <v>0</v>
      </c>
      <c r="BK57" s="58">
        <v>0</v>
      </c>
      <c r="BL57" s="58">
        <v>4437</v>
      </c>
      <c r="BM57" s="58">
        <v>1527</v>
      </c>
      <c r="BN57" s="57">
        <v>19</v>
      </c>
      <c r="BO57" s="57">
        <v>-1</v>
      </c>
      <c r="BP57" s="57">
        <v>-11</v>
      </c>
      <c r="BQ57" s="57">
        <v>-27</v>
      </c>
      <c r="BR57" s="57">
        <v>-140</v>
      </c>
      <c r="BS57" s="57">
        <v>-459</v>
      </c>
      <c r="BT57" s="57">
        <v>0</v>
      </c>
      <c r="BU57" s="57">
        <v>-1</v>
      </c>
      <c r="BV57" s="57">
        <v>-1</v>
      </c>
      <c r="BW57" s="57">
        <v>-769</v>
      </c>
      <c r="BX57" s="57">
        <v>-9</v>
      </c>
      <c r="BY57" s="57">
        <v>4565</v>
      </c>
      <c r="BZ57" s="57">
        <v>1</v>
      </c>
      <c r="CA57" s="57">
        <v>126</v>
      </c>
      <c r="CB57" s="57">
        <v>45</v>
      </c>
      <c r="CC57" s="57">
        <v>95</v>
      </c>
      <c r="CD57" s="57">
        <v>506</v>
      </c>
      <c r="CE57" s="57">
        <v>6</v>
      </c>
    </row>
    <row r="58" spans="1:83" ht="15.65" customHeight="1" x14ac:dyDescent="0.35">
      <c r="A58" s="41">
        <v>6</v>
      </c>
      <c r="B58" s="42" t="s">
        <v>226</v>
      </c>
      <c r="C58" s="55" t="s">
        <v>227</v>
      </c>
      <c r="D58" s="40" t="s">
        <v>228</v>
      </c>
      <c r="E58" s="40" t="s">
        <v>104</v>
      </c>
      <c r="F58" s="40" t="s">
        <v>229</v>
      </c>
      <c r="G58" s="57">
        <v>36877440.979999997</v>
      </c>
      <c r="H58" s="57">
        <v>91078.82</v>
      </c>
      <c r="I58" s="57">
        <v>603001.22</v>
      </c>
      <c r="J58" s="57">
        <v>0</v>
      </c>
      <c r="K58" s="58">
        <v>0</v>
      </c>
      <c r="L58" s="58">
        <v>37571521.020000003</v>
      </c>
      <c r="M58" s="58">
        <v>0</v>
      </c>
      <c r="N58" s="57">
        <v>12638714.060000001</v>
      </c>
      <c r="O58" s="57">
        <v>4518864.88</v>
      </c>
      <c r="P58" s="66">
        <v>7741508.9800000004</v>
      </c>
      <c r="Q58" s="57">
        <v>33869.03</v>
      </c>
      <c r="R58" s="57">
        <v>1619785.04</v>
      </c>
      <c r="S58" s="57">
        <v>4813753.63</v>
      </c>
      <c r="T58" s="57">
        <v>2882797.74</v>
      </c>
      <c r="U58" s="57">
        <v>0</v>
      </c>
      <c r="V58" s="57">
        <v>83235.070000000007</v>
      </c>
      <c r="W58" s="57">
        <v>959698.6</v>
      </c>
      <c r="X58" s="58">
        <v>2449332.77</v>
      </c>
      <c r="Y58" s="58">
        <v>37741559.799999997</v>
      </c>
      <c r="Z58" s="59">
        <v>4.9822569850362527E-2</v>
      </c>
      <c r="AA58" s="58">
        <v>2449332.77</v>
      </c>
      <c r="AB58" s="58">
        <v>0</v>
      </c>
      <c r="AC58" s="58">
        <v>0</v>
      </c>
      <c r="AD58" s="58">
        <v>0</v>
      </c>
      <c r="AE58" s="58">
        <v>0</v>
      </c>
      <c r="AF58" s="58">
        <f>SUM(AD58:AE58)</f>
        <v>0</v>
      </c>
      <c r="AG58" s="58">
        <v>1242115.53</v>
      </c>
      <c r="AH58" s="57">
        <v>92405.08</v>
      </c>
      <c r="AI58" s="57">
        <v>286689.56</v>
      </c>
      <c r="AJ58" s="58">
        <v>0</v>
      </c>
      <c r="AK58" s="57">
        <v>242733.27</v>
      </c>
      <c r="AL58" s="57">
        <v>19187.900000000001</v>
      </c>
      <c r="AM58" s="57">
        <v>169438.15</v>
      </c>
      <c r="AN58" s="57">
        <v>11500</v>
      </c>
      <c r="AO58" s="57">
        <v>6785.5</v>
      </c>
      <c r="AP58" s="57">
        <v>48813.120000000003</v>
      </c>
      <c r="AQ58" s="57">
        <v>67945.8</v>
      </c>
      <c r="AR58" s="57">
        <v>22925.98</v>
      </c>
      <c r="AS58" s="57">
        <v>14815.21</v>
      </c>
      <c r="AT58" s="57">
        <v>19143.61</v>
      </c>
      <c r="AU58" s="57">
        <v>37612.839999999997</v>
      </c>
      <c r="AV58" s="57">
        <v>90105.05</v>
      </c>
      <c r="AW58" s="57">
        <v>2372216.6</v>
      </c>
      <c r="AX58" s="57">
        <v>0</v>
      </c>
      <c r="AY58" s="59">
        <f>AX58/AW58</f>
        <v>0</v>
      </c>
      <c r="AZ58" s="58">
        <v>0</v>
      </c>
      <c r="BA58" s="59">
        <v>6.6418186970412726E-2</v>
      </c>
      <c r="BB58" s="57">
        <v>407020.08</v>
      </c>
      <c r="BC58" s="57">
        <v>1434846.58</v>
      </c>
      <c r="BD58" s="58">
        <v>219912</v>
      </c>
      <c r="BE58" s="58">
        <v>0</v>
      </c>
      <c r="BF58" s="58">
        <v>513111.12</v>
      </c>
      <c r="BG58" s="58">
        <v>0</v>
      </c>
      <c r="BH58" s="58">
        <v>0</v>
      </c>
      <c r="BI58" s="58">
        <v>0</v>
      </c>
      <c r="BJ58" s="58">
        <f t="shared" si="17"/>
        <v>0</v>
      </c>
      <c r="BK58" s="58">
        <v>0</v>
      </c>
      <c r="BL58" s="58">
        <v>3237</v>
      </c>
      <c r="BM58" s="58">
        <v>1400</v>
      </c>
      <c r="BN58" s="57">
        <v>9</v>
      </c>
      <c r="BO58" s="57">
        <v>0</v>
      </c>
      <c r="BP58" s="57">
        <v>-42</v>
      </c>
      <c r="BQ58" s="57">
        <v>-72</v>
      </c>
      <c r="BR58" s="57">
        <v>-559</v>
      </c>
      <c r="BS58" s="57">
        <v>-420</v>
      </c>
      <c r="BT58" s="57">
        <v>0</v>
      </c>
      <c r="BU58" s="57">
        <v>0</v>
      </c>
      <c r="BV58" s="57">
        <v>36</v>
      </c>
      <c r="BW58" s="57">
        <v>-587</v>
      </c>
      <c r="BX58" s="57">
        <v>-1</v>
      </c>
      <c r="BY58" s="57">
        <v>3001</v>
      </c>
      <c r="BZ58" s="57">
        <v>1</v>
      </c>
      <c r="CA58" s="57">
        <v>109</v>
      </c>
      <c r="CB58" s="57">
        <v>52</v>
      </c>
      <c r="CC58" s="57">
        <v>296</v>
      </c>
      <c r="CD58" s="57">
        <v>97</v>
      </c>
      <c r="CE58" s="57">
        <v>4</v>
      </c>
    </row>
    <row r="59" spans="1:83" ht="15.65" customHeight="1" x14ac:dyDescent="0.35">
      <c r="A59" s="41">
        <v>6</v>
      </c>
      <c r="B59" s="42" t="s">
        <v>550</v>
      </c>
      <c r="C59" s="55" t="s">
        <v>540</v>
      </c>
      <c r="D59" s="40" t="s">
        <v>522</v>
      </c>
      <c r="E59" s="40" t="s">
        <v>109</v>
      </c>
      <c r="F59" s="40" t="s">
        <v>229</v>
      </c>
      <c r="G59" s="57">
        <v>25376209.960000001</v>
      </c>
      <c r="H59" s="57">
        <v>0</v>
      </c>
      <c r="I59" s="57">
        <v>472497.99</v>
      </c>
      <c r="J59" s="57">
        <v>0</v>
      </c>
      <c r="K59" s="58">
        <v>0</v>
      </c>
      <c r="L59" s="58">
        <v>25848707.949999999</v>
      </c>
      <c r="M59" s="58">
        <v>0</v>
      </c>
      <c r="N59" s="57">
        <v>140508.59</v>
      </c>
      <c r="O59" s="57">
        <v>3756115.3</v>
      </c>
      <c r="P59" s="66">
        <v>7372431.4199999999</v>
      </c>
      <c r="Q59" s="57">
        <v>0</v>
      </c>
      <c r="R59" s="57">
        <v>1969813.97</v>
      </c>
      <c r="S59" s="57">
        <v>6218177.0800000001</v>
      </c>
      <c r="T59" s="57">
        <v>3801728.77</v>
      </c>
      <c r="U59" s="57">
        <v>0</v>
      </c>
      <c r="V59" s="57">
        <v>0</v>
      </c>
      <c r="W59" s="57">
        <v>1070584.49</v>
      </c>
      <c r="X59" s="58">
        <v>2096666.02</v>
      </c>
      <c r="Y59" s="58">
        <v>26426025.640000001</v>
      </c>
      <c r="Z59" s="59">
        <v>8.8138672935223469E-2</v>
      </c>
      <c r="AA59" s="58">
        <v>2096666.02</v>
      </c>
      <c r="AB59" s="58">
        <v>0</v>
      </c>
      <c r="AC59" s="58">
        <v>0</v>
      </c>
      <c r="AD59" s="58">
        <v>0</v>
      </c>
      <c r="AE59" s="58">
        <v>0</v>
      </c>
      <c r="AF59" s="58">
        <f>SUM(AD59:AE59)</f>
        <v>0</v>
      </c>
      <c r="AG59" s="58">
        <v>984316.17</v>
      </c>
      <c r="AH59" s="57">
        <v>76410.8</v>
      </c>
      <c r="AI59" s="57">
        <v>290669.81</v>
      </c>
      <c r="AJ59" s="58">
        <v>12192.2</v>
      </c>
      <c r="AK59" s="57">
        <v>114579.79</v>
      </c>
      <c r="AL59" s="57">
        <v>35700.97</v>
      </c>
      <c r="AM59" s="57">
        <v>72865.88</v>
      </c>
      <c r="AN59" s="57">
        <v>11500</v>
      </c>
      <c r="AO59" s="57">
        <v>20256.55</v>
      </c>
      <c r="AP59" s="57">
        <v>129494.38</v>
      </c>
      <c r="AQ59" s="57">
        <v>43173.4</v>
      </c>
      <c r="AR59" s="57">
        <v>10509.78</v>
      </c>
      <c r="AS59" s="57">
        <v>135</v>
      </c>
      <c r="AT59" s="57">
        <v>63150.77</v>
      </c>
      <c r="AU59" s="57">
        <v>515.51</v>
      </c>
      <c r="AV59" s="57">
        <v>108279.91</v>
      </c>
      <c r="AW59" s="57">
        <v>1973750.92</v>
      </c>
      <c r="AX59" s="57">
        <v>0</v>
      </c>
      <c r="AY59" s="59">
        <f>AX59/AW59</f>
        <v>0</v>
      </c>
      <c r="AZ59" s="58">
        <v>644.37</v>
      </c>
      <c r="BA59" s="59">
        <v>8.2623292576193677E-2</v>
      </c>
      <c r="BB59" s="57">
        <v>1069441.71</v>
      </c>
      <c r="BC59" s="57">
        <v>1167183.76</v>
      </c>
      <c r="BD59" s="58">
        <v>137418.76999999999</v>
      </c>
      <c r="BE59" s="58">
        <v>0</v>
      </c>
      <c r="BF59" s="58">
        <v>437924.260000001</v>
      </c>
      <c r="BG59" s="58">
        <v>0</v>
      </c>
      <c r="BH59" s="58">
        <v>0</v>
      </c>
      <c r="BI59" s="58">
        <v>0</v>
      </c>
      <c r="BJ59" s="58">
        <f t="shared" si="17"/>
        <v>0</v>
      </c>
      <c r="BK59" s="58">
        <v>0</v>
      </c>
      <c r="BL59" s="58">
        <v>3662</v>
      </c>
      <c r="BM59" s="58">
        <v>1817</v>
      </c>
      <c r="BN59" s="57">
        <v>38</v>
      </c>
      <c r="BO59" s="57">
        <v>-37</v>
      </c>
      <c r="BP59" s="57">
        <v>-115</v>
      </c>
      <c r="BQ59" s="57">
        <v>-115</v>
      </c>
      <c r="BR59" s="57">
        <v>-549</v>
      </c>
      <c r="BS59" s="57">
        <v>-465</v>
      </c>
      <c r="BT59" s="57">
        <v>1</v>
      </c>
      <c r="BU59" s="57">
        <v>-6</v>
      </c>
      <c r="BV59" s="57">
        <v>-32</v>
      </c>
      <c r="BW59" s="57">
        <v>-479</v>
      </c>
      <c r="BX59" s="57">
        <v>-1</v>
      </c>
      <c r="BY59" s="57">
        <v>3719</v>
      </c>
      <c r="BZ59" s="57">
        <v>5</v>
      </c>
      <c r="CA59" s="57">
        <v>145</v>
      </c>
      <c r="CB59" s="57">
        <v>34</v>
      </c>
      <c r="CC59" s="57">
        <v>289</v>
      </c>
      <c r="CD59" s="57">
        <v>2</v>
      </c>
      <c r="CE59" s="57">
        <v>8</v>
      </c>
    </row>
    <row r="60" spans="1:83" ht="15.65" customHeight="1" x14ac:dyDescent="0.35">
      <c r="A60" s="41">
        <v>6</v>
      </c>
      <c r="B60" s="42" t="s">
        <v>570</v>
      </c>
      <c r="C60" s="55" t="s">
        <v>576</v>
      </c>
      <c r="D60" s="40" t="s">
        <v>232</v>
      </c>
      <c r="E60" s="40" t="s">
        <v>109</v>
      </c>
      <c r="F60" s="40" t="s">
        <v>229</v>
      </c>
      <c r="G60" s="57">
        <v>23296205</v>
      </c>
      <c r="H60" s="57">
        <v>38892</v>
      </c>
      <c r="I60" s="57">
        <v>497358</v>
      </c>
      <c r="J60" s="57">
        <v>0</v>
      </c>
      <c r="K60" s="58">
        <v>0</v>
      </c>
      <c r="L60" s="58">
        <v>23832455</v>
      </c>
      <c r="M60" s="58">
        <v>0</v>
      </c>
      <c r="N60" s="57">
        <v>0</v>
      </c>
      <c r="O60" s="57">
        <v>1807278</v>
      </c>
      <c r="P60" s="66">
        <v>12062773</v>
      </c>
      <c r="Q60" s="57">
        <v>76262</v>
      </c>
      <c r="R60" s="57">
        <v>1528272</v>
      </c>
      <c r="S60" s="57">
        <v>3672545</v>
      </c>
      <c r="T60" s="57">
        <v>2615570</v>
      </c>
      <c r="U60" s="57">
        <v>0</v>
      </c>
      <c r="V60" s="57">
        <v>0</v>
      </c>
      <c r="W60" s="57">
        <v>637389</v>
      </c>
      <c r="X60" s="58">
        <v>1753101</v>
      </c>
      <c r="Y60" s="58">
        <v>24153191</v>
      </c>
      <c r="Z60" s="59">
        <f>989604/(23296205+38892)</f>
        <v>4.2408394531207649E-2</v>
      </c>
      <c r="AA60" s="58">
        <v>1753101</v>
      </c>
      <c r="AB60" s="58">
        <v>0</v>
      </c>
      <c r="AC60" s="58">
        <v>0</v>
      </c>
      <c r="AD60" s="58">
        <v>0</v>
      </c>
      <c r="AE60" s="58">
        <v>3157</v>
      </c>
      <c r="AF60" s="58">
        <f t="shared" ref="AF60" si="18">SUM(AD60:AE60)</f>
        <v>3157</v>
      </c>
      <c r="AG60" s="58">
        <v>712071</v>
      </c>
      <c r="AH60" s="57">
        <v>60261</v>
      </c>
      <c r="AI60" s="57">
        <v>181082</v>
      </c>
      <c r="AJ60" s="58">
        <v>0</v>
      </c>
      <c r="AK60" s="57">
        <v>126653</v>
      </c>
      <c r="AL60" s="57">
        <v>19336</v>
      </c>
      <c r="AM60" s="57">
        <v>74375</v>
      </c>
      <c r="AN60" s="57">
        <v>11500</v>
      </c>
      <c r="AO60" s="57">
        <v>4250</v>
      </c>
      <c r="AP60" s="57">
        <v>66898</v>
      </c>
      <c r="AQ60" s="57">
        <f>11477+24275+10939</f>
        <v>46691</v>
      </c>
      <c r="AR60" s="57">
        <v>16335</v>
      </c>
      <c r="AS60" s="57">
        <v>3270</v>
      </c>
      <c r="AT60" s="57">
        <v>36871</v>
      </c>
      <c r="AU60" s="57">
        <v>7114</v>
      </c>
      <c r="AV60" s="57">
        <f>1542875-1366707</f>
        <v>176168</v>
      </c>
      <c r="AW60" s="57">
        <v>1542875</v>
      </c>
      <c r="AX60" s="57">
        <v>0</v>
      </c>
      <c r="AY60" s="59">
        <f t="shared" si="9"/>
        <v>0</v>
      </c>
      <c r="AZ60" s="58">
        <v>1144</v>
      </c>
      <c r="BA60" s="59">
        <f>1753101/23296205</f>
        <v>7.5252643080707782E-2</v>
      </c>
      <c r="BB60" s="57">
        <v>218611</v>
      </c>
      <c r="BC60" s="57">
        <v>770993</v>
      </c>
      <c r="BD60" s="58">
        <v>129649</v>
      </c>
      <c r="BE60" s="58">
        <v>0</v>
      </c>
      <c r="BF60" s="58">
        <v>470696</v>
      </c>
      <c r="BG60" s="58">
        <v>84977</v>
      </c>
      <c r="BH60" s="58">
        <v>0</v>
      </c>
      <c r="BI60" s="58">
        <v>0</v>
      </c>
      <c r="BJ60" s="58">
        <f t="shared" si="17"/>
        <v>0</v>
      </c>
      <c r="BK60" s="58">
        <v>283</v>
      </c>
      <c r="BL60" s="58">
        <v>3120</v>
      </c>
      <c r="BM60" s="58">
        <v>962</v>
      </c>
      <c r="BN60" s="57">
        <v>0</v>
      </c>
      <c r="BO60" s="57">
        <v>0</v>
      </c>
      <c r="BP60" s="57">
        <v>-14</v>
      </c>
      <c r="BQ60" s="57">
        <v>-76</v>
      </c>
      <c r="BR60" s="57">
        <v>-194</v>
      </c>
      <c r="BS60" s="57">
        <v>-494</v>
      </c>
      <c r="BT60" s="57">
        <v>0</v>
      </c>
      <c r="BU60" s="57">
        <v>0</v>
      </c>
      <c r="BV60" s="57">
        <v>64</v>
      </c>
      <c r="BW60" s="57">
        <v>-444</v>
      </c>
      <c r="BX60" s="57">
        <v>0</v>
      </c>
      <c r="BY60" s="57">
        <v>2924</v>
      </c>
      <c r="BZ60" s="57">
        <v>18</v>
      </c>
      <c r="CA60" s="57">
        <v>76</v>
      </c>
      <c r="CB60" s="57">
        <v>38</v>
      </c>
      <c r="CC60" s="57">
        <v>333</v>
      </c>
      <c r="CD60" s="57">
        <v>2</v>
      </c>
      <c r="CE60" s="57">
        <v>6</v>
      </c>
    </row>
    <row r="61" spans="1:83" ht="15.65" customHeight="1" x14ac:dyDescent="0.35">
      <c r="A61" s="41">
        <v>6</v>
      </c>
      <c r="B61" s="42" t="s">
        <v>230</v>
      </c>
      <c r="C61" s="55" t="s">
        <v>173</v>
      </c>
      <c r="D61" s="40" t="s">
        <v>231</v>
      </c>
      <c r="E61" s="40" t="s">
        <v>104</v>
      </c>
      <c r="F61" s="40" t="s">
        <v>229</v>
      </c>
      <c r="G61" s="57">
        <v>54546121.880000003</v>
      </c>
      <c r="H61" s="57">
        <v>90214.38</v>
      </c>
      <c r="I61" s="57">
        <v>1732488.584</v>
      </c>
      <c r="J61" s="57">
        <v>0</v>
      </c>
      <c r="K61" s="58">
        <v>0</v>
      </c>
      <c r="L61" s="58">
        <v>56368824.843999997</v>
      </c>
      <c r="M61" s="58">
        <v>0</v>
      </c>
      <c r="N61" s="57">
        <v>18480798.280000001</v>
      </c>
      <c r="O61" s="57">
        <v>8311491.0999999996</v>
      </c>
      <c r="P61" s="66">
        <v>10692688.07</v>
      </c>
      <c r="Q61" s="57">
        <v>0</v>
      </c>
      <c r="R61" s="57">
        <v>2200927.5699999998</v>
      </c>
      <c r="S61" s="57">
        <v>6326173.0999999996</v>
      </c>
      <c r="T61" s="57">
        <v>4373095.24</v>
      </c>
      <c r="U61" s="57">
        <v>0</v>
      </c>
      <c r="V61" s="57">
        <v>90214.38</v>
      </c>
      <c r="W61" s="57">
        <v>1952507.23</v>
      </c>
      <c r="X61" s="58">
        <v>3329165.36</v>
      </c>
      <c r="Y61" s="58">
        <v>55757060.329999998</v>
      </c>
      <c r="Z61" s="59">
        <v>3.5393131629430197E-2</v>
      </c>
      <c r="AA61" s="58">
        <v>3329165.36</v>
      </c>
      <c r="AB61" s="58">
        <v>0</v>
      </c>
      <c r="AC61" s="58">
        <v>0</v>
      </c>
      <c r="AD61" s="58">
        <v>0</v>
      </c>
      <c r="AE61" s="58">
        <v>0</v>
      </c>
      <c r="AF61" s="58">
        <f t="shared" ref="AF61:AF92" si="19">SUM(AD61:AE61)</f>
        <v>0</v>
      </c>
      <c r="AG61" s="58">
        <v>1867349.92</v>
      </c>
      <c r="AH61" s="57">
        <v>153502.20000000001</v>
      </c>
      <c r="AI61" s="57">
        <v>461605.82</v>
      </c>
      <c r="AJ61" s="58">
        <v>0</v>
      </c>
      <c r="AK61" s="57">
        <v>468408.8</v>
      </c>
      <c r="AL61" s="57">
        <v>63567.85</v>
      </c>
      <c r="AM61" s="57">
        <v>180927.65</v>
      </c>
      <c r="AN61" s="57">
        <v>14500</v>
      </c>
      <c r="AO61" s="57">
        <v>6565</v>
      </c>
      <c r="AP61" s="57">
        <v>73752.570000000007</v>
      </c>
      <c r="AQ61" s="57">
        <v>89890.58</v>
      </c>
      <c r="AR61" s="57">
        <v>36425.18</v>
      </c>
      <c r="AS61" s="57">
        <v>17414.47</v>
      </c>
      <c r="AT61" s="57">
        <v>14799.45</v>
      </c>
      <c r="AU61" s="57">
        <v>59843.68</v>
      </c>
      <c r="AV61" s="57">
        <v>126673.11</v>
      </c>
      <c r="AW61" s="57">
        <v>3635226.28</v>
      </c>
      <c r="AX61" s="57">
        <v>0</v>
      </c>
      <c r="AY61" s="59">
        <f t="shared" ref="AY61:AY92" si="20">AX61/AW61</f>
        <v>0</v>
      </c>
      <c r="AZ61" s="58">
        <v>0</v>
      </c>
      <c r="BA61" s="59">
        <v>6.1033951548820901E-2</v>
      </c>
      <c r="BB61" s="57">
        <v>288590.98</v>
      </c>
      <c r="BC61" s="57">
        <v>1645160.06</v>
      </c>
      <c r="BD61" s="58">
        <v>222710</v>
      </c>
      <c r="BE61" s="58">
        <v>0</v>
      </c>
      <c r="BF61" s="58">
        <v>548608.570000001</v>
      </c>
      <c r="BG61" s="58">
        <v>0</v>
      </c>
      <c r="BH61" s="58">
        <v>0</v>
      </c>
      <c r="BI61" s="58">
        <v>0</v>
      </c>
      <c r="BJ61" s="58">
        <f t="shared" ref="BJ61:BJ92" si="21">SUM(BH61:BI61)</f>
        <v>0</v>
      </c>
      <c r="BK61" s="58">
        <v>0</v>
      </c>
      <c r="BL61" s="58">
        <v>4808</v>
      </c>
      <c r="BM61" s="58">
        <v>2131</v>
      </c>
      <c r="BN61" s="57">
        <v>21</v>
      </c>
      <c r="BO61" s="57">
        <v>-24</v>
      </c>
      <c r="BP61" s="57">
        <v>-94</v>
      </c>
      <c r="BQ61" s="57">
        <v>-160</v>
      </c>
      <c r="BR61" s="57">
        <v>-900</v>
      </c>
      <c r="BS61" s="57">
        <v>-742</v>
      </c>
      <c r="BT61" s="57">
        <v>8</v>
      </c>
      <c r="BU61" s="57">
        <v>-2</v>
      </c>
      <c r="BV61" s="57">
        <v>-11</v>
      </c>
      <c r="BW61" s="57">
        <v>-783</v>
      </c>
      <c r="BX61" s="57">
        <v>-1</v>
      </c>
      <c r="BY61" s="57">
        <v>4251</v>
      </c>
      <c r="BZ61" s="57">
        <v>7</v>
      </c>
      <c r="CA61" s="57">
        <v>190</v>
      </c>
      <c r="CB61" s="57">
        <v>74</v>
      </c>
      <c r="CC61" s="57">
        <v>501</v>
      </c>
      <c r="CD61" s="57">
        <v>1</v>
      </c>
      <c r="CE61" s="57">
        <v>12</v>
      </c>
    </row>
    <row r="62" spans="1:83" ht="15.65" customHeight="1" x14ac:dyDescent="0.35">
      <c r="A62" s="41">
        <v>6</v>
      </c>
      <c r="B62" s="42" t="s">
        <v>233</v>
      </c>
      <c r="C62" s="55" t="s">
        <v>234</v>
      </c>
      <c r="D62" s="40" t="s">
        <v>235</v>
      </c>
      <c r="E62" s="40" t="s">
        <v>104</v>
      </c>
      <c r="F62" s="40" t="s">
        <v>229</v>
      </c>
      <c r="G62" s="57">
        <v>38810304.369999997</v>
      </c>
      <c r="H62" s="57">
        <v>85754.79</v>
      </c>
      <c r="I62" s="57">
        <v>333334.90000000002</v>
      </c>
      <c r="J62" s="57">
        <v>0</v>
      </c>
      <c r="K62" s="58">
        <v>24196.78</v>
      </c>
      <c r="L62" s="58">
        <v>39253590.840000004</v>
      </c>
      <c r="M62" s="58">
        <v>0</v>
      </c>
      <c r="N62" s="57">
        <v>12943606.18</v>
      </c>
      <c r="O62" s="57">
        <v>4711414.07</v>
      </c>
      <c r="P62" s="66">
        <v>7574965.9500000002</v>
      </c>
      <c r="Q62" s="57">
        <v>0</v>
      </c>
      <c r="R62" s="57">
        <v>2458107.04</v>
      </c>
      <c r="S62" s="57">
        <v>4572600.18</v>
      </c>
      <c r="T62" s="57">
        <v>3265912.87</v>
      </c>
      <c r="U62" s="57">
        <v>0</v>
      </c>
      <c r="V62" s="57">
        <v>85754.79</v>
      </c>
      <c r="W62" s="57">
        <v>488072.41</v>
      </c>
      <c r="X62" s="58">
        <v>2735064.65</v>
      </c>
      <c r="Y62" s="58">
        <v>38835498.140000001</v>
      </c>
      <c r="Z62" s="59">
        <v>2.4298875783589927E-2</v>
      </c>
      <c r="AA62" s="58">
        <v>2711287.14</v>
      </c>
      <c r="AB62" s="58">
        <v>0</v>
      </c>
      <c r="AC62" s="58">
        <v>0</v>
      </c>
      <c r="AD62" s="58">
        <v>23777.51</v>
      </c>
      <c r="AE62" s="58">
        <v>2021.62</v>
      </c>
      <c r="AF62" s="58">
        <f t="shared" si="19"/>
        <v>25799.129999999997</v>
      </c>
      <c r="AG62" s="58">
        <v>1339296.3600000001</v>
      </c>
      <c r="AH62" s="57">
        <v>100809.67</v>
      </c>
      <c r="AI62" s="57">
        <v>316337.03000000003</v>
      </c>
      <c r="AJ62" s="58">
        <v>0</v>
      </c>
      <c r="AK62" s="57">
        <v>226309.49</v>
      </c>
      <c r="AL62" s="57">
        <v>21399.85</v>
      </c>
      <c r="AM62" s="57">
        <v>121592.05</v>
      </c>
      <c r="AN62" s="57">
        <v>11500</v>
      </c>
      <c r="AO62" s="57">
        <v>7650</v>
      </c>
      <c r="AP62" s="57">
        <v>75160.13</v>
      </c>
      <c r="AQ62" s="57">
        <v>59111.392999999996</v>
      </c>
      <c r="AR62" s="57">
        <v>29625.42</v>
      </c>
      <c r="AS62" s="57">
        <v>28447.94</v>
      </c>
      <c r="AT62" s="57">
        <v>90373.759999999995</v>
      </c>
      <c r="AU62" s="57">
        <v>70159</v>
      </c>
      <c r="AV62" s="57">
        <v>105894.35</v>
      </c>
      <c r="AW62" s="57">
        <v>2603666.443</v>
      </c>
      <c r="AX62" s="57">
        <v>9213.5</v>
      </c>
      <c r="AY62" s="59">
        <f t="shared" si="20"/>
        <v>3.5386637273644044E-3</v>
      </c>
      <c r="AZ62" s="58">
        <v>0</v>
      </c>
      <c r="BA62" s="59">
        <v>6.9859981363500967E-2</v>
      </c>
      <c r="BB62" s="57">
        <v>241505.98</v>
      </c>
      <c r="BC62" s="57">
        <v>703624.53</v>
      </c>
      <c r="BD62" s="58">
        <v>222710</v>
      </c>
      <c r="BE62" s="58">
        <v>2.91038304567337E-11</v>
      </c>
      <c r="BF62" s="58">
        <v>629233.78700000001</v>
      </c>
      <c r="BG62" s="58">
        <v>0</v>
      </c>
      <c r="BH62" s="58">
        <v>0</v>
      </c>
      <c r="BI62" s="58">
        <v>0</v>
      </c>
      <c r="BJ62" s="58">
        <f t="shared" si="21"/>
        <v>0</v>
      </c>
      <c r="BK62" s="58">
        <v>0</v>
      </c>
      <c r="BL62" s="58">
        <v>3244</v>
      </c>
      <c r="BM62" s="58">
        <v>1436</v>
      </c>
      <c r="BN62" s="57">
        <v>6</v>
      </c>
      <c r="BO62" s="57">
        <v>0</v>
      </c>
      <c r="BP62" s="57">
        <v>-56</v>
      </c>
      <c r="BQ62" s="57">
        <v>-93</v>
      </c>
      <c r="BR62" s="57">
        <v>-451</v>
      </c>
      <c r="BS62" s="57">
        <v>-459</v>
      </c>
      <c r="BT62" s="57">
        <v>3</v>
      </c>
      <c r="BU62" s="57">
        <v>-1</v>
      </c>
      <c r="BV62" s="57">
        <v>6</v>
      </c>
      <c r="BW62" s="57">
        <v>-445</v>
      </c>
      <c r="BX62" s="57">
        <v>-1</v>
      </c>
      <c r="BY62" s="57">
        <v>3189</v>
      </c>
      <c r="BZ62" s="57">
        <v>4</v>
      </c>
      <c r="CA62" s="57">
        <v>81</v>
      </c>
      <c r="CB62" s="57">
        <v>33</v>
      </c>
      <c r="CC62" s="57">
        <v>303</v>
      </c>
      <c r="CD62" s="57">
        <v>21</v>
      </c>
      <c r="CE62" s="57">
        <v>8</v>
      </c>
    </row>
    <row r="63" spans="1:83" ht="15.65" customHeight="1" x14ac:dyDescent="0.35">
      <c r="A63" s="41">
        <v>6</v>
      </c>
      <c r="B63" s="42" t="s">
        <v>236</v>
      </c>
      <c r="C63" s="55" t="s">
        <v>237</v>
      </c>
      <c r="D63" s="40" t="s">
        <v>238</v>
      </c>
      <c r="E63" s="40" t="s">
        <v>104</v>
      </c>
      <c r="F63" s="40" t="s">
        <v>229</v>
      </c>
      <c r="G63" s="57">
        <v>21931040.379999999</v>
      </c>
      <c r="H63" s="57">
        <v>0</v>
      </c>
      <c r="I63" s="57">
        <v>386240.93</v>
      </c>
      <c r="J63" s="57">
        <v>0</v>
      </c>
      <c r="K63" s="58">
        <v>85279.56</v>
      </c>
      <c r="L63" s="58">
        <v>22402560.870000001</v>
      </c>
      <c r="M63" s="58">
        <v>0</v>
      </c>
      <c r="N63" s="57">
        <v>5121916.9000000004</v>
      </c>
      <c r="O63" s="57">
        <v>1237071.07</v>
      </c>
      <c r="P63" s="66">
        <v>6803022.9800000004</v>
      </c>
      <c r="Q63" s="57">
        <v>0</v>
      </c>
      <c r="R63" s="57">
        <v>1266521.24</v>
      </c>
      <c r="S63" s="57">
        <v>3797058.3</v>
      </c>
      <c r="T63" s="57">
        <v>1754626.76</v>
      </c>
      <c r="U63" s="57">
        <v>0</v>
      </c>
      <c r="V63" s="57">
        <v>76638.91</v>
      </c>
      <c r="W63" s="57">
        <v>386240.93</v>
      </c>
      <c r="X63" s="58">
        <v>1964338.28</v>
      </c>
      <c r="Y63" s="58">
        <v>22407435.370000001</v>
      </c>
      <c r="Z63" s="59">
        <v>2.0664560921299986E-2</v>
      </c>
      <c r="AA63" s="58">
        <v>1955669.26</v>
      </c>
      <c r="AB63" s="58">
        <v>0</v>
      </c>
      <c r="AC63" s="58">
        <v>0</v>
      </c>
      <c r="AD63" s="58">
        <v>8669.02</v>
      </c>
      <c r="AE63" s="58">
        <v>1502.77</v>
      </c>
      <c r="AF63" s="58">
        <f t="shared" si="19"/>
        <v>10171.790000000001</v>
      </c>
      <c r="AG63" s="58">
        <v>968110.64</v>
      </c>
      <c r="AH63" s="57">
        <v>73090</v>
      </c>
      <c r="AI63" s="57">
        <v>168748.71</v>
      </c>
      <c r="AJ63" s="58">
        <v>0</v>
      </c>
      <c r="AK63" s="57">
        <v>156595.28</v>
      </c>
      <c r="AL63" s="57">
        <v>33500</v>
      </c>
      <c r="AM63" s="57">
        <v>92868.77</v>
      </c>
      <c r="AN63" s="57">
        <v>8200</v>
      </c>
      <c r="AO63" s="57">
        <v>0</v>
      </c>
      <c r="AP63" s="57">
        <v>60531.72</v>
      </c>
      <c r="AQ63" s="57">
        <v>65934.13</v>
      </c>
      <c r="AR63" s="57">
        <v>10477.08</v>
      </c>
      <c r="AS63" s="57">
        <v>2385</v>
      </c>
      <c r="AT63" s="57">
        <v>29147.58</v>
      </c>
      <c r="AU63" s="57">
        <v>38503.449999999997</v>
      </c>
      <c r="AV63" s="57">
        <v>94801.68</v>
      </c>
      <c r="AW63" s="57">
        <v>1802894.04</v>
      </c>
      <c r="AX63" s="57">
        <v>0</v>
      </c>
      <c r="AY63" s="59">
        <f t="shared" si="20"/>
        <v>0</v>
      </c>
      <c r="AZ63" s="58">
        <v>0</v>
      </c>
      <c r="BA63" s="59">
        <v>8.9173574354615273E-2</v>
      </c>
      <c r="BB63" s="57">
        <v>0</v>
      </c>
      <c r="BC63" s="57">
        <v>453195.32</v>
      </c>
      <c r="BD63" s="58">
        <v>222710</v>
      </c>
      <c r="BE63" s="58">
        <v>2.91038304567337E-11</v>
      </c>
      <c r="BF63" s="58">
        <v>425190.47</v>
      </c>
      <c r="BG63" s="58">
        <v>0</v>
      </c>
      <c r="BH63" s="58">
        <v>0</v>
      </c>
      <c r="BI63" s="58">
        <v>0</v>
      </c>
      <c r="BJ63" s="58">
        <f t="shared" si="21"/>
        <v>0</v>
      </c>
      <c r="BK63" s="58">
        <v>0</v>
      </c>
      <c r="BL63" s="58">
        <v>2261</v>
      </c>
      <c r="BM63" s="58">
        <v>666</v>
      </c>
      <c r="BN63" s="57">
        <v>16</v>
      </c>
      <c r="BO63" s="57">
        <v>0</v>
      </c>
      <c r="BP63" s="57">
        <v>-20</v>
      </c>
      <c r="BQ63" s="57">
        <v>-41</v>
      </c>
      <c r="BR63" s="57">
        <v>-148</v>
      </c>
      <c r="BS63" s="57">
        <v>-241</v>
      </c>
      <c r="BT63" s="57">
        <v>0</v>
      </c>
      <c r="BU63" s="57">
        <v>-2</v>
      </c>
      <c r="BV63" s="57">
        <v>0</v>
      </c>
      <c r="BW63" s="57">
        <v>-378</v>
      </c>
      <c r="BX63" s="57">
        <v>0</v>
      </c>
      <c r="BY63" s="57">
        <v>2113</v>
      </c>
      <c r="BZ63" s="57">
        <v>0</v>
      </c>
      <c r="CA63" s="57">
        <v>108</v>
      </c>
      <c r="CB63" s="57">
        <v>33</v>
      </c>
      <c r="CC63" s="57">
        <v>215</v>
      </c>
      <c r="CD63" s="57">
        <v>22</v>
      </c>
      <c r="CE63" s="57">
        <v>0</v>
      </c>
    </row>
    <row r="64" spans="1:83" s="61" customFormat="1" ht="15.65" customHeight="1" x14ac:dyDescent="0.35">
      <c r="A64" s="31">
        <v>7</v>
      </c>
      <c r="B64" s="32" t="s">
        <v>239</v>
      </c>
      <c r="C64" s="53" t="s">
        <v>240</v>
      </c>
      <c r="D64" s="33" t="s">
        <v>241</v>
      </c>
      <c r="E64" s="33" t="s">
        <v>122</v>
      </c>
      <c r="F64" s="33" t="s">
        <v>229</v>
      </c>
      <c r="G64" s="57">
        <v>32296921.140000001</v>
      </c>
      <c r="H64" s="57">
        <v>185103.03</v>
      </c>
      <c r="I64" s="57">
        <v>690948.64</v>
      </c>
      <c r="J64" s="57">
        <v>0</v>
      </c>
      <c r="K64" s="58">
        <v>0</v>
      </c>
      <c r="L64" s="58">
        <v>33172972.809999999</v>
      </c>
      <c r="M64" s="58">
        <v>0</v>
      </c>
      <c r="N64" s="57">
        <v>12157761.57</v>
      </c>
      <c r="O64" s="57">
        <v>2061844.53</v>
      </c>
      <c r="P64" s="66">
        <v>8605932.9399999995</v>
      </c>
      <c r="Q64" s="57">
        <v>0</v>
      </c>
      <c r="R64" s="57">
        <v>788006.6</v>
      </c>
      <c r="S64" s="57">
        <v>3255320.19</v>
      </c>
      <c r="T64" s="57">
        <v>2481109.02</v>
      </c>
      <c r="U64" s="57">
        <v>0</v>
      </c>
      <c r="V64" s="57">
        <v>0</v>
      </c>
      <c r="W64" s="57">
        <v>871229.51</v>
      </c>
      <c r="X64" s="58">
        <v>2346580.7799999998</v>
      </c>
      <c r="Y64" s="58">
        <v>32567785.140000001</v>
      </c>
      <c r="Z64" s="59">
        <v>9.8944152100235314E-2</v>
      </c>
      <c r="AA64" s="58">
        <v>2346576.5699999998</v>
      </c>
      <c r="AB64" s="58">
        <v>0</v>
      </c>
      <c r="AC64" s="58">
        <v>0</v>
      </c>
      <c r="AD64" s="58">
        <v>0</v>
      </c>
      <c r="AE64" s="58">
        <v>0</v>
      </c>
      <c r="AF64" s="58">
        <f t="shared" si="19"/>
        <v>0</v>
      </c>
      <c r="AG64" s="58">
        <v>1210083.2</v>
      </c>
      <c r="AH64" s="57">
        <v>98635.29</v>
      </c>
      <c r="AI64" s="57">
        <v>320848.99</v>
      </c>
      <c r="AJ64" s="58">
        <v>18780</v>
      </c>
      <c r="AK64" s="57">
        <v>135949.78</v>
      </c>
      <c r="AL64" s="57">
        <v>0</v>
      </c>
      <c r="AM64" s="57">
        <v>89580.08</v>
      </c>
      <c r="AN64" s="57">
        <v>10500</v>
      </c>
      <c r="AO64" s="57">
        <v>8858.99</v>
      </c>
      <c r="AP64" s="57">
        <v>25797</v>
      </c>
      <c r="AQ64" s="57">
        <v>74151.95</v>
      </c>
      <c r="AR64" s="57">
        <v>33914.769999999997</v>
      </c>
      <c r="AS64" s="57">
        <v>0</v>
      </c>
      <c r="AT64" s="57">
        <v>13494.09</v>
      </c>
      <c r="AU64" s="57">
        <v>22800</v>
      </c>
      <c r="AV64" s="57">
        <v>119194.36</v>
      </c>
      <c r="AW64" s="57">
        <v>2182588.5</v>
      </c>
      <c r="AX64" s="57">
        <v>101679.96</v>
      </c>
      <c r="AY64" s="59">
        <f t="shared" si="20"/>
        <v>4.6586866924296547E-2</v>
      </c>
      <c r="AZ64" s="58">
        <v>0</v>
      </c>
      <c r="BA64" s="59">
        <v>7.2656355069516065E-2</v>
      </c>
      <c r="BB64" s="57">
        <v>304263.15000000002</v>
      </c>
      <c r="BC64" s="57">
        <v>2909643.19</v>
      </c>
      <c r="BD64" s="58">
        <v>222710</v>
      </c>
      <c r="BE64" s="58">
        <v>0</v>
      </c>
      <c r="BF64" s="58">
        <v>376330.68000000098</v>
      </c>
      <c r="BG64" s="58">
        <v>0</v>
      </c>
      <c r="BH64" s="58">
        <v>0</v>
      </c>
      <c r="BI64" s="58">
        <v>0</v>
      </c>
      <c r="BJ64" s="58">
        <f t="shared" si="21"/>
        <v>0</v>
      </c>
      <c r="BK64" s="58">
        <v>0</v>
      </c>
      <c r="BL64" s="58">
        <v>2720</v>
      </c>
      <c r="BM64" s="58">
        <v>909</v>
      </c>
      <c r="BN64" s="57">
        <v>22</v>
      </c>
      <c r="BO64" s="57">
        <v>-19</v>
      </c>
      <c r="BP64" s="57">
        <v>-11</v>
      </c>
      <c r="BQ64" s="57">
        <v>-14</v>
      </c>
      <c r="BR64" s="57">
        <v>-238</v>
      </c>
      <c r="BS64" s="57">
        <v>-219</v>
      </c>
      <c r="BT64" s="57">
        <v>0</v>
      </c>
      <c r="BU64" s="57">
        <v>-3</v>
      </c>
      <c r="BV64" s="57">
        <v>-17</v>
      </c>
      <c r="BW64" s="57">
        <v>-461</v>
      </c>
      <c r="BX64" s="57">
        <v>-7</v>
      </c>
      <c r="BY64" s="57">
        <v>2662</v>
      </c>
      <c r="BZ64" s="57">
        <v>21</v>
      </c>
      <c r="CA64" s="57">
        <v>143</v>
      </c>
      <c r="CB64" s="57">
        <v>75</v>
      </c>
      <c r="CC64" s="57">
        <v>236</v>
      </c>
      <c r="CD64" s="57">
        <v>0</v>
      </c>
      <c r="CE64" s="57">
        <v>7</v>
      </c>
    </row>
    <row r="65" spans="1:83" s="61" customFormat="1" ht="15.65" customHeight="1" x14ac:dyDescent="0.35">
      <c r="A65" s="31">
        <v>7</v>
      </c>
      <c r="B65" s="32" t="s">
        <v>242</v>
      </c>
      <c r="C65" s="53" t="s">
        <v>243</v>
      </c>
      <c r="D65" s="33" t="s">
        <v>244</v>
      </c>
      <c r="E65" s="33" t="s">
        <v>116</v>
      </c>
      <c r="F65" s="33" t="s">
        <v>229</v>
      </c>
      <c r="G65" s="57">
        <v>33430986.149999999</v>
      </c>
      <c r="H65" s="57">
        <v>714070.68</v>
      </c>
      <c r="I65" s="57">
        <v>0</v>
      </c>
      <c r="J65" s="57">
        <v>0</v>
      </c>
      <c r="K65" s="58">
        <v>0</v>
      </c>
      <c r="L65" s="58">
        <v>34145056.829999998</v>
      </c>
      <c r="M65" s="58">
        <v>0</v>
      </c>
      <c r="N65" s="57">
        <v>5263960.84</v>
      </c>
      <c r="O65" s="57">
        <v>2235773.1</v>
      </c>
      <c r="P65" s="66">
        <v>12196374.543</v>
      </c>
      <c r="Q65" s="57">
        <v>0</v>
      </c>
      <c r="R65" s="57">
        <v>1571515.22</v>
      </c>
      <c r="S65" s="57">
        <v>6028496.71</v>
      </c>
      <c r="T65" s="57">
        <v>3932250.82</v>
      </c>
      <c r="U65" s="57">
        <v>0</v>
      </c>
      <c r="V65" s="57">
        <v>0</v>
      </c>
      <c r="W65" s="57">
        <v>857583.48</v>
      </c>
      <c r="X65" s="58">
        <v>2198562.39</v>
      </c>
      <c r="Y65" s="58">
        <v>34284517.103</v>
      </c>
      <c r="Z65" s="59">
        <v>3.0015468596307507E-2</v>
      </c>
      <c r="AA65" s="58">
        <v>2147632.79</v>
      </c>
      <c r="AB65" s="58">
        <v>0</v>
      </c>
      <c r="AC65" s="58">
        <v>0</v>
      </c>
      <c r="AD65" s="58">
        <v>0</v>
      </c>
      <c r="AE65" s="58">
        <v>0</v>
      </c>
      <c r="AF65" s="58">
        <f t="shared" si="19"/>
        <v>0</v>
      </c>
      <c r="AG65" s="58">
        <v>1039468.99</v>
      </c>
      <c r="AH65" s="57">
        <v>76269.070000000007</v>
      </c>
      <c r="AI65" s="57">
        <v>254292.19</v>
      </c>
      <c r="AJ65" s="58">
        <v>0</v>
      </c>
      <c r="AK65" s="57">
        <v>128614.85</v>
      </c>
      <c r="AL65" s="57">
        <v>24482.41</v>
      </c>
      <c r="AM65" s="57">
        <v>83627.679999999993</v>
      </c>
      <c r="AN65" s="57">
        <v>14800</v>
      </c>
      <c r="AO65" s="57">
        <v>13260.72</v>
      </c>
      <c r="AP65" s="57">
        <v>45000</v>
      </c>
      <c r="AQ65" s="57">
        <v>46464.240000000005</v>
      </c>
      <c r="AR65" s="57">
        <v>28860.09</v>
      </c>
      <c r="AS65" s="57">
        <v>24409.08</v>
      </c>
      <c r="AT65" s="57">
        <v>8819.3799999999992</v>
      </c>
      <c r="AU65" s="57">
        <v>46839.48</v>
      </c>
      <c r="AV65" s="57">
        <v>111227.72</v>
      </c>
      <c r="AW65" s="57">
        <v>1946435.9</v>
      </c>
      <c r="AX65" s="57">
        <v>0</v>
      </c>
      <c r="AY65" s="59">
        <f t="shared" si="20"/>
        <v>0</v>
      </c>
      <c r="AZ65" s="58">
        <v>27.89</v>
      </c>
      <c r="BA65" s="59">
        <v>6.424078489231165E-2</v>
      </c>
      <c r="BB65" s="57">
        <v>292261.68</v>
      </c>
      <c r="BC65" s="57">
        <v>732618.2</v>
      </c>
      <c r="BD65" s="58">
        <v>222710</v>
      </c>
      <c r="BE65" s="58">
        <v>0</v>
      </c>
      <c r="BF65" s="58">
        <v>375290.609999999</v>
      </c>
      <c r="BG65" s="58">
        <v>0</v>
      </c>
      <c r="BH65" s="58">
        <v>0</v>
      </c>
      <c r="BI65" s="58">
        <v>0</v>
      </c>
      <c r="BJ65" s="58">
        <f t="shared" si="21"/>
        <v>0</v>
      </c>
      <c r="BK65" s="58">
        <v>0</v>
      </c>
      <c r="BL65" s="58">
        <v>4632</v>
      </c>
      <c r="BM65" s="58">
        <v>1400</v>
      </c>
      <c r="BN65" s="57">
        <v>10</v>
      </c>
      <c r="BO65" s="57">
        <v>-3</v>
      </c>
      <c r="BP65" s="57">
        <v>-10</v>
      </c>
      <c r="BQ65" s="57">
        <v>-50</v>
      </c>
      <c r="BR65" s="57">
        <v>-293</v>
      </c>
      <c r="BS65" s="57">
        <v>-542</v>
      </c>
      <c r="BT65" s="57">
        <v>2</v>
      </c>
      <c r="BU65" s="57">
        <v>-1</v>
      </c>
      <c r="BV65" s="57">
        <v>5</v>
      </c>
      <c r="BW65" s="57">
        <v>-666</v>
      </c>
      <c r="BX65" s="57">
        <v>-4</v>
      </c>
      <c r="BY65" s="57">
        <v>4480</v>
      </c>
      <c r="BZ65" s="57">
        <v>24</v>
      </c>
      <c r="CA65" s="57">
        <v>106</v>
      </c>
      <c r="CB65" s="57">
        <v>91</v>
      </c>
      <c r="CC65" s="57">
        <v>465</v>
      </c>
      <c r="CD65" s="57">
        <v>0</v>
      </c>
      <c r="CE65" s="57">
        <v>4</v>
      </c>
    </row>
    <row r="66" spans="1:83" s="61" customFormat="1" ht="15.65" customHeight="1" x14ac:dyDescent="0.35">
      <c r="A66" s="31">
        <v>7</v>
      </c>
      <c r="B66" s="32" t="s">
        <v>245</v>
      </c>
      <c r="C66" s="53" t="s">
        <v>148</v>
      </c>
      <c r="D66" s="33" t="s">
        <v>246</v>
      </c>
      <c r="E66" s="33" t="s">
        <v>122</v>
      </c>
      <c r="F66" s="33" t="s">
        <v>229</v>
      </c>
      <c r="G66" s="57">
        <v>84102995.280000001</v>
      </c>
      <c r="H66" s="57">
        <v>135428.60999999999</v>
      </c>
      <c r="I66" s="57">
        <v>4185647.88</v>
      </c>
      <c r="J66" s="57">
        <v>0</v>
      </c>
      <c r="K66" s="58">
        <v>0</v>
      </c>
      <c r="L66" s="58">
        <v>88424071.769999996</v>
      </c>
      <c r="M66" s="58">
        <v>0</v>
      </c>
      <c r="N66" s="57">
        <v>37525112.710000001</v>
      </c>
      <c r="O66" s="57">
        <v>7185824.6100000003</v>
      </c>
      <c r="P66" s="66">
        <v>18178258.969999999</v>
      </c>
      <c r="Q66" s="57">
        <v>0</v>
      </c>
      <c r="R66" s="57">
        <v>3173172.23</v>
      </c>
      <c r="S66" s="57">
        <v>7802808.3899999997</v>
      </c>
      <c r="T66" s="57">
        <v>5650039.0899999999</v>
      </c>
      <c r="U66" s="57">
        <v>0</v>
      </c>
      <c r="V66" s="57">
        <v>0</v>
      </c>
      <c r="W66" s="57">
        <v>4316148.26</v>
      </c>
      <c r="X66" s="58">
        <v>4800022.57</v>
      </c>
      <c r="Y66" s="58">
        <v>88631386.829999998</v>
      </c>
      <c r="Z66" s="59">
        <v>7.1435293683294251E-2</v>
      </c>
      <c r="AA66" s="58">
        <v>4800022.57</v>
      </c>
      <c r="AB66" s="58">
        <v>0</v>
      </c>
      <c r="AC66" s="58">
        <v>0</v>
      </c>
      <c r="AD66" s="58">
        <v>0</v>
      </c>
      <c r="AE66" s="58">
        <v>0</v>
      </c>
      <c r="AF66" s="58">
        <f t="shared" si="19"/>
        <v>0</v>
      </c>
      <c r="AG66" s="58">
        <v>2554446.2999999998</v>
      </c>
      <c r="AH66" s="57">
        <v>200811.1</v>
      </c>
      <c r="AI66" s="57">
        <v>596816.73</v>
      </c>
      <c r="AJ66" s="58">
        <v>0</v>
      </c>
      <c r="AK66" s="57">
        <v>304622.52</v>
      </c>
      <c r="AL66" s="57">
        <v>5991.2</v>
      </c>
      <c r="AM66" s="57">
        <v>113965</v>
      </c>
      <c r="AN66" s="57">
        <v>19700</v>
      </c>
      <c r="AO66" s="57">
        <v>15000</v>
      </c>
      <c r="AP66" s="57">
        <v>4842.76</v>
      </c>
      <c r="AQ66" s="57">
        <v>106074.88</v>
      </c>
      <c r="AR66" s="57">
        <v>43819.59</v>
      </c>
      <c r="AS66" s="57">
        <v>3030</v>
      </c>
      <c r="AT66" s="57">
        <v>20073</v>
      </c>
      <c r="AU66" s="57">
        <v>7018.09</v>
      </c>
      <c r="AV66" s="57">
        <v>113999.99</v>
      </c>
      <c r="AW66" s="57">
        <v>4110211.12</v>
      </c>
      <c r="AX66" s="57">
        <v>168765.18</v>
      </c>
      <c r="AY66" s="59">
        <f t="shared" si="20"/>
        <v>4.1059978447043857E-2</v>
      </c>
      <c r="AZ66" s="58">
        <v>0</v>
      </c>
      <c r="BA66" s="59">
        <v>5.7073146491626356E-2</v>
      </c>
      <c r="BB66" s="57">
        <v>1378501.05</v>
      </c>
      <c r="BC66" s="57">
        <v>4639095.5</v>
      </c>
      <c r="BD66" s="58">
        <v>222710</v>
      </c>
      <c r="BE66" s="58">
        <v>0</v>
      </c>
      <c r="BF66" s="58">
        <v>1029967.32</v>
      </c>
      <c r="BG66" s="58">
        <v>2414.54000000004</v>
      </c>
      <c r="BH66" s="58">
        <v>2414.54000000004</v>
      </c>
      <c r="BI66" s="58">
        <v>0</v>
      </c>
      <c r="BJ66" s="58">
        <f t="shared" si="21"/>
        <v>2414.54000000004</v>
      </c>
      <c r="BK66" s="58">
        <v>0</v>
      </c>
      <c r="BL66" s="58">
        <v>6354</v>
      </c>
      <c r="BM66" s="58">
        <v>2118</v>
      </c>
      <c r="BN66" s="57">
        <v>5</v>
      </c>
      <c r="BO66" s="57">
        <v>-1</v>
      </c>
      <c r="BP66" s="57">
        <v>-43</v>
      </c>
      <c r="BQ66" s="57">
        <v>-54</v>
      </c>
      <c r="BR66" s="57">
        <v>-727</v>
      </c>
      <c r="BS66" s="57">
        <v>-556</v>
      </c>
      <c r="BT66" s="57">
        <v>215</v>
      </c>
      <c r="BU66" s="57">
        <v>-33</v>
      </c>
      <c r="BV66" s="57">
        <v>-454</v>
      </c>
      <c r="BW66" s="57">
        <v>-816</v>
      </c>
      <c r="BX66" s="57">
        <v>-4</v>
      </c>
      <c r="BY66" s="57">
        <v>6004</v>
      </c>
      <c r="BZ66" s="57">
        <v>0</v>
      </c>
      <c r="CA66" s="57">
        <v>142</v>
      </c>
      <c r="CB66" s="57">
        <v>84</v>
      </c>
      <c r="CC66" s="57">
        <v>571</v>
      </c>
      <c r="CD66" s="57">
        <v>5</v>
      </c>
      <c r="CE66" s="57">
        <v>14</v>
      </c>
    </row>
    <row r="67" spans="1:83" s="61" customFormat="1" ht="15.65" customHeight="1" x14ac:dyDescent="0.35">
      <c r="A67" s="31">
        <v>7</v>
      </c>
      <c r="B67" s="32" t="s">
        <v>247</v>
      </c>
      <c r="C67" s="53" t="s">
        <v>248</v>
      </c>
      <c r="D67" s="33" t="s">
        <v>249</v>
      </c>
      <c r="E67" s="33" t="s">
        <v>116</v>
      </c>
      <c r="F67" s="33" t="s">
        <v>229</v>
      </c>
      <c r="G67" s="57">
        <v>9109657.3200000003</v>
      </c>
      <c r="H67" s="57">
        <v>0</v>
      </c>
      <c r="I67" s="57">
        <v>447871.47</v>
      </c>
      <c r="J67" s="57">
        <v>0</v>
      </c>
      <c r="K67" s="58">
        <v>9951.02</v>
      </c>
      <c r="L67" s="58">
        <v>9567479.8100000005</v>
      </c>
      <c r="M67" s="58">
        <v>0</v>
      </c>
      <c r="N67" s="57">
        <v>2913166.61</v>
      </c>
      <c r="O67" s="57">
        <v>1003962.75</v>
      </c>
      <c r="P67" s="66">
        <v>2212825.29</v>
      </c>
      <c r="Q67" s="57">
        <v>0</v>
      </c>
      <c r="R67" s="57">
        <v>246460.08</v>
      </c>
      <c r="S67" s="57">
        <v>1633067.86</v>
      </c>
      <c r="T67" s="57">
        <v>417671.78</v>
      </c>
      <c r="U67" s="57">
        <v>0</v>
      </c>
      <c r="V67" s="57">
        <v>0</v>
      </c>
      <c r="W67" s="57">
        <v>506904.25</v>
      </c>
      <c r="X67" s="58">
        <v>666118.05000000005</v>
      </c>
      <c r="Y67" s="58">
        <v>9600176.6699999999</v>
      </c>
      <c r="Z67" s="59">
        <v>1.1682395534940385E-2</v>
      </c>
      <c r="AA67" s="58">
        <v>656167.03</v>
      </c>
      <c r="AB67" s="58">
        <v>0</v>
      </c>
      <c r="AC67" s="58">
        <v>0</v>
      </c>
      <c r="AD67" s="58">
        <v>9951.02</v>
      </c>
      <c r="AE67" s="58">
        <v>2112.9699999999998</v>
      </c>
      <c r="AF67" s="58">
        <f t="shared" si="19"/>
        <v>12063.99</v>
      </c>
      <c r="AG67" s="58">
        <v>232529.9</v>
      </c>
      <c r="AH67" s="57">
        <v>18011.86</v>
      </c>
      <c r="AI67" s="57">
        <v>53442.68</v>
      </c>
      <c r="AJ67" s="58">
        <v>0</v>
      </c>
      <c r="AK67" s="57">
        <v>24709.77</v>
      </c>
      <c r="AL67" s="57">
        <v>39367.65</v>
      </c>
      <c r="AM67" s="57">
        <v>21293.13</v>
      </c>
      <c r="AN67" s="57">
        <v>4500</v>
      </c>
      <c r="AO67" s="57">
        <v>3200</v>
      </c>
      <c r="AP67" s="57">
        <v>0</v>
      </c>
      <c r="AQ67" s="57">
        <v>16797.61</v>
      </c>
      <c r="AR67" s="57">
        <v>13070.9</v>
      </c>
      <c r="AS67" s="57">
        <v>0</v>
      </c>
      <c r="AT67" s="57">
        <v>1053.5899999999999</v>
      </c>
      <c r="AU67" s="57">
        <v>13635.64</v>
      </c>
      <c r="AV67" s="57">
        <v>35902.04</v>
      </c>
      <c r="AW67" s="57">
        <v>477514.77</v>
      </c>
      <c r="AX67" s="57">
        <v>0</v>
      </c>
      <c r="AY67" s="59">
        <f t="shared" si="20"/>
        <v>0</v>
      </c>
      <c r="AZ67" s="58">
        <v>0</v>
      </c>
      <c r="BA67" s="59">
        <v>7.2029825815665263E-2</v>
      </c>
      <c r="BB67" s="57">
        <v>48797.74</v>
      </c>
      <c r="BC67" s="57">
        <v>57624.88</v>
      </c>
      <c r="BD67" s="58">
        <v>222710</v>
      </c>
      <c r="BE67" s="58">
        <v>0</v>
      </c>
      <c r="BF67" s="58">
        <v>80819.990000000107</v>
      </c>
      <c r="BG67" s="58">
        <v>0</v>
      </c>
      <c r="BH67" s="58">
        <v>0</v>
      </c>
      <c r="BI67" s="58">
        <v>0</v>
      </c>
      <c r="BJ67" s="58">
        <f t="shared" si="21"/>
        <v>0</v>
      </c>
      <c r="BK67" s="58">
        <v>0</v>
      </c>
      <c r="BL67" s="58">
        <v>673</v>
      </c>
      <c r="BM67" s="58">
        <v>306</v>
      </c>
      <c r="BN67" s="57">
        <v>0</v>
      </c>
      <c r="BO67" s="57">
        <v>0</v>
      </c>
      <c r="BP67" s="57">
        <v>-15</v>
      </c>
      <c r="BQ67" s="57">
        <v>-35</v>
      </c>
      <c r="BR67" s="57">
        <v>-110</v>
      </c>
      <c r="BS67" s="57">
        <v>-92</v>
      </c>
      <c r="BT67" s="57">
        <v>0</v>
      </c>
      <c r="BU67" s="57">
        <v>0</v>
      </c>
      <c r="BV67" s="57">
        <v>-2</v>
      </c>
      <c r="BW67" s="57">
        <v>-99</v>
      </c>
      <c r="BX67" s="57">
        <v>0</v>
      </c>
      <c r="BY67" s="57">
        <v>626</v>
      </c>
      <c r="BZ67" s="57">
        <v>1</v>
      </c>
      <c r="CA67" s="57">
        <v>61</v>
      </c>
      <c r="CB67" s="57">
        <v>15</v>
      </c>
      <c r="CC67" s="57">
        <v>20</v>
      </c>
      <c r="CD67" s="57">
        <v>2</v>
      </c>
      <c r="CE67" s="57">
        <v>1</v>
      </c>
    </row>
    <row r="68" spans="1:83" s="61" customFormat="1" ht="15.65" customHeight="1" x14ac:dyDescent="0.35">
      <c r="A68" s="31">
        <v>7</v>
      </c>
      <c r="B68" s="32" t="s">
        <v>250</v>
      </c>
      <c r="C68" s="53" t="s">
        <v>251</v>
      </c>
      <c r="D68" s="33" t="s">
        <v>249</v>
      </c>
      <c r="E68" s="33" t="s">
        <v>116</v>
      </c>
      <c r="F68" s="33" t="s">
        <v>229</v>
      </c>
      <c r="G68" s="57">
        <v>17426059.039999999</v>
      </c>
      <c r="H68" s="57">
        <v>0</v>
      </c>
      <c r="I68" s="57">
        <v>300133.79000000004</v>
      </c>
      <c r="J68" s="57">
        <v>0</v>
      </c>
      <c r="K68" s="58">
        <v>0</v>
      </c>
      <c r="L68" s="58">
        <v>17726192.829999998</v>
      </c>
      <c r="M68" s="58">
        <v>0</v>
      </c>
      <c r="N68" s="57">
        <v>7061787.4100000001</v>
      </c>
      <c r="O68" s="57">
        <v>1817803.86</v>
      </c>
      <c r="P68" s="66">
        <v>3613915.48</v>
      </c>
      <c r="Q68" s="57">
        <v>21454.43</v>
      </c>
      <c r="R68" s="57">
        <v>497641.51</v>
      </c>
      <c r="S68" s="57">
        <v>2627005.17</v>
      </c>
      <c r="T68" s="57">
        <v>711954.32</v>
      </c>
      <c r="U68" s="57">
        <v>0</v>
      </c>
      <c r="V68" s="57">
        <v>0</v>
      </c>
      <c r="W68" s="57">
        <v>522087.43</v>
      </c>
      <c r="X68" s="58">
        <v>926812.57000000007</v>
      </c>
      <c r="Y68" s="58">
        <v>17800462.18</v>
      </c>
      <c r="Z68" s="59">
        <v>2.1401803996183466E-2</v>
      </c>
      <c r="AA68" s="58">
        <v>925711.68</v>
      </c>
      <c r="AB68" s="58">
        <v>0</v>
      </c>
      <c r="AC68" s="58">
        <v>0</v>
      </c>
      <c r="AD68" s="58">
        <v>0</v>
      </c>
      <c r="AE68" s="58">
        <v>0</v>
      </c>
      <c r="AF68" s="58">
        <f t="shared" si="19"/>
        <v>0</v>
      </c>
      <c r="AG68" s="58">
        <v>404677.08</v>
      </c>
      <c r="AH68" s="57">
        <v>31642.09</v>
      </c>
      <c r="AI68" s="57">
        <v>45684.38</v>
      </c>
      <c r="AJ68" s="58">
        <v>41787.25</v>
      </c>
      <c r="AK68" s="57">
        <v>37516.25</v>
      </c>
      <c r="AL68" s="57">
        <v>26251.63</v>
      </c>
      <c r="AM68" s="57">
        <v>23789.21</v>
      </c>
      <c r="AN68" s="57">
        <v>6200</v>
      </c>
      <c r="AO68" s="57">
        <v>5095</v>
      </c>
      <c r="AP68" s="57">
        <v>0</v>
      </c>
      <c r="AQ68" s="57">
        <v>14483.52</v>
      </c>
      <c r="AR68" s="57">
        <v>15670.96</v>
      </c>
      <c r="AS68" s="57">
        <v>0</v>
      </c>
      <c r="AT68" s="57">
        <v>3585.58</v>
      </c>
      <c r="AU68" s="57">
        <v>19701.740000000002</v>
      </c>
      <c r="AV68" s="57">
        <v>50436.14</v>
      </c>
      <c r="AW68" s="57">
        <v>726520.83</v>
      </c>
      <c r="AX68" s="57">
        <v>0</v>
      </c>
      <c r="AY68" s="59">
        <f t="shared" si="20"/>
        <v>0</v>
      </c>
      <c r="AZ68" s="58">
        <v>0</v>
      </c>
      <c r="BA68" s="59">
        <v>5.3122262347161206E-2</v>
      </c>
      <c r="BB68" s="57">
        <v>80673.06</v>
      </c>
      <c r="BC68" s="57">
        <v>292276.03999999998</v>
      </c>
      <c r="BD68" s="58">
        <v>222709.98</v>
      </c>
      <c r="BE68" s="58">
        <v>0</v>
      </c>
      <c r="BF68" s="58">
        <v>151888.54</v>
      </c>
      <c r="BG68" s="58">
        <v>0</v>
      </c>
      <c r="BH68" s="58">
        <v>0</v>
      </c>
      <c r="BI68" s="58">
        <v>0</v>
      </c>
      <c r="BJ68" s="58">
        <f t="shared" si="21"/>
        <v>0</v>
      </c>
      <c r="BK68" s="58">
        <v>0</v>
      </c>
      <c r="BL68" s="58">
        <v>837</v>
      </c>
      <c r="BM68" s="58">
        <v>485</v>
      </c>
      <c r="BN68" s="57">
        <v>0</v>
      </c>
      <c r="BO68" s="57">
        <v>-2</v>
      </c>
      <c r="BP68" s="57">
        <v>-16</v>
      </c>
      <c r="BQ68" s="57">
        <v>-29</v>
      </c>
      <c r="BR68" s="57">
        <v>-197</v>
      </c>
      <c r="BS68" s="57">
        <v>-121</v>
      </c>
      <c r="BT68" s="57">
        <v>0</v>
      </c>
      <c r="BU68" s="57">
        <v>0</v>
      </c>
      <c r="BV68" s="57">
        <v>6</v>
      </c>
      <c r="BW68" s="57">
        <v>-154</v>
      </c>
      <c r="BX68" s="57">
        <v>0</v>
      </c>
      <c r="BY68" s="57">
        <v>809</v>
      </c>
      <c r="BZ68" s="57">
        <v>0</v>
      </c>
      <c r="CA68" s="57">
        <v>80</v>
      </c>
      <c r="CB68" s="57">
        <v>16</v>
      </c>
      <c r="CC68" s="57">
        <v>53</v>
      </c>
      <c r="CD68" s="57">
        <v>1</v>
      </c>
      <c r="CE68" s="57">
        <v>4</v>
      </c>
    </row>
    <row r="69" spans="1:83" s="61" customFormat="1" ht="15.65" customHeight="1" x14ac:dyDescent="0.35">
      <c r="A69" s="31">
        <v>7</v>
      </c>
      <c r="B69" s="32" t="s">
        <v>252</v>
      </c>
      <c r="C69" s="53" t="s">
        <v>253</v>
      </c>
      <c r="D69" s="33" t="s">
        <v>254</v>
      </c>
      <c r="E69" s="33" t="s">
        <v>116</v>
      </c>
      <c r="F69" s="33" t="s">
        <v>229</v>
      </c>
      <c r="G69" s="57">
        <v>2348127.0099999998</v>
      </c>
      <c r="H69" s="57">
        <v>0</v>
      </c>
      <c r="I69" s="57">
        <v>50394.23</v>
      </c>
      <c r="J69" s="57">
        <v>0</v>
      </c>
      <c r="K69" s="58">
        <v>104.23</v>
      </c>
      <c r="L69" s="58">
        <v>2398625.4700000002</v>
      </c>
      <c r="M69" s="58">
        <v>0</v>
      </c>
      <c r="N69" s="57">
        <v>605069.14</v>
      </c>
      <c r="O69" s="57">
        <v>204275.14</v>
      </c>
      <c r="P69" s="66">
        <v>825972.65</v>
      </c>
      <c r="Q69" s="57">
        <v>0</v>
      </c>
      <c r="R69" s="57">
        <v>113816.14</v>
      </c>
      <c r="S69" s="57">
        <v>265108.94</v>
      </c>
      <c r="T69" s="57">
        <v>81997.679999999993</v>
      </c>
      <c r="U69" s="57">
        <v>0</v>
      </c>
      <c r="V69" s="57">
        <v>0</v>
      </c>
      <c r="W69" s="57">
        <v>83767.759999999995</v>
      </c>
      <c r="X69" s="58">
        <v>234918.24000000002</v>
      </c>
      <c r="Y69" s="58">
        <v>2414925.69</v>
      </c>
      <c r="Z69" s="59">
        <v>1.6074475460336708E-2</v>
      </c>
      <c r="AA69" s="58">
        <v>234813.39</v>
      </c>
      <c r="AB69" s="58">
        <v>0</v>
      </c>
      <c r="AC69" s="58">
        <v>0</v>
      </c>
      <c r="AD69" s="58">
        <v>104.85</v>
      </c>
      <c r="AE69" s="58">
        <v>1.03</v>
      </c>
      <c r="AF69" s="58">
        <f t="shared" si="19"/>
        <v>105.88</v>
      </c>
      <c r="AG69" s="58">
        <v>54930.89</v>
      </c>
      <c r="AH69" s="57">
        <v>4350.01</v>
      </c>
      <c r="AI69" s="57">
        <v>0</v>
      </c>
      <c r="AJ69" s="58">
        <v>0</v>
      </c>
      <c r="AK69" s="57">
        <v>19980</v>
      </c>
      <c r="AL69" s="57">
        <v>0</v>
      </c>
      <c r="AM69" s="57">
        <v>8493.2900000000009</v>
      </c>
      <c r="AN69" s="57">
        <v>3800</v>
      </c>
      <c r="AO69" s="57">
        <v>0</v>
      </c>
      <c r="AP69" s="57">
        <v>0</v>
      </c>
      <c r="AQ69" s="57">
        <v>7985</v>
      </c>
      <c r="AR69" s="57">
        <v>0</v>
      </c>
      <c r="AS69" s="57">
        <v>0</v>
      </c>
      <c r="AT69" s="57">
        <v>4428.25</v>
      </c>
      <c r="AU69" s="57">
        <v>3586.71</v>
      </c>
      <c r="AV69" s="57">
        <v>11723.960000000001</v>
      </c>
      <c r="AW69" s="57">
        <v>119278.11</v>
      </c>
      <c r="AX69" s="57">
        <v>40000.699999999997</v>
      </c>
      <c r="AY69" s="59">
        <f t="shared" si="20"/>
        <v>0.33535658806129637</v>
      </c>
      <c r="AZ69" s="58">
        <v>0</v>
      </c>
      <c r="BA69" s="59">
        <v>0.10000029342535438</v>
      </c>
      <c r="BB69" s="57">
        <v>29711.05</v>
      </c>
      <c r="BC69" s="57">
        <v>8033.86</v>
      </c>
      <c r="BD69" s="58">
        <v>99671.5</v>
      </c>
      <c r="BE69" s="58">
        <v>0</v>
      </c>
      <c r="BF69" s="58">
        <v>21068.379999999899</v>
      </c>
      <c r="BG69" s="58">
        <v>0</v>
      </c>
      <c r="BH69" s="58">
        <v>0</v>
      </c>
      <c r="BI69" s="58">
        <v>0</v>
      </c>
      <c r="BJ69" s="58">
        <f t="shared" si="21"/>
        <v>0</v>
      </c>
      <c r="BK69" s="58">
        <v>0</v>
      </c>
      <c r="BL69" s="58">
        <v>123</v>
      </c>
      <c r="BM69" s="58">
        <v>69</v>
      </c>
      <c r="BN69" s="57">
        <v>0</v>
      </c>
      <c r="BO69" s="57">
        <v>0</v>
      </c>
      <c r="BP69" s="57">
        <v>-3</v>
      </c>
      <c r="BQ69" s="57">
        <v>-6</v>
      </c>
      <c r="BR69" s="57">
        <v>-19</v>
      </c>
      <c r="BS69" s="57">
        <v>-31</v>
      </c>
      <c r="BT69" s="57">
        <v>0</v>
      </c>
      <c r="BU69" s="57">
        <v>-2</v>
      </c>
      <c r="BV69" s="57">
        <v>1</v>
      </c>
      <c r="BW69" s="57">
        <v>-9</v>
      </c>
      <c r="BX69" s="57">
        <v>0</v>
      </c>
      <c r="BY69" s="57">
        <v>123</v>
      </c>
      <c r="BZ69" s="57">
        <v>0</v>
      </c>
      <c r="CA69" s="57">
        <v>6</v>
      </c>
      <c r="CB69" s="57">
        <v>0</v>
      </c>
      <c r="CC69" s="57">
        <v>2</v>
      </c>
      <c r="CD69" s="57">
        <v>0</v>
      </c>
      <c r="CE69" s="57">
        <v>1</v>
      </c>
    </row>
    <row r="70" spans="1:83" s="61" customFormat="1" ht="15.65" customHeight="1" x14ac:dyDescent="0.35">
      <c r="A70" s="31">
        <v>7</v>
      </c>
      <c r="B70" s="32" t="s">
        <v>255</v>
      </c>
      <c r="C70" s="53" t="s">
        <v>256</v>
      </c>
      <c r="D70" s="33" t="s">
        <v>246</v>
      </c>
      <c r="E70" s="33" t="s">
        <v>122</v>
      </c>
      <c r="F70" s="33" t="s">
        <v>229</v>
      </c>
      <c r="G70" s="57">
        <v>77362205.879999995</v>
      </c>
      <c r="H70" s="57">
        <v>0</v>
      </c>
      <c r="I70" s="57">
        <v>2436758.4899999998</v>
      </c>
      <c r="J70" s="57">
        <v>0</v>
      </c>
      <c r="K70" s="58">
        <v>0</v>
      </c>
      <c r="L70" s="58">
        <v>79798964.370000005</v>
      </c>
      <c r="M70" s="58">
        <v>0</v>
      </c>
      <c r="N70" s="57">
        <v>36875528.82</v>
      </c>
      <c r="O70" s="57">
        <v>4652192.26</v>
      </c>
      <c r="P70" s="66">
        <v>17419999.91</v>
      </c>
      <c r="Q70" s="57">
        <v>0</v>
      </c>
      <c r="R70" s="57">
        <v>2654186.38</v>
      </c>
      <c r="S70" s="57">
        <v>5723898.8300000001</v>
      </c>
      <c r="T70" s="57">
        <v>6000893.3700000001</v>
      </c>
      <c r="U70" s="57">
        <v>0</v>
      </c>
      <c r="V70" s="57">
        <v>0</v>
      </c>
      <c r="W70" s="57">
        <v>2438706.38</v>
      </c>
      <c r="X70" s="58">
        <v>3751049.66</v>
      </c>
      <c r="Y70" s="58">
        <v>79516455.609999999</v>
      </c>
      <c r="Z70" s="59">
        <v>0.15934404157401208</v>
      </c>
      <c r="AA70" s="58">
        <v>3751049.66</v>
      </c>
      <c r="AB70" s="58">
        <v>0</v>
      </c>
      <c r="AC70" s="58">
        <v>0</v>
      </c>
      <c r="AD70" s="58">
        <v>0</v>
      </c>
      <c r="AE70" s="58">
        <v>0</v>
      </c>
      <c r="AF70" s="58">
        <f t="shared" si="19"/>
        <v>0</v>
      </c>
      <c r="AG70" s="58">
        <v>1977554.89</v>
      </c>
      <c r="AH70" s="57">
        <v>157441.85999999999</v>
      </c>
      <c r="AI70" s="57">
        <v>551526.81999999995</v>
      </c>
      <c r="AJ70" s="58">
        <v>35013.440000000002</v>
      </c>
      <c r="AK70" s="57">
        <v>239924.26</v>
      </c>
      <c r="AL70" s="57">
        <v>63090.400000000001</v>
      </c>
      <c r="AM70" s="57">
        <v>125449.41</v>
      </c>
      <c r="AN70" s="57">
        <v>19700</v>
      </c>
      <c r="AO70" s="57">
        <v>0</v>
      </c>
      <c r="AP70" s="57">
        <v>30138.45</v>
      </c>
      <c r="AQ70" s="57">
        <v>118221.14</v>
      </c>
      <c r="AR70" s="57">
        <v>54929.48</v>
      </c>
      <c r="AS70" s="57">
        <v>13457.56</v>
      </c>
      <c r="AT70" s="57">
        <v>51598.17</v>
      </c>
      <c r="AU70" s="57">
        <v>33431.949999999997</v>
      </c>
      <c r="AV70" s="57">
        <v>68418.429999999993</v>
      </c>
      <c r="AW70" s="57">
        <v>3539896.26</v>
      </c>
      <c r="AX70" s="57">
        <v>0</v>
      </c>
      <c r="AY70" s="59">
        <f t="shared" si="20"/>
        <v>0</v>
      </c>
      <c r="AZ70" s="58">
        <v>948.4</v>
      </c>
      <c r="BA70" s="59">
        <v>4.8486849842653432E-2</v>
      </c>
      <c r="BB70" s="57">
        <v>990119.99</v>
      </c>
      <c r="BC70" s="57">
        <v>11337086.560000001</v>
      </c>
      <c r="BD70" s="58">
        <v>222710</v>
      </c>
      <c r="BE70" s="58">
        <v>0</v>
      </c>
      <c r="BF70" s="58">
        <v>826736.57999999903</v>
      </c>
      <c r="BG70" s="58">
        <v>0</v>
      </c>
      <c r="BH70" s="58">
        <v>0</v>
      </c>
      <c r="BI70" s="58">
        <v>0</v>
      </c>
      <c r="BJ70" s="58">
        <f t="shared" si="21"/>
        <v>0</v>
      </c>
      <c r="BK70" s="58">
        <v>0</v>
      </c>
      <c r="BL70" s="58">
        <v>6280</v>
      </c>
      <c r="BM70" s="58">
        <v>2158</v>
      </c>
      <c r="BN70" s="57">
        <v>0</v>
      </c>
      <c r="BO70" s="57">
        <v>0</v>
      </c>
      <c r="BP70" s="57">
        <v>-45</v>
      </c>
      <c r="BQ70" s="57">
        <v>-58</v>
      </c>
      <c r="BR70" s="57">
        <v>-1003</v>
      </c>
      <c r="BS70" s="57">
        <v>-689</v>
      </c>
      <c r="BT70" s="57">
        <v>0</v>
      </c>
      <c r="BU70" s="57">
        <v>0</v>
      </c>
      <c r="BV70" s="57">
        <v>0</v>
      </c>
      <c r="BW70" s="57">
        <v>-901</v>
      </c>
      <c r="BX70" s="57">
        <v>-1</v>
      </c>
      <c r="BY70" s="57">
        <v>5741</v>
      </c>
      <c r="BZ70" s="57">
        <v>0</v>
      </c>
      <c r="CA70" s="57">
        <v>115</v>
      </c>
      <c r="CB70" s="57">
        <v>75</v>
      </c>
      <c r="CC70" s="57">
        <v>668</v>
      </c>
      <c r="CD70" s="57">
        <v>25</v>
      </c>
      <c r="CE70" s="57">
        <v>13</v>
      </c>
    </row>
    <row r="71" spans="1:83" s="61" customFormat="1" ht="15.65" customHeight="1" x14ac:dyDescent="0.35">
      <c r="A71" s="31">
        <v>7</v>
      </c>
      <c r="B71" s="32" t="s">
        <v>257</v>
      </c>
      <c r="C71" s="53" t="s">
        <v>258</v>
      </c>
      <c r="D71" s="33" t="s">
        <v>259</v>
      </c>
      <c r="E71" s="33" t="s">
        <v>116</v>
      </c>
      <c r="F71" s="33" t="s">
        <v>229</v>
      </c>
      <c r="G71" s="57">
        <v>28451014.059999999</v>
      </c>
      <c r="H71" s="57">
        <v>0</v>
      </c>
      <c r="I71" s="57">
        <v>592234.92000000004</v>
      </c>
      <c r="J71" s="57">
        <v>0</v>
      </c>
      <c r="K71" s="58">
        <v>0</v>
      </c>
      <c r="L71" s="58">
        <v>29043248.98</v>
      </c>
      <c r="M71" s="58">
        <v>0</v>
      </c>
      <c r="N71" s="57">
        <v>6701443.0300000003</v>
      </c>
      <c r="O71" s="57">
        <v>3297062.31</v>
      </c>
      <c r="P71" s="66">
        <v>7440280.0999999996</v>
      </c>
      <c r="Q71" s="57">
        <v>0</v>
      </c>
      <c r="R71" s="57">
        <v>717127.5</v>
      </c>
      <c r="S71" s="57">
        <v>3491863.78</v>
      </c>
      <c r="T71" s="57">
        <v>2956305.22</v>
      </c>
      <c r="U71" s="57">
        <v>0</v>
      </c>
      <c r="V71" s="57">
        <v>0</v>
      </c>
      <c r="W71" s="57">
        <v>1480995.7</v>
      </c>
      <c r="X71" s="58">
        <v>2847201.34</v>
      </c>
      <c r="Y71" s="58">
        <v>28932278.98</v>
      </c>
      <c r="Z71" s="59">
        <v>0.10851685685047953</v>
      </c>
      <c r="AA71" s="58">
        <v>2847201.34</v>
      </c>
      <c r="AB71" s="58">
        <v>0</v>
      </c>
      <c r="AC71" s="58">
        <v>0</v>
      </c>
      <c r="AD71" s="58">
        <v>0</v>
      </c>
      <c r="AE71" s="58">
        <v>0</v>
      </c>
      <c r="AF71" s="58">
        <f t="shared" si="19"/>
        <v>0</v>
      </c>
      <c r="AG71" s="58">
        <v>1362270.37</v>
      </c>
      <c r="AH71" s="57">
        <v>113197.22</v>
      </c>
      <c r="AI71" s="57">
        <v>330275.19</v>
      </c>
      <c r="AJ71" s="58">
        <v>0</v>
      </c>
      <c r="AK71" s="57">
        <v>271387.19</v>
      </c>
      <c r="AL71" s="57">
        <v>8373.84</v>
      </c>
      <c r="AM71" s="57">
        <v>78099.05</v>
      </c>
      <c r="AN71" s="57">
        <v>10300</v>
      </c>
      <c r="AO71" s="57">
        <v>0</v>
      </c>
      <c r="AP71" s="57">
        <v>44490</v>
      </c>
      <c r="AQ71" s="57">
        <v>54594.130000000005</v>
      </c>
      <c r="AR71" s="57">
        <v>36610.93</v>
      </c>
      <c r="AS71" s="57">
        <v>3135</v>
      </c>
      <c r="AT71" s="57">
        <v>20868.07</v>
      </c>
      <c r="AU71" s="57">
        <v>404</v>
      </c>
      <c r="AV71" s="57">
        <v>88263.349999999991</v>
      </c>
      <c r="AW71" s="57">
        <v>2422268.34</v>
      </c>
      <c r="AX71" s="57">
        <v>0</v>
      </c>
      <c r="AY71" s="59">
        <f t="shared" si="20"/>
        <v>0</v>
      </c>
      <c r="AZ71" s="58">
        <v>300</v>
      </c>
      <c r="BA71" s="59">
        <v>0.10007380875759196</v>
      </c>
      <c r="BB71" s="57">
        <v>1137062.78</v>
      </c>
      <c r="BC71" s="57">
        <v>1950351.84</v>
      </c>
      <c r="BD71" s="58">
        <v>222710</v>
      </c>
      <c r="BE71" s="58">
        <v>0</v>
      </c>
      <c r="BF71" s="58">
        <v>505634.62999999902</v>
      </c>
      <c r="BG71" s="58">
        <v>0</v>
      </c>
      <c r="BH71" s="58">
        <v>0</v>
      </c>
      <c r="BI71" s="58">
        <v>0</v>
      </c>
      <c r="BJ71" s="58">
        <f t="shared" si="21"/>
        <v>0</v>
      </c>
      <c r="BK71" s="58">
        <v>0</v>
      </c>
      <c r="BL71" s="58">
        <v>2668</v>
      </c>
      <c r="BM71" s="58">
        <v>1261</v>
      </c>
      <c r="BN71" s="57">
        <v>4</v>
      </c>
      <c r="BO71" s="57">
        <v>0</v>
      </c>
      <c r="BP71" s="57">
        <v>-55</v>
      </c>
      <c r="BQ71" s="57">
        <v>-204</v>
      </c>
      <c r="BR71" s="57">
        <v>-533</v>
      </c>
      <c r="BS71" s="57">
        <v>-547</v>
      </c>
      <c r="BT71" s="57">
        <v>1</v>
      </c>
      <c r="BU71" s="57">
        <v>-2</v>
      </c>
      <c r="BV71" s="57">
        <v>0</v>
      </c>
      <c r="BW71" s="57">
        <v>-408</v>
      </c>
      <c r="BX71" s="57">
        <v>0</v>
      </c>
      <c r="BY71" s="57">
        <v>2185</v>
      </c>
      <c r="BZ71" s="57">
        <v>13</v>
      </c>
      <c r="CA71" s="57">
        <v>194</v>
      </c>
      <c r="CB71" s="57">
        <v>25</v>
      </c>
      <c r="CC71" s="57">
        <v>160</v>
      </c>
      <c r="CD71" s="57">
        <v>8</v>
      </c>
      <c r="CE71" s="57">
        <v>19</v>
      </c>
    </row>
    <row r="72" spans="1:83" s="48" customFormat="1" ht="15.65" customHeight="1" x14ac:dyDescent="0.35">
      <c r="A72" s="40">
        <v>8</v>
      </c>
      <c r="B72" s="36" t="s">
        <v>260</v>
      </c>
      <c r="C72" s="52" t="s">
        <v>261</v>
      </c>
      <c r="D72" s="38" t="s">
        <v>262</v>
      </c>
      <c r="E72" s="38" t="s">
        <v>116</v>
      </c>
      <c r="F72" s="38" t="s">
        <v>263</v>
      </c>
      <c r="G72" s="57">
        <v>48375061.369999997</v>
      </c>
      <c r="H72" s="57">
        <v>1810975.22</v>
      </c>
      <c r="I72" s="57">
        <v>1942985.9</v>
      </c>
      <c r="J72" s="57">
        <v>0</v>
      </c>
      <c r="K72" s="58">
        <v>0</v>
      </c>
      <c r="L72" s="58">
        <v>52129022.490000002</v>
      </c>
      <c r="M72" s="58">
        <v>0</v>
      </c>
      <c r="N72" s="57">
        <v>13302227.23</v>
      </c>
      <c r="O72" s="57">
        <v>3293603.37</v>
      </c>
      <c r="P72" s="66">
        <v>13390700.74</v>
      </c>
      <c r="Q72" s="57">
        <v>168695.38</v>
      </c>
      <c r="R72" s="57">
        <v>1889543.6</v>
      </c>
      <c r="S72" s="57">
        <v>8296190.3399999999</v>
      </c>
      <c r="T72" s="57">
        <v>4653360.45</v>
      </c>
      <c r="U72" s="57">
        <v>0</v>
      </c>
      <c r="V72" s="57">
        <v>0</v>
      </c>
      <c r="W72" s="57">
        <v>1941942.9</v>
      </c>
      <c r="X72" s="58">
        <v>6117919.1299999999</v>
      </c>
      <c r="Y72" s="58">
        <v>53054183.140000001</v>
      </c>
      <c r="Z72" s="59">
        <v>6.8883795471684009E-2</v>
      </c>
      <c r="AA72" s="58">
        <v>4111897</v>
      </c>
      <c r="AB72" s="58">
        <v>0</v>
      </c>
      <c r="AC72" s="58">
        <v>0</v>
      </c>
      <c r="AD72" s="58">
        <v>0</v>
      </c>
      <c r="AE72" s="58">
        <v>0</v>
      </c>
      <c r="AF72" s="58">
        <f t="shared" si="19"/>
        <v>0</v>
      </c>
      <c r="AG72" s="58">
        <v>2032422</v>
      </c>
      <c r="AH72" s="57">
        <v>152044.6</v>
      </c>
      <c r="AI72" s="57">
        <v>803063.34</v>
      </c>
      <c r="AJ72" s="58">
        <v>0</v>
      </c>
      <c r="AK72" s="57">
        <v>329765.09999999998</v>
      </c>
      <c r="AL72" s="57">
        <v>0</v>
      </c>
      <c r="AM72" s="57">
        <v>82332.429999999993</v>
      </c>
      <c r="AN72" s="57">
        <v>11064</v>
      </c>
      <c r="AO72" s="57">
        <v>6485</v>
      </c>
      <c r="AP72" s="57">
        <v>0</v>
      </c>
      <c r="AQ72" s="57">
        <v>59875.360000000001</v>
      </c>
      <c r="AR72" s="57">
        <v>40607.93</v>
      </c>
      <c r="AS72" s="57">
        <v>7990</v>
      </c>
      <c r="AT72" s="57">
        <v>42618.18</v>
      </c>
      <c r="AU72" s="57">
        <v>59553.440000000002</v>
      </c>
      <c r="AV72" s="57">
        <v>110690.73</v>
      </c>
      <c r="AW72" s="57">
        <v>3738512.11</v>
      </c>
      <c r="AX72" s="57">
        <v>0</v>
      </c>
      <c r="AY72" s="59">
        <f t="shared" si="20"/>
        <v>0</v>
      </c>
      <c r="AZ72" s="58">
        <v>254</v>
      </c>
      <c r="BA72" s="59">
        <v>8.500034694632988E-2</v>
      </c>
      <c r="BB72" s="57">
        <v>587797.26</v>
      </c>
      <c r="BC72" s="57">
        <v>2869207.42</v>
      </c>
      <c r="BD72" s="58">
        <v>222710</v>
      </c>
      <c r="BE72" s="58">
        <v>0</v>
      </c>
      <c r="BF72" s="58">
        <v>992338.94</v>
      </c>
      <c r="BG72" s="58">
        <v>57710.9124999997</v>
      </c>
      <c r="BH72" s="58">
        <v>57710.9124999997</v>
      </c>
      <c r="BI72" s="58">
        <v>0</v>
      </c>
      <c r="BJ72" s="58">
        <f t="shared" si="21"/>
        <v>57710.9124999997</v>
      </c>
      <c r="BK72" s="58">
        <v>0</v>
      </c>
      <c r="BL72" s="58">
        <v>7842</v>
      </c>
      <c r="BM72" s="58">
        <v>4160</v>
      </c>
      <c r="BN72" s="57">
        <v>4</v>
      </c>
      <c r="BO72" s="57">
        <v>-9</v>
      </c>
      <c r="BP72" s="57">
        <v>-40</v>
      </c>
      <c r="BQ72" s="57">
        <v>-119</v>
      </c>
      <c r="BR72" s="57">
        <v>-1866</v>
      </c>
      <c r="BS72" s="57">
        <v>-1427</v>
      </c>
      <c r="BT72" s="57">
        <v>0</v>
      </c>
      <c r="BU72" s="57">
        <v>-2</v>
      </c>
      <c r="BV72" s="57">
        <v>7</v>
      </c>
      <c r="BW72" s="57">
        <v>-874</v>
      </c>
      <c r="BX72" s="57">
        <v>0</v>
      </c>
      <c r="BY72" s="57">
        <v>7676</v>
      </c>
      <c r="BZ72" s="57">
        <v>95</v>
      </c>
      <c r="CA72" s="57">
        <v>373</v>
      </c>
      <c r="CB72" s="57">
        <v>138</v>
      </c>
      <c r="CC72" s="57">
        <v>360</v>
      </c>
      <c r="CD72" s="57">
        <v>0</v>
      </c>
      <c r="CE72" s="57">
        <v>6</v>
      </c>
    </row>
    <row r="73" spans="1:83" s="48" customFormat="1" ht="15.65" customHeight="1" x14ac:dyDescent="0.35">
      <c r="A73" s="40">
        <v>8</v>
      </c>
      <c r="B73" s="36" t="s">
        <v>264</v>
      </c>
      <c r="C73" s="52" t="s">
        <v>265</v>
      </c>
      <c r="D73" s="38" t="s">
        <v>266</v>
      </c>
      <c r="E73" s="38" t="s">
        <v>109</v>
      </c>
      <c r="F73" s="38" t="s">
        <v>267</v>
      </c>
      <c r="G73" s="57">
        <v>44674955.82</v>
      </c>
      <c r="H73" s="57">
        <v>2509.5100000000002</v>
      </c>
      <c r="I73" s="57">
        <v>1355249.53</v>
      </c>
      <c r="J73" s="57">
        <v>0</v>
      </c>
      <c r="K73" s="58">
        <v>0</v>
      </c>
      <c r="L73" s="58">
        <v>46032714.859999999</v>
      </c>
      <c r="M73" s="58">
        <v>0</v>
      </c>
      <c r="N73" s="57">
        <v>20145.91</v>
      </c>
      <c r="O73" s="57">
        <v>2453789.09</v>
      </c>
      <c r="P73" s="66">
        <v>20524480.440000001</v>
      </c>
      <c r="Q73" s="57">
        <v>0</v>
      </c>
      <c r="R73" s="57">
        <v>1997634.91</v>
      </c>
      <c r="S73" s="57">
        <v>10365630.59</v>
      </c>
      <c r="T73" s="57">
        <v>5927016.9199999999</v>
      </c>
      <c r="U73" s="57">
        <v>0</v>
      </c>
      <c r="V73" s="57">
        <v>0</v>
      </c>
      <c r="W73" s="57">
        <v>1328244.06</v>
      </c>
      <c r="X73" s="58">
        <v>3152526.21</v>
      </c>
      <c r="Y73" s="58">
        <v>45769468.130000003</v>
      </c>
      <c r="Z73" s="59">
        <v>5.1872901761143841E-2</v>
      </c>
      <c r="AA73" s="58">
        <v>3127042.29</v>
      </c>
      <c r="AB73" s="58">
        <v>0</v>
      </c>
      <c r="AC73" s="58">
        <v>0</v>
      </c>
      <c r="AD73" s="58">
        <v>0</v>
      </c>
      <c r="AE73" s="58">
        <v>0</v>
      </c>
      <c r="AF73" s="58">
        <f t="shared" si="19"/>
        <v>0</v>
      </c>
      <c r="AG73" s="58">
        <v>1668603.38</v>
      </c>
      <c r="AH73" s="57">
        <v>125197.33</v>
      </c>
      <c r="AI73" s="57">
        <v>417562.09</v>
      </c>
      <c r="AJ73" s="58">
        <v>0</v>
      </c>
      <c r="AK73" s="57">
        <v>126160.45</v>
      </c>
      <c r="AL73" s="57">
        <v>2560.9499999999998</v>
      </c>
      <c r="AM73" s="57">
        <v>89145.34</v>
      </c>
      <c r="AN73" s="57">
        <v>11064</v>
      </c>
      <c r="AO73" s="57">
        <v>0</v>
      </c>
      <c r="AP73" s="57">
        <v>0</v>
      </c>
      <c r="AQ73" s="57">
        <v>82487.929999999993</v>
      </c>
      <c r="AR73" s="57">
        <v>42711.99</v>
      </c>
      <c r="AS73" s="57">
        <v>0</v>
      </c>
      <c r="AT73" s="57">
        <v>49690</v>
      </c>
      <c r="AU73" s="57">
        <v>61007.69</v>
      </c>
      <c r="AV73" s="57">
        <v>102640.5</v>
      </c>
      <c r="AW73" s="57">
        <v>2777782.96</v>
      </c>
      <c r="AX73" s="57">
        <v>0</v>
      </c>
      <c r="AY73" s="59">
        <f t="shared" si="20"/>
        <v>0</v>
      </c>
      <c r="AZ73" s="58">
        <v>3427.7</v>
      </c>
      <c r="BA73" s="59">
        <v>6.9995419863405697E-2</v>
      </c>
      <c r="BB73" s="57">
        <v>1154556.08</v>
      </c>
      <c r="BC73" s="57">
        <v>1162993.69</v>
      </c>
      <c r="BD73" s="58">
        <v>222710</v>
      </c>
      <c r="BE73" s="58">
        <v>0</v>
      </c>
      <c r="BF73" s="58">
        <v>662844.820000001</v>
      </c>
      <c r="BG73" s="58">
        <v>0</v>
      </c>
      <c r="BH73" s="58">
        <v>0</v>
      </c>
      <c r="BI73" s="58">
        <v>0</v>
      </c>
      <c r="BJ73" s="58">
        <f t="shared" si="21"/>
        <v>0</v>
      </c>
      <c r="BK73" s="58">
        <v>0</v>
      </c>
      <c r="BL73" s="58">
        <v>7616</v>
      </c>
      <c r="BM73" s="58">
        <v>2343</v>
      </c>
      <c r="BN73" s="57">
        <v>3</v>
      </c>
      <c r="BO73" s="57">
        <v>-4</v>
      </c>
      <c r="BP73" s="57">
        <v>-68</v>
      </c>
      <c r="BQ73" s="57">
        <v>-245</v>
      </c>
      <c r="BR73" s="57">
        <v>-223</v>
      </c>
      <c r="BS73" s="57">
        <v>-497</v>
      </c>
      <c r="BT73" s="57">
        <v>0</v>
      </c>
      <c r="BU73" s="57">
        <v>-1</v>
      </c>
      <c r="BV73" s="57">
        <v>43</v>
      </c>
      <c r="BW73" s="57">
        <v>-1256</v>
      </c>
      <c r="BX73" s="57">
        <v>-13</v>
      </c>
      <c r="BY73" s="57">
        <v>7698</v>
      </c>
      <c r="BZ73" s="57">
        <v>10</v>
      </c>
      <c r="CA73" s="57">
        <v>193</v>
      </c>
      <c r="CB73" s="57">
        <v>111</v>
      </c>
      <c r="CC73" s="57">
        <v>712</v>
      </c>
      <c r="CD73" s="57">
        <v>238</v>
      </c>
      <c r="CE73" s="57">
        <v>6</v>
      </c>
    </row>
    <row r="74" spans="1:83" s="48" customFormat="1" ht="15.65" customHeight="1" x14ac:dyDescent="0.35">
      <c r="A74" s="40">
        <v>8</v>
      </c>
      <c r="B74" s="36" t="s">
        <v>268</v>
      </c>
      <c r="C74" s="52" t="s">
        <v>269</v>
      </c>
      <c r="D74" s="38" t="s">
        <v>270</v>
      </c>
      <c r="E74" s="38" t="s">
        <v>139</v>
      </c>
      <c r="F74" s="38" t="s">
        <v>263</v>
      </c>
      <c r="G74" s="57">
        <v>154188929.30000001</v>
      </c>
      <c r="H74" s="57">
        <v>1788205.42</v>
      </c>
      <c r="I74" s="57">
        <v>7036025.0999999996</v>
      </c>
      <c r="J74" s="57">
        <v>0</v>
      </c>
      <c r="K74" s="58">
        <v>2826.04</v>
      </c>
      <c r="L74" s="58">
        <v>163015985.86000001</v>
      </c>
      <c r="M74" s="58">
        <v>0</v>
      </c>
      <c r="N74" s="57">
        <v>54056722.299999997</v>
      </c>
      <c r="O74" s="57">
        <v>7287900.4299999997</v>
      </c>
      <c r="P74" s="66">
        <v>38359736.439999998</v>
      </c>
      <c r="Q74" s="57">
        <v>2312374.13</v>
      </c>
      <c r="R74" s="57">
        <v>3709763.77</v>
      </c>
      <c r="S74" s="57">
        <v>32556128.190000001</v>
      </c>
      <c r="T74" s="57">
        <v>11032962.75</v>
      </c>
      <c r="U74" s="57">
        <v>0</v>
      </c>
      <c r="V74" s="57">
        <v>0</v>
      </c>
      <c r="W74" s="57">
        <v>7498579.3700000001</v>
      </c>
      <c r="X74" s="58">
        <v>6601533.8499999996</v>
      </c>
      <c r="Y74" s="58">
        <v>163415701.22999999</v>
      </c>
      <c r="Z74" s="59">
        <v>2.0615830299565523E-2</v>
      </c>
      <c r="AA74" s="58">
        <v>5399085.5999999996</v>
      </c>
      <c r="AB74" s="58">
        <v>0</v>
      </c>
      <c r="AC74" s="58">
        <v>0</v>
      </c>
      <c r="AD74" s="58">
        <v>2797.85</v>
      </c>
      <c r="AE74" s="58">
        <v>0</v>
      </c>
      <c r="AF74" s="58">
        <f t="shared" si="19"/>
        <v>2797.85</v>
      </c>
      <c r="AG74" s="58">
        <v>3008836.83</v>
      </c>
      <c r="AH74" s="57">
        <v>232031.09</v>
      </c>
      <c r="AI74" s="57">
        <v>877424.28</v>
      </c>
      <c r="AJ74" s="58">
        <v>4776.6000000000004</v>
      </c>
      <c r="AK74" s="57">
        <v>376013.69</v>
      </c>
      <c r="AL74" s="57">
        <v>7937.04</v>
      </c>
      <c r="AM74" s="57">
        <v>70588.77</v>
      </c>
      <c r="AN74" s="57">
        <v>12941</v>
      </c>
      <c r="AO74" s="57">
        <v>15838.8</v>
      </c>
      <c r="AP74" s="57">
        <v>0</v>
      </c>
      <c r="AQ74" s="57">
        <v>318134.37</v>
      </c>
      <c r="AR74" s="57">
        <v>47495.89</v>
      </c>
      <c r="AS74" s="57">
        <v>21500.66</v>
      </c>
      <c r="AT74" s="57">
        <v>82658.960000000006</v>
      </c>
      <c r="AU74" s="57">
        <v>0</v>
      </c>
      <c r="AV74" s="57">
        <v>133530.78</v>
      </c>
      <c r="AW74" s="57">
        <v>5209708.76</v>
      </c>
      <c r="AX74" s="57">
        <v>0</v>
      </c>
      <c r="AY74" s="59">
        <f t="shared" si="20"/>
        <v>0</v>
      </c>
      <c r="AZ74" s="58">
        <v>970.96</v>
      </c>
      <c r="BA74" s="59">
        <v>3.5016039248156314E-2</v>
      </c>
      <c r="BB74" s="57">
        <v>1790059.59</v>
      </c>
      <c r="BC74" s="57">
        <v>1425538.55</v>
      </c>
      <c r="BD74" s="58">
        <v>222710</v>
      </c>
      <c r="BE74" s="58">
        <v>0</v>
      </c>
      <c r="BF74" s="58">
        <v>1084375.21</v>
      </c>
      <c r="BG74" s="58">
        <v>0</v>
      </c>
      <c r="BH74" s="58">
        <v>0</v>
      </c>
      <c r="BI74" s="58">
        <v>0</v>
      </c>
      <c r="BJ74" s="58">
        <f t="shared" si="21"/>
        <v>0</v>
      </c>
      <c r="BK74" s="58">
        <v>0</v>
      </c>
      <c r="BL74" s="58">
        <v>13293</v>
      </c>
      <c r="BM74" s="58">
        <v>4320</v>
      </c>
      <c r="BN74" s="57">
        <v>123</v>
      </c>
      <c r="BO74" s="57">
        <v>0</v>
      </c>
      <c r="BP74" s="57">
        <v>-54</v>
      </c>
      <c r="BQ74" s="57">
        <v>-282</v>
      </c>
      <c r="BR74" s="57">
        <v>-544</v>
      </c>
      <c r="BS74" s="57">
        <v>-1666</v>
      </c>
      <c r="BT74" s="57">
        <v>0</v>
      </c>
      <c r="BU74" s="57">
        <v>-4</v>
      </c>
      <c r="BV74" s="57">
        <v>0</v>
      </c>
      <c r="BW74" s="57">
        <v>-1791</v>
      </c>
      <c r="BX74" s="57">
        <v>-7</v>
      </c>
      <c r="BY74" s="57">
        <v>13388</v>
      </c>
      <c r="BZ74" s="57">
        <v>18</v>
      </c>
      <c r="CA74" s="57">
        <v>909</v>
      </c>
      <c r="CB74" s="57">
        <v>291</v>
      </c>
      <c r="CC74" s="57">
        <v>558</v>
      </c>
      <c r="CD74" s="57">
        <v>19</v>
      </c>
      <c r="CE74" s="57">
        <v>4</v>
      </c>
    </row>
    <row r="75" spans="1:83" s="48" customFormat="1" ht="15.65" customHeight="1" x14ac:dyDescent="0.35">
      <c r="A75" s="40">
        <v>8</v>
      </c>
      <c r="B75" s="36" t="s">
        <v>271</v>
      </c>
      <c r="C75" s="52" t="s">
        <v>164</v>
      </c>
      <c r="D75" s="38" t="s">
        <v>198</v>
      </c>
      <c r="E75" s="38" t="s">
        <v>116</v>
      </c>
      <c r="F75" s="38" t="s">
        <v>263</v>
      </c>
      <c r="G75" s="57">
        <v>34409914.890000001</v>
      </c>
      <c r="H75" s="57">
        <v>1096412.8</v>
      </c>
      <c r="I75" s="57">
        <v>751983.45000000007</v>
      </c>
      <c r="J75" s="57">
        <v>0</v>
      </c>
      <c r="K75" s="58">
        <v>5750.05</v>
      </c>
      <c r="L75" s="58">
        <v>36264061.189999998</v>
      </c>
      <c r="M75" s="58">
        <v>0</v>
      </c>
      <c r="N75" s="57">
        <v>7872456.6100000003</v>
      </c>
      <c r="O75" s="57">
        <v>1247778.1200000001</v>
      </c>
      <c r="P75" s="66">
        <v>13638774.039999999</v>
      </c>
      <c r="Q75" s="57">
        <v>21380</v>
      </c>
      <c r="R75" s="57">
        <v>796235.8</v>
      </c>
      <c r="S75" s="57">
        <v>4102775.29</v>
      </c>
      <c r="T75" s="57">
        <v>4177631.53</v>
      </c>
      <c r="U75" s="57">
        <v>0</v>
      </c>
      <c r="V75" s="57">
        <v>0</v>
      </c>
      <c r="W75" s="57">
        <v>751742.45</v>
      </c>
      <c r="X75" s="58">
        <v>3225881.69</v>
      </c>
      <c r="Y75" s="58">
        <v>35834655.530000001</v>
      </c>
      <c r="Z75" s="59">
        <v>8.8157001685126676E-2</v>
      </c>
      <c r="AA75" s="58">
        <v>2153092.91</v>
      </c>
      <c r="AB75" s="58">
        <v>0</v>
      </c>
      <c r="AC75" s="58">
        <v>0</v>
      </c>
      <c r="AD75" s="58">
        <v>5750.05</v>
      </c>
      <c r="AE75" s="58">
        <v>0</v>
      </c>
      <c r="AF75" s="58">
        <f t="shared" si="19"/>
        <v>5750.05</v>
      </c>
      <c r="AG75" s="58">
        <v>1238909.29</v>
      </c>
      <c r="AH75" s="57">
        <v>92367.35</v>
      </c>
      <c r="AI75" s="57">
        <v>217305.06</v>
      </c>
      <c r="AJ75" s="58">
        <v>0</v>
      </c>
      <c r="AK75" s="57">
        <v>118306.56</v>
      </c>
      <c r="AL75" s="57">
        <v>6142.86</v>
      </c>
      <c r="AM75" s="57">
        <v>60435.78</v>
      </c>
      <c r="AN75" s="57">
        <v>11064</v>
      </c>
      <c r="AO75" s="57">
        <v>2552.2399999999998</v>
      </c>
      <c r="AP75" s="57">
        <v>0</v>
      </c>
      <c r="AQ75" s="57">
        <v>56421.91</v>
      </c>
      <c r="AR75" s="57">
        <v>12732.41</v>
      </c>
      <c r="AS75" s="57">
        <v>0</v>
      </c>
      <c r="AT75" s="57">
        <v>21905.18</v>
      </c>
      <c r="AU75" s="57">
        <v>0</v>
      </c>
      <c r="AV75" s="57">
        <v>99793.59</v>
      </c>
      <c r="AW75" s="57">
        <v>1937936.23</v>
      </c>
      <c r="AX75" s="57">
        <v>0</v>
      </c>
      <c r="AY75" s="59">
        <f t="shared" si="20"/>
        <v>0</v>
      </c>
      <c r="AZ75" s="58">
        <v>0</v>
      </c>
      <c r="BA75" s="59">
        <v>6.2571875486553991E-2</v>
      </c>
      <c r="BB75" s="57">
        <v>279637.52</v>
      </c>
      <c r="BC75" s="57">
        <v>2850493.87</v>
      </c>
      <c r="BD75" s="58">
        <v>222710.003</v>
      </c>
      <c r="BE75" s="58">
        <v>3.0000000260770299E-3</v>
      </c>
      <c r="BF75" s="58">
        <v>384493.907000001</v>
      </c>
      <c r="BG75" s="58">
        <v>0</v>
      </c>
      <c r="BH75" s="58">
        <v>0</v>
      </c>
      <c r="BI75" s="58">
        <v>0</v>
      </c>
      <c r="BJ75" s="58">
        <f t="shared" si="21"/>
        <v>0</v>
      </c>
      <c r="BK75" s="58">
        <v>0</v>
      </c>
      <c r="BL75" s="58">
        <v>6033</v>
      </c>
      <c r="BM75" s="58">
        <v>1954</v>
      </c>
      <c r="BN75" s="57">
        <v>179</v>
      </c>
      <c r="BO75" s="57">
        <v>-6</v>
      </c>
      <c r="BP75" s="57">
        <v>-11</v>
      </c>
      <c r="BQ75" s="57">
        <v>-83</v>
      </c>
      <c r="BR75" s="57">
        <v>-290</v>
      </c>
      <c r="BS75" s="57">
        <v>-950</v>
      </c>
      <c r="BT75" s="57">
        <v>6</v>
      </c>
      <c r="BU75" s="57">
        <v>-3</v>
      </c>
      <c r="BV75" s="57">
        <v>1</v>
      </c>
      <c r="BW75" s="57">
        <v>-752</v>
      </c>
      <c r="BX75" s="57">
        <v>0</v>
      </c>
      <c r="BY75" s="57">
        <v>6078</v>
      </c>
      <c r="BZ75" s="57">
        <v>6</v>
      </c>
      <c r="CA75" s="57">
        <v>274</v>
      </c>
      <c r="CB75" s="57">
        <v>84</v>
      </c>
      <c r="CC75" s="57">
        <v>385</v>
      </c>
      <c r="CD75" s="57">
        <v>0</v>
      </c>
      <c r="CE75" s="57">
        <v>0</v>
      </c>
    </row>
    <row r="76" spans="1:83" s="48" customFormat="1" ht="15.65" customHeight="1" x14ac:dyDescent="0.35">
      <c r="A76" s="40">
        <v>8</v>
      </c>
      <c r="B76" s="40" t="s">
        <v>272</v>
      </c>
      <c r="C76" s="55" t="s">
        <v>273</v>
      </c>
      <c r="D76" s="40" t="s">
        <v>274</v>
      </c>
      <c r="E76" s="40" t="s">
        <v>109</v>
      </c>
      <c r="F76" s="40" t="s">
        <v>263</v>
      </c>
      <c r="G76" s="57">
        <v>50503842.829999998</v>
      </c>
      <c r="H76" s="57">
        <v>0</v>
      </c>
      <c r="I76" s="57">
        <v>1154484.1000000001</v>
      </c>
      <c r="J76" s="57">
        <v>0</v>
      </c>
      <c r="K76" s="58">
        <v>0</v>
      </c>
      <c r="L76" s="58">
        <v>51658326.93</v>
      </c>
      <c r="M76" s="58">
        <v>0</v>
      </c>
      <c r="N76" s="57">
        <v>14893364.310000001</v>
      </c>
      <c r="O76" s="57">
        <v>2176118.2200000002</v>
      </c>
      <c r="P76" s="66">
        <v>12821207.26</v>
      </c>
      <c r="Q76" s="57">
        <v>0</v>
      </c>
      <c r="R76" s="57">
        <v>979355.63</v>
      </c>
      <c r="S76" s="57">
        <v>12515880.039999999</v>
      </c>
      <c r="T76" s="57">
        <v>3977828.56</v>
      </c>
      <c r="U76" s="57">
        <v>0</v>
      </c>
      <c r="V76" s="57">
        <v>0</v>
      </c>
      <c r="W76" s="57">
        <v>1318870</v>
      </c>
      <c r="X76" s="58">
        <v>2609089.6800000002</v>
      </c>
      <c r="Y76" s="58">
        <v>51291713.700000003</v>
      </c>
      <c r="Z76" s="59">
        <v>4.7820060705666113E-2</v>
      </c>
      <c r="AA76" s="58">
        <v>2157247.5</v>
      </c>
      <c r="AB76" s="58">
        <v>0</v>
      </c>
      <c r="AC76" s="58">
        <v>0</v>
      </c>
      <c r="AD76" s="58">
        <v>0</v>
      </c>
      <c r="AE76" s="58">
        <v>0</v>
      </c>
      <c r="AF76" s="58">
        <f t="shared" si="19"/>
        <v>0</v>
      </c>
      <c r="AG76" s="58">
        <v>1019119.74</v>
      </c>
      <c r="AH76" s="57">
        <v>77686.720000000001</v>
      </c>
      <c r="AI76" s="57">
        <v>263691.23</v>
      </c>
      <c r="AJ76" s="58">
        <v>0</v>
      </c>
      <c r="AK76" s="57">
        <v>101887.44</v>
      </c>
      <c r="AL76" s="57">
        <v>0</v>
      </c>
      <c r="AM76" s="57">
        <v>187803.93</v>
      </c>
      <c r="AN76" s="57">
        <v>11064</v>
      </c>
      <c r="AO76" s="57">
        <v>38904</v>
      </c>
      <c r="AP76" s="57">
        <v>0</v>
      </c>
      <c r="AQ76" s="57">
        <v>137240.22999999998</v>
      </c>
      <c r="AR76" s="57">
        <v>11183.94</v>
      </c>
      <c r="AS76" s="57">
        <v>0</v>
      </c>
      <c r="AT76" s="57">
        <v>20362.79</v>
      </c>
      <c r="AU76" s="57">
        <v>29195.78</v>
      </c>
      <c r="AV76" s="57">
        <v>68283.37</v>
      </c>
      <c r="AW76" s="57">
        <v>1966423.17</v>
      </c>
      <c r="AX76" s="57">
        <v>0</v>
      </c>
      <c r="AY76" s="59">
        <f t="shared" si="20"/>
        <v>0</v>
      </c>
      <c r="AZ76" s="58">
        <v>0</v>
      </c>
      <c r="BA76" s="59">
        <v>4.2714521888195099E-2</v>
      </c>
      <c r="BB76" s="57">
        <v>678962.92</v>
      </c>
      <c r="BC76" s="57">
        <v>1736133.91</v>
      </c>
      <c r="BD76" s="58">
        <v>222710</v>
      </c>
      <c r="BE76" s="58">
        <v>0</v>
      </c>
      <c r="BF76" s="58">
        <v>393113.01</v>
      </c>
      <c r="BG76" s="58">
        <v>0</v>
      </c>
      <c r="BH76" s="58">
        <v>0</v>
      </c>
      <c r="BI76" s="58">
        <v>0</v>
      </c>
      <c r="BJ76" s="58">
        <f t="shared" si="21"/>
        <v>0</v>
      </c>
      <c r="BK76" s="58">
        <v>0</v>
      </c>
      <c r="BL76" s="58">
        <v>4540</v>
      </c>
      <c r="BM76" s="58">
        <v>1999</v>
      </c>
      <c r="BN76" s="57">
        <v>9</v>
      </c>
      <c r="BO76" s="57">
        <v>-4</v>
      </c>
      <c r="BP76" s="57">
        <v>-28</v>
      </c>
      <c r="BQ76" s="57">
        <v>-95</v>
      </c>
      <c r="BR76" s="57">
        <v>-387</v>
      </c>
      <c r="BS76" s="57">
        <v>-565</v>
      </c>
      <c r="BT76" s="57">
        <v>8</v>
      </c>
      <c r="BU76" s="57">
        <v>0</v>
      </c>
      <c r="BV76" s="57">
        <v>-2</v>
      </c>
      <c r="BW76" s="57">
        <v>-705</v>
      </c>
      <c r="BX76" s="57">
        <v>-4</v>
      </c>
      <c r="BY76" s="57">
        <v>4766</v>
      </c>
      <c r="BZ76" s="57">
        <v>0</v>
      </c>
      <c r="CA76" s="57">
        <v>423</v>
      </c>
      <c r="CB76" s="57">
        <v>91</v>
      </c>
      <c r="CC76" s="57">
        <v>180</v>
      </c>
      <c r="CD76" s="57">
        <v>0</v>
      </c>
      <c r="CE76" s="57">
        <v>11</v>
      </c>
    </row>
    <row r="77" spans="1:83" s="48" customFormat="1" ht="15.65" customHeight="1" x14ac:dyDescent="0.35">
      <c r="A77" s="40">
        <v>8</v>
      </c>
      <c r="B77" s="40" t="s">
        <v>98</v>
      </c>
      <c r="C77" s="55" t="s">
        <v>148</v>
      </c>
      <c r="D77" s="40" t="s">
        <v>275</v>
      </c>
      <c r="E77" s="40" t="s">
        <v>116</v>
      </c>
      <c r="F77" s="40" t="s">
        <v>267</v>
      </c>
      <c r="G77" s="57">
        <v>45995277.159999996</v>
      </c>
      <c r="H77" s="57">
        <v>0</v>
      </c>
      <c r="I77" s="57">
        <v>797308.97</v>
      </c>
      <c r="J77" s="57">
        <v>0</v>
      </c>
      <c r="K77" s="58">
        <v>0</v>
      </c>
      <c r="L77" s="58">
        <v>46792586.130000003</v>
      </c>
      <c r="M77" s="58">
        <v>0</v>
      </c>
      <c r="N77" s="57">
        <v>35470.26</v>
      </c>
      <c r="O77" s="57">
        <v>3151732.91</v>
      </c>
      <c r="P77" s="66">
        <v>16279142.51</v>
      </c>
      <c r="Q77" s="57">
        <v>0</v>
      </c>
      <c r="R77" s="57">
        <v>1895114.75</v>
      </c>
      <c r="S77" s="57">
        <v>13951013.550000001</v>
      </c>
      <c r="T77" s="57">
        <v>8205272.5099999998</v>
      </c>
      <c r="U77" s="57">
        <v>0</v>
      </c>
      <c r="V77" s="57">
        <v>0</v>
      </c>
      <c r="W77" s="57">
        <v>846889.56</v>
      </c>
      <c r="X77" s="58">
        <v>2069896.07</v>
      </c>
      <c r="Y77" s="58">
        <v>46434532.119999997</v>
      </c>
      <c r="Z77" s="59">
        <v>0.10664521622376066</v>
      </c>
      <c r="AA77" s="58">
        <v>2069896.07</v>
      </c>
      <c r="AB77" s="58">
        <v>0</v>
      </c>
      <c r="AC77" s="58">
        <v>0</v>
      </c>
      <c r="AD77" s="58">
        <v>0</v>
      </c>
      <c r="AE77" s="58">
        <v>0</v>
      </c>
      <c r="AF77" s="58">
        <f t="shared" si="19"/>
        <v>0</v>
      </c>
      <c r="AG77" s="58">
        <v>1033053.27</v>
      </c>
      <c r="AH77" s="57">
        <v>85008.24</v>
      </c>
      <c r="AI77" s="57">
        <v>334720.98</v>
      </c>
      <c r="AJ77" s="58">
        <v>0</v>
      </c>
      <c r="AK77" s="57">
        <v>135017.16</v>
      </c>
      <c r="AL77" s="57">
        <v>35347.26</v>
      </c>
      <c r="AM77" s="57">
        <v>75344.98</v>
      </c>
      <c r="AN77" s="57">
        <v>11064</v>
      </c>
      <c r="AO77" s="57">
        <v>1200</v>
      </c>
      <c r="AP77" s="57">
        <v>0</v>
      </c>
      <c r="AQ77" s="57">
        <v>54121.2</v>
      </c>
      <c r="AR77" s="57">
        <v>11250.31</v>
      </c>
      <c r="AS77" s="57">
        <v>0</v>
      </c>
      <c r="AT77" s="57">
        <v>8578.58</v>
      </c>
      <c r="AU77" s="57">
        <v>0</v>
      </c>
      <c r="AV77" s="57">
        <v>53069.5</v>
      </c>
      <c r="AW77" s="57">
        <v>1837775.48</v>
      </c>
      <c r="AX77" s="57">
        <v>73018.399999999994</v>
      </c>
      <c r="AY77" s="59">
        <f t="shared" si="20"/>
        <v>3.97319481049992E-2</v>
      </c>
      <c r="AZ77" s="58">
        <v>0</v>
      </c>
      <c r="BA77" s="59">
        <v>4.500236106415062E-2</v>
      </c>
      <c r="BB77" s="57">
        <v>0</v>
      </c>
      <c r="BC77" s="57">
        <v>4905176.28</v>
      </c>
      <c r="BD77" s="58">
        <v>222710</v>
      </c>
      <c r="BE77" s="58">
        <v>0</v>
      </c>
      <c r="BF77" s="58">
        <v>412086.24</v>
      </c>
      <c r="BG77" s="58">
        <v>0</v>
      </c>
      <c r="BH77" s="58">
        <v>0</v>
      </c>
      <c r="BI77" s="58">
        <v>0</v>
      </c>
      <c r="BJ77" s="58">
        <f t="shared" si="21"/>
        <v>0</v>
      </c>
      <c r="BK77" s="58">
        <v>0</v>
      </c>
      <c r="BL77" s="58">
        <v>7432</v>
      </c>
      <c r="BM77" s="58">
        <v>2939</v>
      </c>
      <c r="BN77" s="57">
        <v>19</v>
      </c>
      <c r="BO77" s="57">
        <v>0</v>
      </c>
      <c r="BP77" s="57">
        <v>-52</v>
      </c>
      <c r="BQ77" s="57">
        <v>-225</v>
      </c>
      <c r="BR77" s="57">
        <v>-198</v>
      </c>
      <c r="BS77" s="57">
        <v>-1031</v>
      </c>
      <c r="BT77" s="57">
        <v>0</v>
      </c>
      <c r="BU77" s="57">
        <v>-2</v>
      </c>
      <c r="BV77" s="57">
        <v>23</v>
      </c>
      <c r="BW77" s="57">
        <v>-979</v>
      </c>
      <c r="BX77" s="57">
        <v>-16</v>
      </c>
      <c r="BY77" s="57">
        <v>7910</v>
      </c>
      <c r="BZ77" s="57">
        <v>8</v>
      </c>
      <c r="CA77" s="57">
        <v>512</v>
      </c>
      <c r="CB77" s="57">
        <v>126</v>
      </c>
      <c r="CC77" s="57">
        <v>318</v>
      </c>
      <c r="CD77" s="57">
        <v>3</v>
      </c>
      <c r="CE77" s="57">
        <v>20</v>
      </c>
    </row>
    <row r="78" spans="1:83" s="48" customFormat="1" ht="15.65" customHeight="1" x14ac:dyDescent="0.35">
      <c r="A78" s="40">
        <v>8</v>
      </c>
      <c r="B78" s="36" t="s">
        <v>276</v>
      </c>
      <c r="C78" s="52" t="s">
        <v>118</v>
      </c>
      <c r="D78" s="38" t="s">
        <v>262</v>
      </c>
      <c r="E78" s="38" t="s">
        <v>116</v>
      </c>
      <c r="F78" s="38" t="s">
        <v>263</v>
      </c>
      <c r="G78" s="57">
        <v>51126671.780000001</v>
      </c>
      <c r="H78" s="57">
        <v>1527244.6</v>
      </c>
      <c r="I78" s="57">
        <v>1309475.23</v>
      </c>
      <c r="J78" s="57">
        <v>0</v>
      </c>
      <c r="K78" s="58">
        <v>4.33</v>
      </c>
      <c r="L78" s="58">
        <v>53963395.939999998</v>
      </c>
      <c r="M78" s="58">
        <v>0</v>
      </c>
      <c r="N78" s="57">
        <v>14200144.75</v>
      </c>
      <c r="O78" s="57">
        <v>3428375.83</v>
      </c>
      <c r="P78" s="66">
        <v>14042146.27</v>
      </c>
      <c r="Q78" s="57">
        <v>151461.04</v>
      </c>
      <c r="R78" s="57">
        <v>1944127.36</v>
      </c>
      <c r="S78" s="57">
        <v>7762921.4100000001</v>
      </c>
      <c r="T78" s="57">
        <v>4831996.46</v>
      </c>
      <c r="U78" s="57">
        <v>0</v>
      </c>
      <c r="V78" s="57">
        <v>0</v>
      </c>
      <c r="W78" s="57">
        <v>1309475.23</v>
      </c>
      <c r="X78" s="58">
        <v>6251924.29</v>
      </c>
      <c r="Y78" s="58">
        <v>53922572.640000001</v>
      </c>
      <c r="Z78" s="59">
        <v>7.6393706803695505E-2</v>
      </c>
      <c r="AA78" s="58">
        <v>4039045.02</v>
      </c>
      <c r="AB78" s="58">
        <v>0</v>
      </c>
      <c r="AC78" s="58">
        <v>0</v>
      </c>
      <c r="AD78" s="58">
        <v>4.33</v>
      </c>
      <c r="AE78" s="58">
        <v>0</v>
      </c>
      <c r="AF78" s="58">
        <f t="shared" si="19"/>
        <v>4.33</v>
      </c>
      <c r="AG78" s="58">
        <v>2173539.63</v>
      </c>
      <c r="AH78" s="57">
        <v>163386.19</v>
      </c>
      <c r="AI78" s="57">
        <v>799925.44</v>
      </c>
      <c r="AJ78" s="58">
        <v>0</v>
      </c>
      <c r="AK78" s="57">
        <v>281674.59999999998</v>
      </c>
      <c r="AL78" s="57">
        <v>0</v>
      </c>
      <c r="AM78" s="57">
        <v>72446.73</v>
      </c>
      <c r="AN78" s="57">
        <v>11064</v>
      </c>
      <c r="AO78" s="57">
        <v>0</v>
      </c>
      <c r="AP78" s="57">
        <v>0</v>
      </c>
      <c r="AQ78" s="57">
        <v>54231.16</v>
      </c>
      <c r="AR78" s="57">
        <v>20001.25</v>
      </c>
      <c r="AS78" s="57">
        <v>8090</v>
      </c>
      <c r="AT78" s="57">
        <v>59461.23</v>
      </c>
      <c r="AU78" s="57">
        <v>0</v>
      </c>
      <c r="AV78" s="57">
        <v>150924.76999999999</v>
      </c>
      <c r="AW78" s="57">
        <v>3794745</v>
      </c>
      <c r="AX78" s="57">
        <v>198779.12</v>
      </c>
      <c r="AY78" s="59">
        <f t="shared" si="20"/>
        <v>5.238273454474543E-2</v>
      </c>
      <c r="AZ78" s="58">
        <v>0</v>
      </c>
      <c r="BA78" s="59">
        <v>7.9000742261889509E-2</v>
      </c>
      <c r="BB78" s="57">
        <v>352712.51</v>
      </c>
      <c r="BC78" s="57">
        <v>3669715.34</v>
      </c>
      <c r="BD78" s="58">
        <v>222710</v>
      </c>
      <c r="BE78" s="58">
        <v>2.91038304567337E-11</v>
      </c>
      <c r="BF78" s="58">
        <v>605330.92000000097</v>
      </c>
      <c r="BG78" s="58">
        <v>0</v>
      </c>
      <c r="BH78" s="58">
        <v>0</v>
      </c>
      <c r="BI78" s="58">
        <v>0</v>
      </c>
      <c r="BJ78" s="58">
        <f t="shared" si="21"/>
        <v>0</v>
      </c>
      <c r="BK78" s="58">
        <v>0</v>
      </c>
      <c r="BL78" s="58">
        <v>8561</v>
      </c>
      <c r="BM78" s="58">
        <v>3944</v>
      </c>
      <c r="BN78" s="57">
        <v>18</v>
      </c>
      <c r="BO78" s="57">
        <v>-21</v>
      </c>
      <c r="BP78" s="57">
        <v>-21</v>
      </c>
      <c r="BQ78" s="57">
        <v>-147</v>
      </c>
      <c r="BR78" s="57">
        <v>-1683</v>
      </c>
      <c r="BS78" s="57">
        <v>-1625</v>
      </c>
      <c r="BT78" s="57">
        <v>3</v>
      </c>
      <c r="BU78" s="57">
        <v>-1</v>
      </c>
      <c r="BV78" s="57">
        <v>7</v>
      </c>
      <c r="BW78" s="57">
        <v>-852</v>
      </c>
      <c r="BX78" s="57">
        <v>0</v>
      </c>
      <c r="BY78" s="57">
        <v>8183</v>
      </c>
      <c r="BZ78" s="57">
        <v>92</v>
      </c>
      <c r="CA78" s="57">
        <v>338</v>
      </c>
      <c r="CB78" s="57">
        <v>133</v>
      </c>
      <c r="CC78" s="57">
        <v>384</v>
      </c>
      <c r="CD78" s="57">
        <v>0</v>
      </c>
      <c r="CE78" s="57">
        <v>5</v>
      </c>
    </row>
    <row r="79" spans="1:83" s="48" customFormat="1" ht="15.65" customHeight="1" x14ac:dyDescent="0.35">
      <c r="A79" s="40">
        <v>8</v>
      </c>
      <c r="B79" s="36" t="s">
        <v>529</v>
      </c>
      <c r="C79" s="52" t="s">
        <v>538</v>
      </c>
      <c r="D79" s="38" t="s">
        <v>523</v>
      </c>
      <c r="E79" s="38" t="s">
        <v>109</v>
      </c>
      <c r="F79" s="38" t="s">
        <v>263</v>
      </c>
      <c r="G79" s="57">
        <v>87251033.319999993</v>
      </c>
      <c r="H79" s="57">
        <v>0.38</v>
      </c>
      <c r="I79" s="57">
        <v>5506809.0599999996</v>
      </c>
      <c r="J79" s="57">
        <v>0</v>
      </c>
      <c r="K79" s="58">
        <v>0</v>
      </c>
      <c r="L79" s="58">
        <v>92757842.760000005</v>
      </c>
      <c r="M79" s="58">
        <v>0</v>
      </c>
      <c r="N79" s="57">
        <v>27115092.530000001</v>
      </c>
      <c r="O79" s="57">
        <v>3004408.17</v>
      </c>
      <c r="P79" s="66">
        <v>23782034.600000001</v>
      </c>
      <c r="Q79" s="57">
        <v>246185.49</v>
      </c>
      <c r="R79" s="57">
        <v>2494920.39</v>
      </c>
      <c r="S79" s="57">
        <v>16399641.33</v>
      </c>
      <c r="T79" s="57">
        <v>9010063.6500000004</v>
      </c>
      <c r="U79" s="57">
        <v>0</v>
      </c>
      <c r="V79" s="57">
        <v>0</v>
      </c>
      <c r="W79" s="57">
        <v>5868391.1900000004</v>
      </c>
      <c r="X79" s="58">
        <v>4239445.4800000004</v>
      </c>
      <c r="Y79" s="58">
        <v>92160182.829999998</v>
      </c>
      <c r="Z79" s="59">
        <v>4.5139678499877531E-2</v>
      </c>
      <c r="AA79" s="58">
        <v>3315482.54</v>
      </c>
      <c r="AB79" s="58">
        <v>0</v>
      </c>
      <c r="AC79" s="58">
        <v>0</v>
      </c>
      <c r="AD79" s="58">
        <v>0</v>
      </c>
      <c r="AE79" s="58">
        <v>0</v>
      </c>
      <c r="AF79" s="58">
        <f t="shared" si="19"/>
        <v>0</v>
      </c>
      <c r="AG79" s="58">
        <v>1786873.56</v>
      </c>
      <c r="AH79" s="57">
        <v>138980.26</v>
      </c>
      <c r="AI79" s="57">
        <v>337239.87</v>
      </c>
      <c r="AJ79" s="58">
        <v>0</v>
      </c>
      <c r="AK79" s="57">
        <v>187724.66</v>
      </c>
      <c r="AL79" s="57">
        <v>0</v>
      </c>
      <c r="AM79" s="57">
        <v>99676.05</v>
      </c>
      <c r="AN79" s="57">
        <v>12941</v>
      </c>
      <c r="AO79" s="57">
        <v>102381</v>
      </c>
      <c r="AP79" s="57">
        <v>0</v>
      </c>
      <c r="AQ79" s="57">
        <v>106418.38</v>
      </c>
      <c r="AR79" s="57">
        <v>18652.66</v>
      </c>
      <c r="AS79" s="57">
        <v>0</v>
      </c>
      <c r="AT79" s="57">
        <v>62502.2</v>
      </c>
      <c r="AU79" s="57">
        <v>11543.89</v>
      </c>
      <c r="AV79" s="57">
        <v>187185.19999999998</v>
      </c>
      <c r="AW79" s="57">
        <v>3052118.73</v>
      </c>
      <c r="AX79" s="57">
        <v>0</v>
      </c>
      <c r="AY79" s="59">
        <f t="shared" si="20"/>
        <v>0</v>
      </c>
      <c r="AZ79" s="58">
        <v>0</v>
      </c>
      <c r="BA79" s="59">
        <v>3.7999349851138245E-2</v>
      </c>
      <c r="BB79" s="57">
        <v>796461.63</v>
      </c>
      <c r="BC79" s="57">
        <v>3142021.98</v>
      </c>
      <c r="BD79" s="58">
        <v>219912</v>
      </c>
      <c r="BE79" s="58">
        <v>0</v>
      </c>
      <c r="BF79" s="58">
        <v>742431.69000000099</v>
      </c>
      <c r="BG79" s="58">
        <v>0</v>
      </c>
      <c r="BH79" s="58">
        <v>0</v>
      </c>
      <c r="BI79" s="58">
        <v>0</v>
      </c>
      <c r="BJ79" s="58">
        <f t="shared" si="21"/>
        <v>0</v>
      </c>
      <c r="BK79" s="58">
        <v>0</v>
      </c>
      <c r="BL79" s="58">
        <v>10118</v>
      </c>
      <c r="BM79" s="58">
        <v>3352</v>
      </c>
      <c r="BN79" s="57">
        <v>105</v>
      </c>
      <c r="BO79" s="57">
        <v>-113</v>
      </c>
      <c r="BP79" s="57">
        <v>-65</v>
      </c>
      <c r="BQ79" s="57">
        <v>-343</v>
      </c>
      <c r="BR79" s="57">
        <v>-401</v>
      </c>
      <c r="BS79" s="57">
        <v>-1381</v>
      </c>
      <c r="BT79" s="57">
        <v>0</v>
      </c>
      <c r="BU79" s="57">
        <v>0</v>
      </c>
      <c r="BV79" s="57">
        <v>38</v>
      </c>
      <c r="BW79" s="57">
        <v>-1534</v>
      </c>
      <c r="BX79" s="57">
        <v>-9</v>
      </c>
      <c r="BY79" s="57">
        <v>9767</v>
      </c>
      <c r="BZ79" s="57">
        <v>64</v>
      </c>
      <c r="CA79" s="57">
        <v>984</v>
      </c>
      <c r="CB79" s="57">
        <v>161</v>
      </c>
      <c r="CC79" s="57">
        <v>346</v>
      </c>
      <c r="CD79" s="57">
        <v>20</v>
      </c>
      <c r="CE79" s="57">
        <v>23</v>
      </c>
    </row>
    <row r="80" spans="1:83" s="48" customFormat="1" ht="15.65" customHeight="1" x14ac:dyDescent="0.35">
      <c r="A80" s="40">
        <v>9</v>
      </c>
      <c r="B80" s="36" t="s">
        <v>277</v>
      </c>
      <c r="C80" s="52" t="s">
        <v>157</v>
      </c>
      <c r="D80" s="38" t="s">
        <v>278</v>
      </c>
      <c r="E80" s="38" t="s">
        <v>109</v>
      </c>
      <c r="F80" s="38" t="s">
        <v>279</v>
      </c>
      <c r="G80" s="57">
        <v>27556041.59</v>
      </c>
      <c r="H80" s="57">
        <v>0</v>
      </c>
      <c r="I80" s="57">
        <v>651815.68999999994</v>
      </c>
      <c r="J80" s="57">
        <v>0</v>
      </c>
      <c r="K80" s="58">
        <v>21435.97</v>
      </c>
      <c r="L80" s="58">
        <v>28229293.25</v>
      </c>
      <c r="M80" s="58">
        <v>0</v>
      </c>
      <c r="N80" s="57">
        <v>9355328.4000000004</v>
      </c>
      <c r="O80" s="57">
        <v>856610.96</v>
      </c>
      <c r="P80" s="66">
        <v>5286170.92</v>
      </c>
      <c r="Q80" s="57">
        <v>10281.82</v>
      </c>
      <c r="R80" s="57">
        <v>1205070.98</v>
      </c>
      <c r="S80" s="57">
        <v>5087861.51</v>
      </c>
      <c r="T80" s="57">
        <v>3126714.66</v>
      </c>
      <c r="U80" s="57">
        <v>0</v>
      </c>
      <c r="V80" s="57">
        <v>0</v>
      </c>
      <c r="W80" s="57">
        <v>869683.92</v>
      </c>
      <c r="X80" s="58">
        <v>2286348.98</v>
      </c>
      <c r="Y80" s="58">
        <v>28084072.149999999</v>
      </c>
      <c r="Z80" s="59">
        <v>0.1479055744159947</v>
      </c>
      <c r="AA80" s="58">
        <v>2240209.09</v>
      </c>
      <c r="AB80" s="58">
        <v>0</v>
      </c>
      <c r="AC80" s="58">
        <v>0</v>
      </c>
      <c r="AD80" s="58">
        <v>0</v>
      </c>
      <c r="AE80" s="58">
        <v>0</v>
      </c>
      <c r="AF80" s="58">
        <f t="shared" si="19"/>
        <v>0</v>
      </c>
      <c r="AG80" s="58">
        <v>1144421.03</v>
      </c>
      <c r="AH80" s="57">
        <v>90097.64</v>
      </c>
      <c r="AI80" s="57">
        <v>392766.84</v>
      </c>
      <c r="AJ80" s="58">
        <v>0</v>
      </c>
      <c r="AK80" s="57">
        <v>98052</v>
      </c>
      <c r="AL80" s="57">
        <v>2929.43</v>
      </c>
      <c r="AM80" s="57">
        <v>75360.02</v>
      </c>
      <c r="AN80" s="57">
        <v>7890</v>
      </c>
      <c r="AO80" s="57">
        <v>5270</v>
      </c>
      <c r="AP80" s="57">
        <v>0</v>
      </c>
      <c r="AQ80" s="57">
        <v>62529.490000000005</v>
      </c>
      <c r="AR80" s="57">
        <v>10464.64</v>
      </c>
      <c r="AS80" s="57">
        <v>6527.58</v>
      </c>
      <c r="AT80" s="57">
        <v>32979.22</v>
      </c>
      <c r="AU80" s="57">
        <v>22372.11</v>
      </c>
      <c r="AV80" s="57">
        <v>101967.67</v>
      </c>
      <c r="AW80" s="57">
        <v>2053627.67</v>
      </c>
      <c r="AX80" s="57">
        <v>0</v>
      </c>
      <c r="AY80" s="59">
        <f t="shared" si="20"/>
        <v>0</v>
      </c>
      <c r="AZ80" s="58">
        <v>0</v>
      </c>
      <c r="BA80" s="59">
        <v>8.1296476588747946E-2</v>
      </c>
      <c r="BB80" s="57">
        <v>797515.83</v>
      </c>
      <c r="BC80" s="57">
        <v>3278176.33</v>
      </c>
      <c r="BD80" s="58">
        <v>222710</v>
      </c>
      <c r="BE80" s="58">
        <v>0</v>
      </c>
      <c r="BF80" s="58">
        <v>138884.390000001</v>
      </c>
      <c r="BG80" s="58">
        <v>0</v>
      </c>
      <c r="BH80" s="58">
        <v>0</v>
      </c>
      <c r="BI80" s="58">
        <v>0</v>
      </c>
      <c r="BJ80" s="58">
        <f t="shared" si="21"/>
        <v>0</v>
      </c>
      <c r="BK80" s="58">
        <v>0</v>
      </c>
      <c r="BL80" s="58">
        <v>2801</v>
      </c>
      <c r="BM80" s="58">
        <v>854</v>
      </c>
      <c r="BN80" s="57">
        <v>81</v>
      </c>
      <c r="BO80" s="57">
        <v>-64</v>
      </c>
      <c r="BP80" s="57">
        <v>-21</v>
      </c>
      <c r="BQ80" s="57">
        <v>-45</v>
      </c>
      <c r="BR80" s="57">
        <v>-189</v>
      </c>
      <c r="BS80" s="57">
        <v>-240</v>
      </c>
      <c r="BT80" s="57">
        <v>1</v>
      </c>
      <c r="BU80" s="57">
        <v>-1</v>
      </c>
      <c r="BV80" s="57">
        <v>11</v>
      </c>
      <c r="BW80" s="57">
        <v>-457</v>
      </c>
      <c r="BX80" s="57">
        <v>-1</v>
      </c>
      <c r="BY80" s="57">
        <v>2730</v>
      </c>
      <c r="BZ80" s="57">
        <v>15</v>
      </c>
      <c r="CA80" s="57">
        <v>119</v>
      </c>
      <c r="CB80" s="57">
        <v>35</v>
      </c>
      <c r="CC80" s="57">
        <v>299</v>
      </c>
      <c r="CD80" s="57">
        <v>21</v>
      </c>
      <c r="CE80" s="57">
        <v>7</v>
      </c>
    </row>
    <row r="81" spans="1:83" s="48" customFormat="1" ht="15.65" customHeight="1" x14ac:dyDescent="0.35">
      <c r="A81" s="40">
        <v>9</v>
      </c>
      <c r="B81" s="40" t="s">
        <v>280</v>
      </c>
      <c r="C81" s="55" t="s">
        <v>281</v>
      </c>
      <c r="D81" s="40" t="s">
        <v>282</v>
      </c>
      <c r="E81" s="40" t="s">
        <v>122</v>
      </c>
      <c r="F81" s="40" t="s">
        <v>283</v>
      </c>
      <c r="G81" s="57">
        <v>48484182.009999998</v>
      </c>
      <c r="H81" s="57">
        <v>7934.02</v>
      </c>
      <c r="I81" s="57">
        <v>1054683.1499999999</v>
      </c>
      <c r="J81" s="57">
        <v>0</v>
      </c>
      <c r="K81" s="58">
        <v>0</v>
      </c>
      <c r="L81" s="58">
        <v>49546799.18</v>
      </c>
      <c r="M81" s="58">
        <v>0</v>
      </c>
      <c r="N81" s="57">
        <v>14599264.300000001</v>
      </c>
      <c r="O81" s="57">
        <v>2692530.29</v>
      </c>
      <c r="P81" s="66">
        <v>14769062.199999999</v>
      </c>
      <c r="Q81" s="57">
        <v>37924.83</v>
      </c>
      <c r="R81" s="57">
        <v>1694845.68</v>
      </c>
      <c r="S81" s="57">
        <v>7948815.1900000004</v>
      </c>
      <c r="T81" s="57">
        <v>3393449.89</v>
      </c>
      <c r="U81" s="57">
        <v>0</v>
      </c>
      <c r="V81" s="57">
        <v>7934.02</v>
      </c>
      <c r="W81" s="57">
        <v>1183287.2</v>
      </c>
      <c r="X81" s="58">
        <v>2776028.69</v>
      </c>
      <c r="Y81" s="58">
        <v>49103142.289999999</v>
      </c>
      <c r="Z81" s="59">
        <v>5.7597597066543403E-2</v>
      </c>
      <c r="AA81" s="58">
        <v>2776028.69</v>
      </c>
      <c r="AB81" s="58">
        <v>0</v>
      </c>
      <c r="AC81" s="58">
        <v>0</v>
      </c>
      <c r="AD81" s="58">
        <v>0</v>
      </c>
      <c r="AE81" s="58">
        <v>0</v>
      </c>
      <c r="AF81" s="58">
        <f t="shared" si="19"/>
        <v>0</v>
      </c>
      <c r="AG81" s="58">
        <v>1386674.39</v>
      </c>
      <c r="AH81" s="57">
        <v>110370.69</v>
      </c>
      <c r="AI81" s="57">
        <v>292114.64</v>
      </c>
      <c r="AJ81" s="58">
        <v>11235.36</v>
      </c>
      <c r="AK81" s="57">
        <v>171019.26</v>
      </c>
      <c r="AL81" s="57">
        <v>43408.18</v>
      </c>
      <c r="AM81" s="57">
        <v>132151.01999999999</v>
      </c>
      <c r="AN81" s="57">
        <v>11900</v>
      </c>
      <c r="AO81" s="57">
        <v>8361.8700000000008</v>
      </c>
      <c r="AP81" s="57">
        <v>41155.42</v>
      </c>
      <c r="AQ81" s="57">
        <v>47436.06</v>
      </c>
      <c r="AR81" s="57">
        <v>38340</v>
      </c>
      <c r="AS81" s="57">
        <v>4500</v>
      </c>
      <c r="AT81" s="57">
        <v>16041.82</v>
      </c>
      <c r="AU81" s="57">
        <v>73649.179999999993</v>
      </c>
      <c r="AV81" s="57">
        <v>114252.37</v>
      </c>
      <c r="AW81" s="57">
        <v>2502610.2599999998</v>
      </c>
      <c r="AX81" s="57">
        <v>0</v>
      </c>
      <c r="AY81" s="59">
        <f t="shared" si="20"/>
        <v>0</v>
      </c>
      <c r="AZ81" s="58">
        <v>0</v>
      </c>
      <c r="BA81" s="59">
        <v>5.7256378779937674E-2</v>
      </c>
      <c r="BB81" s="57">
        <v>571530.14</v>
      </c>
      <c r="BC81" s="57">
        <v>2221499.2200000002</v>
      </c>
      <c r="BD81" s="58">
        <v>222710</v>
      </c>
      <c r="BE81" s="58">
        <v>0</v>
      </c>
      <c r="BF81" s="58">
        <v>559959.22</v>
      </c>
      <c r="BG81" s="58">
        <v>0</v>
      </c>
      <c r="BH81" s="58">
        <v>0</v>
      </c>
      <c r="BI81" s="58">
        <v>0</v>
      </c>
      <c r="BJ81" s="58">
        <f t="shared" si="21"/>
        <v>0</v>
      </c>
      <c r="BK81" s="58">
        <v>0</v>
      </c>
      <c r="BL81" s="58">
        <v>4359</v>
      </c>
      <c r="BM81" s="58">
        <v>1355</v>
      </c>
      <c r="BN81" s="57">
        <v>7</v>
      </c>
      <c r="BO81" s="57">
        <v>-5</v>
      </c>
      <c r="BP81" s="57">
        <v>-36</v>
      </c>
      <c r="BQ81" s="57">
        <v>-69</v>
      </c>
      <c r="BR81" s="57">
        <v>-185</v>
      </c>
      <c r="BS81" s="57">
        <v>-424</v>
      </c>
      <c r="BT81" s="57">
        <v>0</v>
      </c>
      <c r="BU81" s="57">
        <v>0</v>
      </c>
      <c r="BV81" s="57">
        <v>14</v>
      </c>
      <c r="BW81" s="57">
        <v>-778</v>
      </c>
      <c r="BX81" s="57">
        <v>-5</v>
      </c>
      <c r="BY81" s="57">
        <v>4233</v>
      </c>
      <c r="BZ81" s="57">
        <v>19</v>
      </c>
      <c r="CA81" s="57">
        <v>165</v>
      </c>
      <c r="CB81" s="57">
        <v>52</v>
      </c>
      <c r="CC81" s="57">
        <v>556</v>
      </c>
      <c r="CD81" s="57">
        <v>0</v>
      </c>
      <c r="CE81" s="57">
        <v>5</v>
      </c>
    </row>
    <row r="82" spans="1:83" s="48" customFormat="1" ht="15.65" customHeight="1" x14ac:dyDescent="0.35">
      <c r="A82" s="40">
        <v>9</v>
      </c>
      <c r="B82" s="36" t="s">
        <v>284</v>
      </c>
      <c r="C82" s="52" t="s">
        <v>285</v>
      </c>
      <c r="D82" s="38" t="s">
        <v>286</v>
      </c>
      <c r="E82" s="38" t="s">
        <v>109</v>
      </c>
      <c r="F82" s="38" t="s">
        <v>279</v>
      </c>
      <c r="G82" s="57">
        <v>39415146.460000001</v>
      </c>
      <c r="H82" s="57">
        <v>0</v>
      </c>
      <c r="I82" s="57">
        <v>674125.01</v>
      </c>
      <c r="J82" s="57">
        <v>0</v>
      </c>
      <c r="K82" s="58">
        <v>0</v>
      </c>
      <c r="L82" s="58">
        <v>40089271.469999999</v>
      </c>
      <c r="M82" s="58">
        <v>0</v>
      </c>
      <c r="N82" s="57">
        <v>11838908.52</v>
      </c>
      <c r="O82" s="57">
        <v>1415984.03</v>
      </c>
      <c r="P82" s="66">
        <v>5770394.9299999997</v>
      </c>
      <c r="Q82" s="57">
        <v>2037.85</v>
      </c>
      <c r="R82" s="57">
        <v>2101774.94</v>
      </c>
      <c r="S82" s="57">
        <v>9442949.1199999992</v>
      </c>
      <c r="T82" s="57">
        <v>5590813.0099999998</v>
      </c>
      <c r="U82" s="57">
        <v>0</v>
      </c>
      <c r="V82" s="57">
        <v>0</v>
      </c>
      <c r="W82" s="57">
        <v>1154925.54</v>
      </c>
      <c r="X82" s="58">
        <v>2956624.11</v>
      </c>
      <c r="Y82" s="58">
        <v>40274412.049999997</v>
      </c>
      <c r="Z82" s="59">
        <v>0.1139128455239032</v>
      </c>
      <c r="AA82" s="58">
        <v>2956127.36</v>
      </c>
      <c r="AB82" s="58">
        <v>0</v>
      </c>
      <c r="AC82" s="58">
        <v>0</v>
      </c>
      <c r="AD82" s="58">
        <v>0</v>
      </c>
      <c r="AE82" s="58">
        <v>372.79</v>
      </c>
      <c r="AF82" s="58">
        <f t="shared" si="19"/>
        <v>372.79</v>
      </c>
      <c r="AG82" s="58">
        <v>1380847.54</v>
      </c>
      <c r="AH82" s="57">
        <v>113418.65</v>
      </c>
      <c r="AI82" s="57">
        <v>441741.69</v>
      </c>
      <c r="AJ82" s="58">
        <v>0</v>
      </c>
      <c r="AK82" s="57">
        <v>289804.62</v>
      </c>
      <c r="AL82" s="57">
        <v>5847.14</v>
      </c>
      <c r="AM82" s="57">
        <v>103946.82</v>
      </c>
      <c r="AN82" s="57">
        <v>11550</v>
      </c>
      <c r="AO82" s="57">
        <v>4860.75</v>
      </c>
      <c r="AP82" s="57">
        <v>0</v>
      </c>
      <c r="AQ82" s="57">
        <v>55526.2</v>
      </c>
      <c r="AR82" s="57">
        <v>37883.32</v>
      </c>
      <c r="AS82" s="57">
        <v>0</v>
      </c>
      <c r="AT82" s="57">
        <v>78064.039999999994</v>
      </c>
      <c r="AU82" s="57">
        <v>36284.43</v>
      </c>
      <c r="AV82" s="57">
        <v>254427.15</v>
      </c>
      <c r="AW82" s="57">
        <v>2814202.35</v>
      </c>
      <c r="AX82" s="57">
        <v>0</v>
      </c>
      <c r="AY82" s="59">
        <f t="shared" si="20"/>
        <v>0</v>
      </c>
      <c r="AZ82" s="58">
        <v>0</v>
      </c>
      <c r="BA82" s="59">
        <v>7.499978118817828E-2</v>
      </c>
      <c r="BB82" s="57">
        <v>1495940.17</v>
      </c>
      <c r="BC82" s="57">
        <v>2993951.32</v>
      </c>
      <c r="BD82" s="58">
        <v>222710</v>
      </c>
      <c r="BE82" s="58">
        <v>0</v>
      </c>
      <c r="BF82" s="58">
        <v>397086.86</v>
      </c>
      <c r="BG82" s="58">
        <v>0</v>
      </c>
      <c r="BH82" s="58">
        <v>0</v>
      </c>
      <c r="BI82" s="58">
        <v>0</v>
      </c>
      <c r="BJ82" s="58">
        <f t="shared" si="21"/>
        <v>0</v>
      </c>
      <c r="BK82" s="58">
        <v>0</v>
      </c>
      <c r="BL82" s="58">
        <v>3459</v>
      </c>
      <c r="BM82" s="58">
        <v>1380</v>
      </c>
      <c r="BN82" s="57">
        <v>61</v>
      </c>
      <c r="BO82" s="57">
        <v>-24</v>
      </c>
      <c r="BP82" s="57">
        <v>-33</v>
      </c>
      <c r="BQ82" s="57">
        <v>-47</v>
      </c>
      <c r="BR82" s="57">
        <v>-288</v>
      </c>
      <c r="BS82" s="57">
        <v>-315</v>
      </c>
      <c r="BT82" s="57">
        <v>1</v>
      </c>
      <c r="BU82" s="57">
        <v>0</v>
      </c>
      <c r="BV82" s="57">
        <v>31</v>
      </c>
      <c r="BW82" s="57">
        <v>-480</v>
      </c>
      <c r="BX82" s="57">
        <v>-5</v>
      </c>
      <c r="BY82" s="57">
        <v>3740</v>
      </c>
      <c r="BZ82" s="57">
        <v>49</v>
      </c>
      <c r="CA82" s="57">
        <v>196</v>
      </c>
      <c r="CB82" s="57">
        <v>48</v>
      </c>
      <c r="CC82" s="57">
        <v>204</v>
      </c>
      <c r="CD82" s="57">
        <v>30</v>
      </c>
      <c r="CE82" s="57">
        <v>7</v>
      </c>
    </row>
    <row r="83" spans="1:83" s="48" customFormat="1" ht="15.65" customHeight="1" x14ac:dyDescent="0.35">
      <c r="A83" s="40">
        <v>9</v>
      </c>
      <c r="B83" s="40" t="s">
        <v>287</v>
      </c>
      <c r="C83" s="55" t="s">
        <v>288</v>
      </c>
      <c r="D83" s="40" t="s">
        <v>289</v>
      </c>
      <c r="E83" s="40" t="s">
        <v>122</v>
      </c>
      <c r="F83" s="40" t="s">
        <v>283</v>
      </c>
      <c r="G83" s="57">
        <v>49628058.32</v>
      </c>
      <c r="H83" s="57">
        <v>0</v>
      </c>
      <c r="I83" s="57">
        <v>746558.12</v>
      </c>
      <c r="J83" s="57">
        <v>0</v>
      </c>
      <c r="K83" s="58">
        <v>0</v>
      </c>
      <c r="L83" s="58">
        <v>50374616.439999998</v>
      </c>
      <c r="M83" s="58">
        <v>0</v>
      </c>
      <c r="N83" s="57">
        <v>16614441.09</v>
      </c>
      <c r="O83" s="57">
        <v>2860315.98</v>
      </c>
      <c r="P83" s="66">
        <v>12193284.43</v>
      </c>
      <c r="Q83" s="57">
        <v>0</v>
      </c>
      <c r="R83" s="57">
        <v>2452874.77</v>
      </c>
      <c r="S83" s="57">
        <v>8331714.2999999998</v>
      </c>
      <c r="T83" s="57">
        <v>3508760.01</v>
      </c>
      <c r="U83" s="57">
        <v>0</v>
      </c>
      <c r="V83" s="57">
        <v>0</v>
      </c>
      <c r="W83" s="57">
        <v>1449973.56</v>
      </c>
      <c r="X83" s="58">
        <v>2729232.21</v>
      </c>
      <c r="Y83" s="58">
        <v>50140596.350000001</v>
      </c>
      <c r="Z83" s="59">
        <v>0.1305555921253703</v>
      </c>
      <c r="AA83" s="58">
        <v>2664001.46</v>
      </c>
      <c r="AB83" s="58">
        <v>0</v>
      </c>
      <c r="AC83" s="58">
        <v>0</v>
      </c>
      <c r="AD83" s="58">
        <v>0</v>
      </c>
      <c r="AE83" s="58">
        <v>0</v>
      </c>
      <c r="AF83" s="58">
        <f t="shared" si="19"/>
        <v>0</v>
      </c>
      <c r="AG83" s="58">
        <v>1108230.19</v>
      </c>
      <c r="AH83" s="57">
        <v>86341.69</v>
      </c>
      <c r="AI83" s="57">
        <v>408447.03</v>
      </c>
      <c r="AJ83" s="58">
        <v>0</v>
      </c>
      <c r="AK83" s="57">
        <v>225307.59</v>
      </c>
      <c r="AL83" s="57">
        <v>13109.94</v>
      </c>
      <c r="AM83" s="57">
        <v>70106.62</v>
      </c>
      <c r="AN83" s="57">
        <v>11900</v>
      </c>
      <c r="AO83" s="57">
        <v>10240.14</v>
      </c>
      <c r="AP83" s="57">
        <v>56335.68</v>
      </c>
      <c r="AQ83" s="57">
        <v>85362.880000000005</v>
      </c>
      <c r="AR83" s="57">
        <v>33274.69</v>
      </c>
      <c r="AS83" s="57">
        <v>34323</v>
      </c>
      <c r="AT83" s="57">
        <v>40124.9</v>
      </c>
      <c r="AU83" s="57">
        <v>74980.28</v>
      </c>
      <c r="AV83" s="57">
        <v>97080.85</v>
      </c>
      <c r="AW83" s="57">
        <v>2355165.48</v>
      </c>
      <c r="AX83" s="57">
        <v>0</v>
      </c>
      <c r="AY83" s="59">
        <f t="shared" si="20"/>
        <v>0</v>
      </c>
      <c r="AZ83" s="58">
        <v>0</v>
      </c>
      <c r="BA83" s="59">
        <v>5.3679340884598199E-2</v>
      </c>
      <c r="BB83" s="57">
        <v>1028265.53</v>
      </c>
      <c r="BC83" s="57">
        <v>5450955.0099999998</v>
      </c>
      <c r="BD83" s="58">
        <v>219912</v>
      </c>
      <c r="BE83" s="58">
        <v>0</v>
      </c>
      <c r="BF83" s="58">
        <v>524149.99</v>
      </c>
      <c r="BG83" s="58">
        <v>0</v>
      </c>
      <c r="BH83" s="58">
        <v>0</v>
      </c>
      <c r="BI83" s="58">
        <v>0</v>
      </c>
      <c r="BJ83" s="58">
        <f t="shared" si="21"/>
        <v>0</v>
      </c>
      <c r="BK83" s="58">
        <v>0</v>
      </c>
      <c r="BL83" s="58">
        <v>4323</v>
      </c>
      <c r="BM83" s="58">
        <v>1401</v>
      </c>
      <c r="BN83" s="57">
        <v>0</v>
      </c>
      <c r="BO83" s="57">
        <v>0</v>
      </c>
      <c r="BP83" s="57">
        <v>-31</v>
      </c>
      <c r="BQ83" s="57">
        <v>-65</v>
      </c>
      <c r="BR83" s="57">
        <v>-285</v>
      </c>
      <c r="BS83" s="57">
        <v>-359</v>
      </c>
      <c r="BT83" s="57">
        <v>0</v>
      </c>
      <c r="BU83" s="57">
        <v>0</v>
      </c>
      <c r="BV83" s="57">
        <v>-52</v>
      </c>
      <c r="BW83" s="57">
        <v>-663</v>
      </c>
      <c r="BX83" s="57">
        <v>-2</v>
      </c>
      <c r="BY83" s="57">
        <v>4267</v>
      </c>
      <c r="BZ83" s="57">
        <v>18</v>
      </c>
      <c r="CA83" s="57">
        <v>200</v>
      </c>
      <c r="CB83" s="57">
        <v>66</v>
      </c>
      <c r="CC83" s="57">
        <v>394</v>
      </c>
      <c r="CD83" s="57">
        <v>0</v>
      </c>
      <c r="CE83" s="57">
        <v>3</v>
      </c>
    </row>
    <row r="84" spans="1:83" s="48" customFormat="1" ht="15.65" customHeight="1" x14ac:dyDescent="0.35">
      <c r="A84" s="40">
        <v>9</v>
      </c>
      <c r="B84" s="40" t="s">
        <v>290</v>
      </c>
      <c r="C84" s="55" t="s">
        <v>291</v>
      </c>
      <c r="D84" s="40" t="s">
        <v>292</v>
      </c>
      <c r="E84" s="40" t="s">
        <v>116</v>
      </c>
      <c r="F84" s="40" t="s">
        <v>279</v>
      </c>
      <c r="G84" s="57">
        <v>21256617.18</v>
      </c>
      <c r="H84" s="57">
        <v>0</v>
      </c>
      <c r="I84" s="57">
        <v>355545.61</v>
      </c>
      <c r="J84" s="57">
        <v>0</v>
      </c>
      <c r="K84" s="58">
        <v>0</v>
      </c>
      <c r="L84" s="58">
        <v>21612162.789999999</v>
      </c>
      <c r="M84" s="58">
        <v>0</v>
      </c>
      <c r="N84" s="57">
        <v>6756211.5</v>
      </c>
      <c r="O84" s="57">
        <v>884480</v>
      </c>
      <c r="P84" s="66">
        <v>3507039.8</v>
      </c>
      <c r="Q84" s="57">
        <v>22822.35</v>
      </c>
      <c r="R84" s="57">
        <v>1132541.52</v>
      </c>
      <c r="S84" s="57">
        <v>4860430.4800000004</v>
      </c>
      <c r="T84" s="57">
        <v>1820602.36</v>
      </c>
      <c r="U84" s="57">
        <v>0</v>
      </c>
      <c r="V84" s="57">
        <v>0</v>
      </c>
      <c r="W84" s="57">
        <v>884013.54</v>
      </c>
      <c r="X84" s="58">
        <v>1831888.73</v>
      </c>
      <c r="Y84" s="58">
        <v>21700030.280000001</v>
      </c>
      <c r="Z84" s="59">
        <v>0.1277748894379816</v>
      </c>
      <c r="AA84" s="58">
        <v>1743060.46</v>
      </c>
      <c r="AB84" s="58">
        <v>0</v>
      </c>
      <c r="AC84" s="58">
        <v>0</v>
      </c>
      <c r="AD84" s="58">
        <v>0</v>
      </c>
      <c r="AE84" s="58">
        <v>0</v>
      </c>
      <c r="AF84" s="58">
        <f t="shared" si="19"/>
        <v>0</v>
      </c>
      <c r="AG84" s="58">
        <v>867776.34</v>
      </c>
      <c r="AH84" s="57">
        <v>73463.3</v>
      </c>
      <c r="AI84" s="57">
        <v>199325.17</v>
      </c>
      <c r="AJ84" s="58">
        <v>0</v>
      </c>
      <c r="AK84" s="57">
        <v>69936.05</v>
      </c>
      <c r="AL84" s="57">
        <v>2202.71</v>
      </c>
      <c r="AM84" s="57">
        <v>94766.73</v>
      </c>
      <c r="AN84" s="57">
        <v>7890</v>
      </c>
      <c r="AO84" s="57">
        <v>0</v>
      </c>
      <c r="AP84" s="57">
        <v>0</v>
      </c>
      <c r="AQ84" s="57">
        <v>35598.229999999996</v>
      </c>
      <c r="AR84" s="57">
        <v>27218.47</v>
      </c>
      <c r="AS84" s="57">
        <v>2861.7</v>
      </c>
      <c r="AT84" s="57">
        <v>11394.38</v>
      </c>
      <c r="AU84" s="57">
        <v>15620.7</v>
      </c>
      <c r="AV84" s="57">
        <v>53431.08</v>
      </c>
      <c r="AW84" s="57">
        <v>1461484.86</v>
      </c>
      <c r="AX84" s="57">
        <v>0</v>
      </c>
      <c r="AY84" s="59">
        <f t="shared" si="20"/>
        <v>0</v>
      </c>
      <c r="AZ84" s="58">
        <v>0</v>
      </c>
      <c r="BA84" s="59">
        <v>8.2000839796842973E-2</v>
      </c>
      <c r="BB84" s="57">
        <v>336097.74</v>
      </c>
      <c r="BC84" s="57">
        <v>2379964.17</v>
      </c>
      <c r="BD84" s="58">
        <v>222710</v>
      </c>
      <c r="BE84" s="58">
        <v>0</v>
      </c>
      <c r="BF84" s="58">
        <v>189757.78000000099</v>
      </c>
      <c r="BG84" s="58">
        <v>0</v>
      </c>
      <c r="BH84" s="58">
        <v>0</v>
      </c>
      <c r="BI84" s="58">
        <v>0</v>
      </c>
      <c r="BJ84" s="58">
        <f t="shared" si="21"/>
        <v>0</v>
      </c>
      <c r="BK84" s="58">
        <v>0</v>
      </c>
      <c r="BL84" s="58">
        <v>1869</v>
      </c>
      <c r="BM84" s="58">
        <v>634</v>
      </c>
      <c r="BN84" s="57">
        <v>0</v>
      </c>
      <c r="BO84" s="57">
        <v>-2</v>
      </c>
      <c r="BP84" s="57">
        <v>-17</v>
      </c>
      <c r="BQ84" s="57">
        <v>-28</v>
      </c>
      <c r="BR84" s="57">
        <v>-145</v>
      </c>
      <c r="BS84" s="57">
        <v>-183</v>
      </c>
      <c r="BT84" s="57">
        <v>0</v>
      </c>
      <c r="BU84" s="57">
        <v>0</v>
      </c>
      <c r="BV84" s="57">
        <v>12</v>
      </c>
      <c r="BW84" s="57">
        <v>-374</v>
      </c>
      <c r="BX84" s="57">
        <v>-1</v>
      </c>
      <c r="BY84" s="57">
        <v>1765</v>
      </c>
      <c r="BZ84" s="57">
        <v>9</v>
      </c>
      <c r="CA84" s="57">
        <v>119</v>
      </c>
      <c r="CB84" s="57">
        <v>40</v>
      </c>
      <c r="CC84" s="57">
        <v>178</v>
      </c>
      <c r="CD84" s="57">
        <v>30</v>
      </c>
      <c r="CE84" s="57">
        <v>7</v>
      </c>
    </row>
    <row r="85" spans="1:83" s="48" customFormat="1" ht="15.65" customHeight="1" x14ac:dyDescent="0.35">
      <c r="A85" s="40">
        <v>9</v>
      </c>
      <c r="B85" s="40" t="s">
        <v>293</v>
      </c>
      <c r="C85" s="55" t="s">
        <v>111</v>
      </c>
      <c r="D85" s="40" t="s">
        <v>294</v>
      </c>
      <c r="E85" s="40" t="s">
        <v>104</v>
      </c>
      <c r="F85" s="40" t="s">
        <v>283</v>
      </c>
      <c r="G85" s="57">
        <v>13284094.029999999</v>
      </c>
      <c r="H85" s="57">
        <v>0</v>
      </c>
      <c r="I85" s="57">
        <v>171825.36</v>
      </c>
      <c r="J85" s="57">
        <v>0</v>
      </c>
      <c r="K85" s="58">
        <v>0</v>
      </c>
      <c r="L85" s="58">
        <v>13455919.390000001</v>
      </c>
      <c r="M85" s="58">
        <v>0</v>
      </c>
      <c r="N85" s="57">
        <v>158884.51</v>
      </c>
      <c r="O85" s="57">
        <v>475482.01</v>
      </c>
      <c r="P85" s="66">
        <v>4751206.93</v>
      </c>
      <c r="Q85" s="57">
        <v>8527.35</v>
      </c>
      <c r="R85" s="57">
        <v>593715.19999999995</v>
      </c>
      <c r="S85" s="57">
        <v>4503060.3899999997</v>
      </c>
      <c r="T85" s="57">
        <v>1647087.05</v>
      </c>
      <c r="U85" s="57">
        <v>0</v>
      </c>
      <c r="V85" s="57">
        <v>0</v>
      </c>
      <c r="W85" s="57">
        <v>264316.84999999998</v>
      </c>
      <c r="X85" s="58">
        <v>1185859.54</v>
      </c>
      <c r="Y85" s="58">
        <v>13588139.83</v>
      </c>
      <c r="Z85" s="59">
        <v>2.7703745484553757E-2</v>
      </c>
      <c r="AA85" s="58">
        <v>1185859.54</v>
      </c>
      <c r="AB85" s="58">
        <v>0</v>
      </c>
      <c r="AC85" s="58">
        <v>0</v>
      </c>
      <c r="AD85" s="58">
        <v>0</v>
      </c>
      <c r="AE85" s="58">
        <v>0</v>
      </c>
      <c r="AF85" s="58">
        <f t="shared" si="19"/>
        <v>0</v>
      </c>
      <c r="AG85" s="58">
        <v>609417.67000000004</v>
      </c>
      <c r="AH85" s="57">
        <v>54023.62</v>
      </c>
      <c r="AI85" s="57">
        <v>86688.61</v>
      </c>
      <c r="AJ85" s="58">
        <v>0</v>
      </c>
      <c r="AK85" s="57">
        <v>68480.55</v>
      </c>
      <c r="AL85" s="57">
        <v>3679.95</v>
      </c>
      <c r="AM85" s="57">
        <v>44772.7</v>
      </c>
      <c r="AN85" s="57">
        <v>11900</v>
      </c>
      <c r="AO85" s="57">
        <v>0</v>
      </c>
      <c r="AP85" s="57">
        <v>0</v>
      </c>
      <c r="AQ85" s="57">
        <v>31745.100000000002</v>
      </c>
      <c r="AR85" s="57">
        <v>3154.02</v>
      </c>
      <c r="AS85" s="57">
        <v>0</v>
      </c>
      <c r="AT85" s="57">
        <v>4743.97</v>
      </c>
      <c r="AU85" s="57">
        <v>12000</v>
      </c>
      <c r="AV85" s="57">
        <v>33187.870000000003</v>
      </c>
      <c r="AW85" s="57">
        <v>963794.06</v>
      </c>
      <c r="AX85" s="57">
        <v>0</v>
      </c>
      <c r="AY85" s="59">
        <f t="shared" si="20"/>
        <v>0</v>
      </c>
      <c r="AZ85" s="58">
        <v>0</v>
      </c>
      <c r="BA85" s="59">
        <v>8.9269131739200744E-2</v>
      </c>
      <c r="BB85" s="57">
        <v>198309.11</v>
      </c>
      <c r="BC85" s="57">
        <v>169710.05</v>
      </c>
      <c r="BD85" s="58">
        <v>222710</v>
      </c>
      <c r="BE85" s="58">
        <v>2.91038304567337E-11</v>
      </c>
      <c r="BF85" s="58">
        <v>230750.07</v>
      </c>
      <c r="BG85" s="58">
        <v>0</v>
      </c>
      <c r="BH85" s="58">
        <v>0</v>
      </c>
      <c r="BI85" s="58">
        <v>0</v>
      </c>
      <c r="BJ85" s="58">
        <f t="shared" si="21"/>
        <v>0</v>
      </c>
      <c r="BK85" s="58">
        <v>0</v>
      </c>
      <c r="BL85" s="58">
        <v>1755</v>
      </c>
      <c r="BM85" s="58">
        <v>543</v>
      </c>
      <c r="BN85" s="57">
        <v>0</v>
      </c>
      <c r="BO85" s="57">
        <v>0</v>
      </c>
      <c r="BP85" s="57">
        <v>-13</v>
      </c>
      <c r="BQ85" s="57">
        <v>-50</v>
      </c>
      <c r="BR85" s="57">
        <v>-76</v>
      </c>
      <c r="BS85" s="57">
        <v>-153</v>
      </c>
      <c r="BT85" s="57">
        <v>0</v>
      </c>
      <c r="BU85" s="57">
        <v>0</v>
      </c>
      <c r="BV85" s="57">
        <v>0</v>
      </c>
      <c r="BW85" s="57">
        <v>-267</v>
      </c>
      <c r="BX85" s="57">
        <v>0</v>
      </c>
      <c r="BY85" s="57">
        <v>1739</v>
      </c>
      <c r="BZ85" s="57">
        <v>2</v>
      </c>
      <c r="CA85" s="57">
        <v>89</v>
      </c>
      <c r="CB85" s="57">
        <v>43</v>
      </c>
      <c r="CC85" s="57">
        <v>142</v>
      </c>
      <c r="CD85" s="57">
        <v>2</v>
      </c>
      <c r="CE85" s="57">
        <v>1</v>
      </c>
    </row>
    <row r="86" spans="1:83" s="48" customFormat="1" ht="15.65" customHeight="1" x14ac:dyDescent="0.35">
      <c r="A86" s="40">
        <v>9</v>
      </c>
      <c r="B86" s="36" t="s">
        <v>553</v>
      </c>
      <c r="C86" s="52" t="s">
        <v>555</v>
      </c>
      <c r="D86" s="38" t="s">
        <v>310</v>
      </c>
      <c r="E86" s="38" t="s">
        <v>104</v>
      </c>
      <c r="F86" s="38" t="s">
        <v>283</v>
      </c>
      <c r="G86" s="57">
        <v>46239727.960000001</v>
      </c>
      <c r="H86" s="57">
        <v>0</v>
      </c>
      <c r="I86" s="57">
        <v>1438802.07</v>
      </c>
      <c r="J86" s="57">
        <v>0</v>
      </c>
      <c r="K86" s="58">
        <v>0</v>
      </c>
      <c r="L86" s="58">
        <v>47678530.030000001</v>
      </c>
      <c r="M86" s="58">
        <v>0</v>
      </c>
      <c r="N86" s="57">
        <v>13477227.08</v>
      </c>
      <c r="O86" s="57">
        <v>2851151.1</v>
      </c>
      <c r="P86" s="66">
        <v>11853848.93</v>
      </c>
      <c r="Q86" s="57">
        <v>0</v>
      </c>
      <c r="R86" s="57">
        <v>2171528.7599999998</v>
      </c>
      <c r="S86" s="57">
        <v>10208628.51</v>
      </c>
      <c r="T86" s="57">
        <v>2838801.48</v>
      </c>
      <c r="U86" s="57">
        <v>0</v>
      </c>
      <c r="V86" s="57">
        <v>0</v>
      </c>
      <c r="W86" s="57">
        <v>1678482.81</v>
      </c>
      <c r="X86" s="58">
        <v>2550573.6599999997</v>
      </c>
      <c r="Y86" s="58">
        <v>47630242.329999998</v>
      </c>
      <c r="Z86" s="59">
        <v>2.9846419753893381E-2</v>
      </c>
      <c r="AA86" s="58">
        <v>2548994.15</v>
      </c>
      <c r="AB86" s="58">
        <v>0</v>
      </c>
      <c r="AC86" s="58">
        <v>0</v>
      </c>
      <c r="AD86" s="58">
        <v>0</v>
      </c>
      <c r="AE86" s="58">
        <v>0</v>
      </c>
      <c r="AF86" s="58">
        <f t="shared" si="19"/>
        <v>0</v>
      </c>
      <c r="AG86" s="58">
        <v>1232926.94</v>
      </c>
      <c r="AH86" s="57">
        <v>92718.49</v>
      </c>
      <c r="AI86" s="57">
        <v>294551.52</v>
      </c>
      <c r="AJ86" s="58">
        <v>342</v>
      </c>
      <c r="AK86" s="57">
        <v>179253.3</v>
      </c>
      <c r="AL86" s="57">
        <v>12349</v>
      </c>
      <c r="AM86" s="57">
        <v>131321.97</v>
      </c>
      <c r="AN86" s="57">
        <v>11900</v>
      </c>
      <c r="AO86" s="57">
        <v>5149.1400000000003</v>
      </c>
      <c r="AP86" s="57">
        <v>0</v>
      </c>
      <c r="AQ86" s="57">
        <v>48540.490000000005</v>
      </c>
      <c r="AR86" s="57">
        <v>20875.13</v>
      </c>
      <c r="AS86" s="57">
        <v>2295</v>
      </c>
      <c r="AT86" s="57">
        <v>596.74</v>
      </c>
      <c r="AU86" s="57">
        <v>87924.39</v>
      </c>
      <c r="AV86" s="57">
        <v>63395.76</v>
      </c>
      <c r="AW86" s="57">
        <v>2184139.87</v>
      </c>
      <c r="AX86" s="57">
        <v>0</v>
      </c>
      <c r="AY86" s="59">
        <f t="shared" si="20"/>
        <v>0</v>
      </c>
      <c r="AZ86" s="58">
        <v>0</v>
      </c>
      <c r="BA86" s="59">
        <v>5.5125630328210953E-2</v>
      </c>
      <c r="BB86" s="57">
        <v>672680.45</v>
      </c>
      <c r="BC86" s="57">
        <v>707409.88</v>
      </c>
      <c r="BD86" s="58">
        <v>219912</v>
      </c>
      <c r="BE86" s="58">
        <v>0</v>
      </c>
      <c r="BF86" s="58">
        <v>402350.21000000101</v>
      </c>
      <c r="BG86" s="58">
        <v>0</v>
      </c>
      <c r="BH86" s="58">
        <v>0</v>
      </c>
      <c r="BI86" s="58">
        <v>0</v>
      </c>
      <c r="BJ86" s="58">
        <f t="shared" si="21"/>
        <v>0</v>
      </c>
      <c r="BK86" s="58">
        <v>0</v>
      </c>
      <c r="BL86" s="58">
        <v>4276</v>
      </c>
      <c r="BM86" s="58">
        <v>1715</v>
      </c>
      <c r="BN86" s="57">
        <v>231</v>
      </c>
      <c r="BO86" s="57">
        <v>-1</v>
      </c>
      <c r="BP86" s="57">
        <v>-91</v>
      </c>
      <c r="BQ86" s="57">
        <v>-197</v>
      </c>
      <c r="BR86" s="57">
        <v>-473</v>
      </c>
      <c r="BS86" s="57">
        <v>-565</v>
      </c>
      <c r="BT86" s="57">
        <v>0</v>
      </c>
      <c r="BU86" s="57">
        <v>-1</v>
      </c>
      <c r="BV86" s="57">
        <v>0</v>
      </c>
      <c r="BW86" s="57">
        <v>-688</v>
      </c>
      <c r="BX86" s="57">
        <v>-3</v>
      </c>
      <c r="BY86" s="57">
        <v>4203</v>
      </c>
      <c r="BZ86" s="57">
        <v>29</v>
      </c>
      <c r="CA86" s="57">
        <v>306</v>
      </c>
      <c r="CB86" s="57">
        <v>60</v>
      </c>
      <c r="CC86" s="57">
        <v>249</v>
      </c>
      <c r="CD86" s="57">
        <v>61</v>
      </c>
      <c r="CE86" s="57">
        <v>1</v>
      </c>
    </row>
    <row r="87" spans="1:83" s="48" customFormat="1" ht="15.65" customHeight="1" x14ac:dyDescent="0.35">
      <c r="A87" s="40">
        <v>9</v>
      </c>
      <c r="B87" s="40" t="s">
        <v>295</v>
      </c>
      <c r="C87" s="55" t="s">
        <v>120</v>
      </c>
      <c r="D87" s="40" t="s">
        <v>296</v>
      </c>
      <c r="E87" s="40" t="s">
        <v>122</v>
      </c>
      <c r="F87" s="40" t="s">
        <v>283</v>
      </c>
      <c r="G87" s="58">
        <v>42238771.359999999</v>
      </c>
      <c r="H87" s="58">
        <v>1082503.31</v>
      </c>
      <c r="I87" s="58">
        <v>0</v>
      </c>
      <c r="J87" s="58">
        <v>0</v>
      </c>
      <c r="K87" s="58">
        <v>26847.79</v>
      </c>
      <c r="L87" s="58">
        <v>43348122.460000001</v>
      </c>
      <c r="M87" s="58">
        <v>0</v>
      </c>
      <c r="N87" s="58">
        <v>12982564.18</v>
      </c>
      <c r="O87" s="58">
        <v>1929712.69</v>
      </c>
      <c r="P87" s="58">
        <v>12079431.359999999</v>
      </c>
      <c r="Q87" s="58">
        <v>28600.560000000001</v>
      </c>
      <c r="R87" s="58">
        <v>1591439.64</v>
      </c>
      <c r="S87" s="58">
        <v>7859668.9800000004</v>
      </c>
      <c r="T87" s="58">
        <v>2729677.27</v>
      </c>
      <c r="U87" s="58">
        <v>0</v>
      </c>
      <c r="V87" s="58">
        <v>0</v>
      </c>
      <c r="W87" s="58">
        <v>1699542.94</v>
      </c>
      <c r="X87" s="58">
        <v>2981829.95</v>
      </c>
      <c r="Y87" s="58">
        <v>43882467.57</v>
      </c>
      <c r="Z87" s="59">
        <v>0.10614367663526578</v>
      </c>
      <c r="AA87" s="58">
        <v>2954982.16</v>
      </c>
      <c r="AB87" s="58">
        <v>0</v>
      </c>
      <c r="AC87" s="58">
        <v>0</v>
      </c>
      <c r="AD87" s="58">
        <v>26847.79</v>
      </c>
      <c r="AE87" s="58">
        <v>0</v>
      </c>
      <c r="AF87" s="58">
        <f t="shared" si="19"/>
        <v>26847.79</v>
      </c>
      <c r="AG87" s="58">
        <v>1513302.47</v>
      </c>
      <c r="AH87" s="58">
        <v>111927.38</v>
      </c>
      <c r="AI87" s="58">
        <v>383603.21</v>
      </c>
      <c r="AJ87" s="58">
        <v>0</v>
      </c>
      <c r="AK87" s="58">
        <v>189195.25</v>
      </c>
      <c r="AL87" s="58">
        <v>19722.689999999999</v>
      </c>
      <c r="AM87" s="58">
        <v>71361.399999999994</v>
      </c>
      <c r="AN87" s="58">
        <v>11900</v>
      </c>
      <c r="AO87" s="58">
        <v>55842.09</v>
      </c>
      <c r="AP87" s="58">
        <v>12215.44</v>
      </c>
      <c r="AQ87" s="58">
        <v>108032.24</v>
      </c>
      <c r="AR87" s="58">
        <v>40103.21</v>
      </c>
      <c r="AS87" s="58">
        <v>4261.07</v>
      </c>
      <c r="AT87" s="58">
        <v>25285.8</v>
      </c>
      <c r="AU87" s="58">
        <v>105805.55</v>
      </c>
      <c r="AV87" s="58">
        <v>112795.23999999999</v>
      </c>
      <c r="AW87" s="58">
        <v>2765353.04</v>
      </c>
      <c r="AX87" s="58">
        <v>0</v>
      </c>
      <c r="AY87" s="59">
        <f t="shared" si="20"/>
        <v>0</v>
      </c>
      <c r="AZ87" s="58">
        <v>0</v>
      </c>
      <c r="BA87" s="59">
        <v>6.9958998921033008E-2</v>
      </c>
      <c r="BB87" s="58">
        <v>409399.03</v>
      </c>
      <c r="BC87" s="58">
        <v>4188880.34</v>
      </c>
      <c r="BD87" s="58">
        <v>222710</v>
      </c>
      <c r="BE87" s="58">
        <v>0</v>
      </c>
      <c r="BF87" s="58">
        <v>513005.87</v>
      </c>
      <c r="BG87" s="58">
        <v>0</v>
      </c>
      <c r="BH87" s="58">
        <v>0</v>
      </c>
      <c r="BI87" s="58">
        <v>0</v>
      </c>
      <c r="BJ87" s="58">
        <f t="shared" si="21"/>
        <v>0</v>
      </c>
      <c r="BK87" s="58">
        <v>0</v>
      </c>
      <c r="BL87" s="58">
        <v>4142</v>
      </c>
      <c r="BM87" s="58">
        <v>1217</v>
      </c>
      <c r="BN87" s="58">
        <v>0</v>
      </c>
      <c r="BO87" s="58">
        <v>0</v>
      </c>
      <c r="BP87" s="58">
        <v>-20</v>
      </c>
      <c r="BQ87" s="58">
        <v>-58</v>
      </c>
      <c r="BR87" s="58">
        <v>-195</v>
      </c>
      <c r="BS87" s="58">
        <v>-322</v>
      </c>
      <c r="BT87" s="58">
        <v>5</v>
      </c>
      <c r="BU87" s="58">
        <v>0</v>
      </c>
      <c r="BV87" s="58">
        <v>4</v>
      </c>
      <c r="BW87" s="58">
        <v>-745</v>
      </c>
      <c r="BX87" s="58">
        <v>0</v>
      </c>
      <c r="BY87" s="58">
        <v>4028</v>
      </c>
      <c r="BZ87" s="58">
        <v>22</v>
      </c>
      <c r="CA87" s="58">
        <v>141</v>
      </c>
      <c r="CB87" s="58">
        <v>69</v>
      </c>
      <c r="CC87" s="58">
        <v>438</v>
      </c>
      <c r="CD87" s="58">
        <v>91</v>
      </c>
      <c r="CE87" s="58">
        <v>6</v>
      </c>
    </row>
    <row r="88" spans="1:83" s="48" customFormat="1" ht="15.65" customHeight="1" x14ac:dyDescent="0.35">
      <c r="A88" s="40">
        <v>9</v>
      </c>
      <c r="B88" s="36" t="s">
        <v>297</v>
      </c>
      <c r="C88" s="52" t="s">
        <v>173</v>
      </c>
      <c r="D88" s="38" t="s">
        <v>298</v>
      </c>
      <c r="E88" s="38" t="s">
        <v>109</v>
      </c>
      <c r="F88" s="38" t="s">
        <v>279</v>
      </c>
      <c r="G88" s="57">
        <v>19937805.469999999</v>
      </c>
      <c r="H88" s="57">
        <v>-1750.01</v>
      </c>
      <c r="I88" s="57">
        <v>744493.84</v>
      </c>
      <c r="J88" s="57">
        <v>0</v>
      </c>
      <c r="K88" s="58">
        <v>0</v>
      </c>
      <c r="L88" s="58">
        <v>20680549.300000001</v>
      </c>
      <c r="M88" s="58">
        <v>0</v>
      </c>
      <c r="N88" s="57">
        <v>6437661.71</v>
      </c>
      <c r="O88" s="57">
        <v>675837.31</v>
      </c>
      <c r="P88" s="66">
        <v>5340706.8499999996</v>
      </c>
      <c r="Q88" s="57">
        <v>0</v>
      </c>
      <c r="R88" s="57">
        <v>886424.19</v>
      </c>
      <c r="S88" s="57">
        <v>3115511.58</v>
      </c>
      <c r="T88" s="57">
        <v>2380553.23</v>
      </c>
      <c r="U88" s="57">
        <v>0</v>
      </c>
      <c r="V88" s="57">
        <v>0</v>
      </c>
      <c r="W88" s="57">
        <v>747851.91</v>
      </c>
      <c r="X88" s="58">
        <v>1098089.99</v>
      </c>
      <c r="Y88" s="58">
        <v>20682636.77</v>
      </c>
      <c r="Z88" s="59">
        <v>3.2455772973657246E-2</v>
      </c>
      <c r="AA88" s="58">
        <v>1089868.3899999999</v>
      </c>
      <c r="AB88" s="58">
        <v>0</v>
      </c>
      <c r="AC88" s="58">
        <v>0</v>
      </c>
      <c r="AD88" s="58">
        <v>0</v>
      </c>
      <c r="AE88" s="58">
        <v>0</v>
      </c>
      <c r="AF88" s="58">
        <f t="shared" si="19"/>
        <v>0</v>
      </c>
      <c r="AG88" s="58">
        <v>458126.31</v>
      </c>
      <c r="AH88" s="57">
        <v>36052.46</v>
      </c>
      <c r="AI88" s="57">
        <v>80706.58</v>
      </c>
      <c r="AJ88" s="58">
        <v>2313.69</v>
      </c>
      <c r="AK88" s="57">
        <v>28512</v>
      </c>
      <c r="AL88" s="57">
        <v>4096.03</v>
      </c>
      <c r="AM88" s="57">
        <v>64365.599999999999</v>
      </c>
      <c r="AN88" s="57">
        <v>7890</v>
      </c>
      <c r="AO88" s="57">
        <v>0</v>
      </c>
      <c r="AP88" s="57">
        <v>0</v>
      </c>
      <c r="AQ88" s="57">
        <v>51356.4</v>
      </c>
      <c r="AR88" s="57">
        <v>12002.46</v>
      </c>
      <c r="AS88" s="57">
        <v>0</v>
      </c>
      <c r="AT88" s="57">
        <v>7987.7</v>
      </c>
      <c r="AU88" s="57">
        <v>37238.83</v>
      </c>
      <c r="AV88" s="57">
        <v>40350.49</v>
      </c>
      <c r="AW88" s="57">
        <v>830998.55</v>
      </c>
      <c r="AX88" s="57">
        <v>0</v>
      </c>
      <c r="AY88" s="59">
        <f t="shared" si="20"/>
        <v>0</v>
      </c>
      <c r="AZ88" s="58">
        <v>0</v>
      </c>
      <c r="BA88" s="59">
        <v>5.466340774765318E-2</v>
      </c>
      <c r="BB88" s="57">
        <v>103794.7</v>
      </c>
      <c r="BC88" s="57">
        <v>543245.39</v>
      </c>
      <c r="BD88" s="58">
        <v>222710</v>
      </c>
      <c r="BE88" s="58">
        <v>0</v>
      </c>
      <c r="BF88" s="58">
        <v>196358.96</v>
      </c>
      <c r="BG88" s="58">
        <v>0</v>
      </c>
      <c r="BH88" s="58">
        <v>0</v>
      </c>
      <c r="BI88" s="58">
        <v>0</v>
      </c>
      <c r="BJ88" s="58">
        <f t="shared" si="21"/>
        <v>0</v>
      </c>
      <c r="BK88" s="58">
        <v>0</v>
      </c>
      <c r="BL88" s="58">
        <v>2096</v>
      </c>
      <c r="BM88" s="58">
        <v>587</v>
      </c>
      <c r="BN88" s="57">
        <v>12</v>
      </c>
      <c r="BO88" s="57">
        <v>-10</v>
      </c>
      <c r="BP88" s="57">
        <v>-7</v>
      </c>
      <c r="BQ88" s="57">
        <v>-29</v>
      </c>
      <c r="BR88" s="57">
        <v>-32</v>
      </c>
      <c r="BS88" s="57">
        <v>-196</v>
      </c>
      <c r="BT88" s="57">
        <v>3</v>
      </c>
      <c r="BU88" s="57">
        <v>-2</v>
      </c>
      <c r="BV88" s="57">
        <v>2</v>
      </c>
      <c r="BW88" s="57">
        <v>-345</v>
      </c>
      <c r="BX88" s="57">
        <v>-11</v>
      </c>
      <c r="BY88" s="57">
        <v>2068</v>
      </c>
      <c r="BZ88" s="57">
        <v>6</v>
      </c>
      <c r="CA88" s="57">
        <v>47</v>
      </c>
      <c r="CB88" s="57">
        <v>37</v>
      </c>
      <c r="CC88" s="57">
        <v>247</v>
      </c>
      <c r="CD88" s="57">
        <v>15</v>
      </c>
      <c r="CE88" s="57">
        <v>2</v>
      </c>
    </row>
    <row r="89" spans="1:83" s="48" customFormat="1" ht="15.65" customHeight="1" x14ac:dyDescent="0.35">
      <c r="A89" s="40">
        <v>9</v>
      </c>
      <c r="B89" s="36" t="s">
        <v>299</v>
      </c>
      <c r="C89" s="52" t="s">
        <v>300</v>
      </c>
      <c r="D89" s="38" t="s">
        <v>301</v>
      </c>
      <c r="E89" s="38" t="s">
        <v>122</v>
      </c>
      <c r="F89" s="38" t="s">
        <v>283</v>
      </c>
      <c r="G89" s="57">
        <v>53259450.619999997</v>
      </c>
      <c r="H89" s="57">
        <v>83357.03</v>
      </c>
      <c r="I89" s="57">
        <v>1324380.1900000002</v>
      </c>
      <c r="J89" s="57">
        <v>0</v>
      </c>
      <c r="K89" s="58">
        <v>20109.52</v>
      </c>
      <c r="L89" s="58">
        <v>54687297.359999999</v>
      </c>
      <c r="M89" s="58">
        <v>0</v>
      </c>
      <c r="N89" s="57">
        <v>17816155.52</v>
      </c>
      <c r="O89" s="57">
        <v>2841216.45</v>
      </c>
      <c r="P89" s="66">
        <v>14159179.369999999</v>
      </c>
      <c r="Q89" s="57">
        <v>0</v>
      </c>
      <c r="R89" s="57">
        <v>1955060.68</v>
      </c>
      <c r="S89" s="57">
        <v>8636123.4600000009</v>
      </c>
      <c r="T89" s="57">
        <v>3844499.42</v>
      </c>
      <c r="U89" s="57">
        <v>0</v>
      </c>
      <c r="V89" s="57">
        <v>89350.34</v>
      </c>
      <c r="W89" s="57">
        <v>2010566.78</v>
      </c>
      <c r="X89" s="58">
        <v>3152402.41</v>
      </c>
      <c r="Y89" s="58">
        <v>54504554.43</v>
      </c>
      <c r="Z89" s="59">
        <v>5.7042592882716216E-2</v>
      </c>
      <c r="AA89" s="58">
        <v>3110424.96</v>
      </c>
      <c r="AB89" s="58">
        <v>0</v>
      </c>
      <c r="AC89" s="58">
        <v>0</v>
      </c>
      <c r="AD89" s="58">
        <v>19734.46</v>
      </c>
      <c r="AE89" s="58">
        <v>3249.41</v>
      </c>
      <c r="AF89" s="58">
        <f t="shared" si="19"/>
        <v>22983.87</v>
      </c>
      <c r="AG89" s="58">
        <v>1425152.5</v>
      </c>
      <c r="AH89" s="57">
        <v>108712.77</v>
      </c>
      <c r="AI89" s="57">
        <v>457904.37</v>
      </c>
      <c r="AJ89" s="58">
        <v>815</v>
      </c>
      <c r="AK89" s="57">
        <v>350797.63</v>
      </c>
      <c r="AL89" s="57">
        <v>14815.95</v>
      </c>
      <c r="AM89" s="57">
        <v>67005.740000000005</v>
      </c>
      <c r="AN89" s="57">
        <v>11900</v>
      </c>
      <c r="AO89" s="57">
        <v>3383.89</v>
      </c>
      <c r="AP89" s="57">
        <v>67545.91</v>
      </c>
      <c r="AQ89" s="57">
        <v>111689.17</v>
      </c>
      <c r="AR89" s="57">
        <v>24883.69</v>
      </c>
      <c r="AS89" s="57">
        <v>11494.95</v>
      </c>
      <c r="AT89" s="57">
        <v>32926.06</v>
      </c>
      <c r="AU89" s="57">
        <v>127142.72</v>
      </c>
      <c r="AV89" s="57">
        <v>197874.19</v>
      </c>
      <c r="AW89" s="57">
        <v>3014044.54</v>
      </c>
      <c r="AX89" s="57">
        <v>0</v>
      </c>
      <c r="AY89" s="59">
        <f t="shared" si="20"/>
        <v>0</v>
      </c>
      <c r="AZ89" s="58">
        <v>0</v>
      </c>
      <c r="BA89" s="59">
        <v>5.8401371470999976E-2</v>
      </c>
      <c r="BB89" s="57">
        <v>862157.59</v>
      </c>
      <c r="BC89" s="57">
        <v>2180654.4700000002</v>
      </c>
      <c r="BD89" s="58">
        <v>222710</v>
      </c>
      <c r="BE89" s="58">
        <v>0</v>
      </c>
      <c r="BF89" s="58">
        <v>677256.479999998</v>
      </c>
      <c r="BG89" s="58">
        <v>0</v>
      </c>
      <c r="BH89" s="58">
        <v>0</v>
      </c>
      <c r="BI89" s="58">
        <v>0</v>
      </c>
      <c r="BJ89" s="58">
        <f t="shared" si="21"/>
        <v>0</v>
      </c>
      <c r="BK89" s="58">
        <v>0</v>
      </c>
      <c r="BL89" s="58">
        <v>4369</v>
      </c>
      <c r="BM89" s="58">
        <v>1337</v>
      </c>
      <c r="BN89" s="57">
        <v>0</v>
      </c>
      <c r="BO89" s="57">
        <v>0</v>
      </c>
      <c r="BP89" s="57">
        <v>-14</v>
      </c>
      <c r="BQ89" s="57">
        <v>-57</v>
      </c>
      <c r="BR89" s="57">
        <v>-263</v>
      </c>
      <c r="BS89" s="57">
        <v>-301</v>
      </c>
      <c r="BT89" s="57">
        <v>0</v>
      </c>
      <c r="BU89" s="57">
        <v>0</v>
      </c>
      <c r="BV89" s="57">
        <v>0</v>
      </c>
      <c r="BW89" s="57">
        <v>-748</v>
      </c>
      <c r="BX89" s="57">
        <v>-2</v>
      </c>
      <c r="BY89" s="57">
        <v>4321</v>
      </c>
      <c r="BZ89" s="57">
        <v>7</v>
      </c>
      <c r="CA89" s="57">
        <v>164</v>
      </c>
      <c r="CB89" s="57">
        <v>57</v>
      </c>
      <c r="CC89" s="57">
        <v>515</v>
      </c>
      <c r="CD89" s="57">
        <v>7</v>
      </c>
      <c r="CE89" s="57">
        <v>5</v>
      </c>
    </row>
    <row r="90" spans="1:83" s="48" customFormat="1" ht="15.65" customHeight="1" x14ac:dyDescent="0.35">
      <c r="A90" s="40">
        <v>9</v>
      </c>
      <c r="B90" s="40" t="s">
        <v>302</v>
      </c>
      <c r="C90" s="56" t="s">
        <v>303</v>
      </c>
      <c r="D90" s="40" t="s">
        <v>304</v>
      </c>
      <c r="E90" s="40" t="s">
        <v>116</v>
      </c>
      <c r="F90" s="40" t="s">
        <v>279</v>
      </c>
      <c r="G90" s="57">
        <v>21978165.100000001</v>
      </c>
      <c r="H90" s="57">
        <v>0</v>
      </c>
      <c r="I90" s="57">
        <v>578193.63</v>
      </c>
      <c r="J90" s="57">
        <v>0</v>
      </c>
      <c r="K90" s="58">
        <v>5012.8</v>
      </c>
      <c r="L90" s="58">
        <v>22561371.530000001</v>
      </c>
      <c r="M90" s="58">
        <v>0</v>
      </c>
      <c r="N90" s="57">
        <v>6927414.71</v>
      </c>
      <c r="O90" s="57">
        <v>1007388.07</v>
      </c>
      <c r="P90" s="66">
        <v>4373880.55</v>
      </c>
      <c r="Q90" s="57">
        <v>5473.19</v>
      </c>
      <c r="R90" s="57">
        <v>973526.05</v>
      </c>
      <c r="S90" s="57">
        <v>4760918.8099999996</v>
      </c>
      <c r="T90" s="57">
        <v>2036883.26</v>
      </c>
      <c r="U90" s="57">
        <v>0</v>
      </c>
      <c r="V90" s="57">
        <v>0</v>
      </c>
      <c r="W90" s="57">
        <v>729798.01</v>
      </c>
      <c r="X90" s="58">
        <v>1525758.8499999999</v>
      </c>
      <c r="Y90" s="58">
        <v>22341041.5</v>
      </c>
      <c r="Z90" s="59">
        <v>0.11402699855048409</v>
      </c>
      <c r="AA90" s="58">
        <v>1410765.47</v>
      </c>
      <c r="AB90" s="58">
        <v>0</v>
      </c>
      <c r="AC90" s="58">
        <v>0</v>
      </c>
      <c r="AD90" s="58">
        <v>5012.8</v>
      </c>
      <c r="AE90" s="58">
        <v>2.82</v>
      </c>
      <c r="AF90" s="58">
        <f t="shared" si="19"/>
        <v>5015.62</v>
      </c>
      <c r="AG90" s="58">
        <v>646942.15</v>
      </c>
      <c r="AH90" s="57">
        <v>50209.55</v>
      </c>
      <c r="AI90" s="57">
        <v>159566.62</v>
      </c>
      <c r="AJ90" s="58">
        <v>0</v>
      </c>
      <c r="AK90" s="57">
        <v>83049.210000000006</v>
      </c>
      <c r="AL90" s="57">
        <v>1016.91</v>
      </c>
      <c r="AM90" s="57">
        <v>72935.320000000007</v>
      </c>
      <c r="AN90" s="57">
        <v>7890</v>
      </c>
      <c r="AO90" s="57">
        <v>1436.16</v>
      </c>
      <c r="AP90" s="57">
        <v>15.9</v>
      </c>
      <c r="AQ90" s="57">
        <v>30985.82</v>
      </c>
      <c r="AR90" s="57">
        <v>15260.97</v>
      </c>
      <c r="AS90" s="57">
        <v>0</v>
      </c>
      <c r="AT90" s="57">
        <v>31918.15</v>
      </c>
      <c r="AU90" s="57">
        <v>56447.4</v>
      </c>
      <c r="AV90" s="57">
        <v>48660.310000000005</v>
      </c>
      <c r="AW90" s="57">
        <v>1206334.47</v>
      </c>
      <c r="AX90" s="57">
        <v>0</v>
      </c>
      <c r="AY90" s="59">
        <f t="shared" si="20"/>
        <v>0</v>
      </c>
      <c r="AZ90" s="58">
        <v>0</v>
      </c>
      <c r="BA90" s="59">
        <v>6.4189410880346867E-2</v>
      </c>
      <c r="BB90" s="57">
        <v>182561.06</v>
      </c>
      <c r="BC90" s="57">
        <v>2323543.14</v>
      </c>
      <c r="BD90" s="58">
        <v>222710</v>
      </c>
      <c r="BE90" s="58">
        <v>0</v>
      </c>
      <c r="BF90" s="58">
        <v>262321.77</v>
      </c>
      <c r="BG90" s="58">
        <v>0</v>
      </c>
      <c r="BH90" s="58">
        <v>0</v>
      </c>
      <c r="BI90" s="58">
        <v>0</v>
      </c>
      <c r="BJ90" s="58">
        <f t="shared" si="21"/>
        <v>0</v>
      </c>
      <c r="BK90" s="58">
        <v>0</v>
      </c>
      <c r="BL90" s="71">
        <v>2057</v>
      </c>
      <c r="BM90" s="58">
        <v>532</v>
      </c>
      <c r="BN90" s="57">
        <v>0</v>
      </c>
      <c r="BO90" s="57">
        <v>0</v>
      </c>
      <c r="BP90" s="57">
        <v>-10</v>
      </c>
      <c r="BQ90" s="57">
        <v>-31</v>
      </c>
      <c r="BR90" s="57">
        <v>-97</v>
      </c>
      <c r="BS90" s="57">
        <v>-147</v>
      </c>
      <c r="BT90" s="57">
        <v>6</v>
      </c>
      <c r="BU90" s="57">
        <v>0</v>
      </c>
      <c r="BV90" s="57">
        <v>65</v>
      </c>
      <c r="BW90" s="57">
        <v>-375</v>
      </c>
      <c r="BX90" s="57">
        <v>-1</v>
      </c>
      <c r="BY90" s="70">
        <v>1999</v>
      </c>
      <c r="BZ90" s="57">
        <v>1</v>
      </c>
      <c r="CA90" s="57">
        <v>132</v>
      </c>
      <c r="CB90" s="57">
        <v>44</v>
      </c>
      <c r="CC90" s="57">
        <v>153</v>
      </c>
      <c r="CD90" s="57">
        <v>41</v>
      </c>
      <c r="CE90" s="57">
        <v>6</v>
      </c>
    </row>
    <row r="91" spans="1:83" s="48" customFormat="1" ht="15.65" customHeight="1" x14ac:dyDescent="0.35">
      <c r="A91" s="40">
        <v>9</v>
      </c>
      <c r="B91" s="40" t="s">
        <v>306</v>
      </c>
      <c r="C91" s="55" t="s">
        <v>218</v>
      </c>
      <c r="D91" s="40" t="s">
        <v>307</v>
      </c>
      <c r="E91" s="40" t="s">
        <v>104</v>
      </c>
      <c r="F91" s="40" t="s">
        <v>283</v>
      </c>
      <c r="G91" s="57">
        <v>22448187.949999999</v>
      </c>
      <c r="H91" s="57">
        <v>0</v>
      </c>
      <c r="I91" s="57">
        <v>472531.62</v>
      </c>
      <c r="J91" s="57">
        <v>0</v>
      </c>
      <c r="K91" s="58">
        <v>0</v>
      </c>
      <c r="L91" s="58">
        <v>22920719.57</v>
      </c>
      <c r="M91" s="58">
        <v>0</v>
      </c>
      <c r="N91" s="57">
        <v>5707930.0700000003</v>
      </c>
      <c r="O91" s="57">
        <v>1443921.29</v>
      </c>
      <c r="P91" s="66">
        <v>5625772.9400000004</v>
      </c>
      <c r="Q91" s="57">
        <v>0</v>
      </c>
      <c r="R91" s="57">
        <v>695188.53</v>
      </c>
      <c r="S91" s="57">
        <v>5050211.46</v>
      </c>
      <c r="T91" s="57">
        <v>1772077.11</v>
      </c>
      <c r="U91" s="57">
        <v>0</v>
      </c>
      <c r="V91" s="57">
        <v>0</v>
      </c>
      <c r="W91" s="57">
        <v>1039279.04</v>
      </c>
      <c r="X91" s="58">
        <v>1501931.06</v>
      </c>
      <c r="Y91" s="58">
        <v>22836311.5</v>
      </c>
      <c r="Z91" s="59">
        <v>7.1544870061550331E-2</v>
      </c>
      <c r="AA91" s="58">
        <v>1496540.31</v>
      </c>
      <c r="AB91" s="58">
        <v>0</v>
      </c>
      <c r="AC91" s="58">
        <v>0</v>
      </c>
      <c r="AD91" s="58">
        <v>0</v>
      </c>
      <c r="AE91" s="58">
        <v>0</v>
      </c>
      <c r="AF91" s="58">
        <f t="shared" si="19"/>
        <v>0</v>
      </c>
      <c r="AG91" s="58">
        <v>640668.63</v>
      </c>
      <c r="AH91" s="57">
        <v>49265</v>
      </c>
      <c r="AI91" s="57">
        <v>188006.73</v>
      </c>
      <c r="AJ91" s="58">
        <v>0</v>
      </c>
      <c r="AK91" s="57">
        <v>93485.49</v>
      </c>
      <c r="AL91" s="57">
        <v>8380.06</v>
      </c>
      <c r="AM91" s="57">
        <v>67717.350000000006</v>
      </c>
      <c r="AN91" s="57">
        <v>11900</v>
      </c>
      <c r="AO91" s="57">
        <v>3513.35</v>
      </c>
      <c r="AP91" s="57">
        <v>14400</v>
      </c>
      <c r="AQ91" s="57">
        <v>42005.67</v>
      </c>
      <c r="AR91" s="57">
        <v>32458.639999999999</v>
      </c>
      <c r="AS91" s="57">
        <v>4209</v>
      </c>
      <c r="AT91" s="57">
        <v>35870.400000000001</v>
      </c>
      <c r="AU91" s="57">
        <v>21710.44</v>
      </c>
      <c r="AV91" s="57">
        <v>64040.600000000006</v>
      </c>
      <c r="AW91" s="57">
        <v>1277631.3600000001</v>
      </c>
      <c r="AX91" s="57">
        <v>0</v>
      </c>
      <c r="AY91" s="59">
        <f t="shared" si="20"/>
        <v>0</v>
      </c>
      <c r="AZ91" s="58">
        <v>0</v>
      </c>
      <c r="BA91" s="59">
        <v>6.6666419282185321E-2</v>
      </c>
      <c r="BB91" s="57">
        <v>0</v>
      </c>
      <c r="BC91" s="57">
        <v>1606052.69</v>
      </c>
      <c r="BD91" s="58">
        <v>222710</v>
      </c>
      <c r="BE91" s="58">
        <v>0</v>
      </c>
      <c r="BF91" s="58">
        <v>306826.11</v>
      </c>
      <c r="BG91" s="58">
        <v>0</v>
      </c>
      <c r="BH91" s="58">
        <v>0</v>
      </c>
      <c r="BI91" s="58">
        <v>0</v>
      </c>
      <c r="BJ91" s="58">
        <f t="shared" si="21"/>
        <v>0</v>
      </c>
      <c r="BK91" s="58">
        <v>0</v>
      </c>
      <c r="BL91" s="58">
        <v>2467</v>
      </c>
      <c r="BM91" s="58">
        <v>732</v>
      </c>
      <c r="BN91" s="57">
        <v>210</v>
      </c>
      <c r="BO91" s="57">
        <v>-201</v>
      </c>
      <c r="BP91" s="57">
        <v>-19</v>
      </c>
      <c r="BQ91" s="57">
        <v>-65</v>
      </c>
      <c r="BR91" s="57">
        <v>-136</v>
      </c>
      <c r="BS91" s="57">
        <v>-164</v>
      </c>
      <c r="BT91" s="57">
        <v>21</v>
      </c>
      <c r="BU91" s="57">
        <v>0</v>
      </c>
      <c r="BV91" s="57">
        <v>0</v>
      </c>
      <c r="BW91" s="57">
        <v>-398</v>
      </c>
      <c r="BX91" s="57">
        <v>-2</v>
      </c>
      <c r="BY91" s="57">
        <v>2445</v>
      </c>
      <c r="BZ91" s="57">
        <v>36</v>
      </c>
      <c r="CA91" s="57">
        <v>124</v>
      </c>
      <c r="CB91" s="57">
        <v>42</v>
      </c>
      <c r="CC91" s="57">
        <v>224</v>
      </c>
      <c r="CD91" s="57">
        <v>5</v>
      </c>
      <c r="CE91" s="57">
        <v>3</v>
      </c>
    </row>
    <row r="92" spans="1:83" s="48" customFormat="1" ht="15.65" customHeight="1" x14ac:dyDescent="0.35">
      <c r="A92" s="40">
        <v>9</v>
      </c>
      <c r="B92" s="40" t="s">
        <v>308</v>
      </c>
      <c r="C92" s="55" t="s">
        <v>256</v>
      </c>
      <c r="D92" s="40" t="s">
        <v>309</v>
      </c>
      <c r="E92" s="40" t="s">
        <v>109</v>
      </c>
      <c r="F92" s="40" t="s">
        <v>279</v>
      </c>
      <c r="G92" s="57">
        <v>36817010.859999999</v>
      </c>
      <c r="H92" s="57">
        <v>0</v>
      </c>
      <c r="I92" s="57">
        <v>889412.49</v>
      </c>
      <c r="J92" s="57">
        <v>0</v>
      </c>
      <c r="K92" s="58">
        <v>0</v>
      </c>
      <c r="L92" s="58">
        <v>37706423.350000001</v>
      </c>
      <c r="M92" s="58">
        <v>0</v>
      </c>
      <c r="N92" s="57">
        <v>11413843.470000001</v>
      </c>
      <c r="O92" s="57">
        <v>1423226.52</v>
      </c>
      <c r="P92" s="66">
        <v>6334360.2300000004</v>
      </c>
      <c r="Q92" s="57">
        <v>0</v>
      </c>
      <c r="R92" s="57">
        <v>2084388.92</v>
      </c>
      <c r="S92" s="57">
        <v>7495692.7400000002</v>
      </c>
      <c r="T92" s="57">
        <v>4931039.72</v>
      </c>
      <c r="U92" s="57">
        <v>0</v>
      </c>
      <c r="V92" s="57">
        <v>0</v>
      </c>
      <c r="W92" s="57">
        <v>1291933.43</v>
      </c>
      <c r="X92" s="58">
        <v>2872034.86</v>
      </c>
      <c r="Y92" s="58">
        <v>37846519.890000001</v>
      </c>
      <c r="Z92" s="59">
        <v>0.12182978371210471</v>
      </c>
      <c r="AA92" s="58">
        <v>2865506.88</v>
      </c>
      <c r="AB92" s="58">
        <v>0</v>
      </c>
      <c r="AC92" s="58">
        <v>0</v>
      </c>
      <c r="AD92" s="58">
        <v>0</v>
      </c>
      <c r="AE92" s="58">
        <v>0</v>
      </c>
      <c r="AF92" s="58">
        <f t="shared" si="19"/>
        <v>0</v>
      </c>
      <c r="AG92" s="58">
        <v>1380375.75</v>
      </c>
      <c r="AH92" s="57">
        <v>109852.92</v>
      </c>
      <c r="AI92" s="57">
        <v>340076.32</v>
      </c>
      <c r="AJ92" s="58">
        <v>3435.84</v>
      </c>
      <c r="AK92" s="57">
        <v>313567.31</v>
      </c>
      <c r="AL92" s="57">
        <v>5566.03</v>
      </c>
      <c r="AM92" s="57">
        <v>80388.38</v>
      </c>
      <c r="AN92" s="57">
        <v>11550</v>
      </c>
      <c r="AO92" s="57">
        <v>5903.03</v>
      </c>
      <c r="AP92" s="57">
        <v>0</v>
      </c>
      <c r="AQ92" s="57">
        <v>148767.37</v>
      </c>
      <c r="AR92" s="57">
        <v>31464.99</v>
      </c>
      <c r="AS92" s="57">
        <v>0</v>
      </c>
      <c r="AT92" s="57">
        <v>37287.57</v>
      </c>
      <c r="AU92" s="57">
        <v>146205.57</v>
      </c>
      <c r="AV92" s="57">
        <v>122516.8</v>
      </c>
      <c r="AW92" s="57">
        <v>2736957.88</v>
      </c>
      <c r="AX92" s="57">
        <v>14537.87</v>
      </c>
      <c r="AY92" s="59">
        <f t="shared" si="20"/>
        <v>5.3116893417446383E-3</v>
      </c>
      <c r="AZ92" s="58">
        <v>0</v>
      </c>
      <c r="BA92" s="59">
        <v>7.7831057249496655E-2</v>
      </c>
      <c r="BB92" s="57">
        <v>1163666.6299999999</v>
      </c>
      <c r="BC92" s="57">
        <v>3321741.84</v>
      </c>
      <c r="BD92" s="58">
        <v>222710</v>
      </c>
      <c r="BE92" s="58">
        <v>0</v>
      </c>
      <c r="BF92" s="58">
        <v>478223.24000000098</v>
      </c>
      <c r="BG92" s="58">
        <v>0</v>
      </c>
      <c r="BH92" s="58">
        <v>0</v>
      </c>
      <c r="BI92" s="58">
        <v>0</v>
      </c>
      <c r="BJ92" s="58">
        <f t="shared" si="21"/>
        <v>0</v>
      </c>
      <c r="BK92" s="58">
        <v>0</v>
      </c>
      <c r="BL92" s="58">
        <v>3521</v>
      </c>
      <c r="BM92" s="58">
        <v>1192</v>
      </c>
      <c r="BN92" s="57">
        <v>34</v>
      </c>
      <c r="BO92" s="57">
        <v>0</v>
      </c>
      <c r="BP92" s="57">
        <v>-26</v>
      </c>
      <c r="BQ92" s="57">
        <v>-58</v>
      </c>
      <c r="BR92" s="57">
        <v>-266</v>
      </c>
      <c r="BS92" s="57">
        <v>-286</v>
      </c>
      <c r="BT92" s="57">
        <v>0</v>
      </c>
      <c r="BU92" s="57">
        <v>0</v>
      </c>
      <c r="BV92" s="57">
        <v>-4</v>
      </c>
      <c r="BW92" s="57">
        <v>-447</v>
      </c>
      <c r="BX92" s="57">
        <v>-3</v>
      </c>
      <c r="BY92" s="57">
        <v>3657</v>
      </c>
      <c r="BZ92" s="57">
        <v>30</v>
      </c>
      <c r="CA92" s="57">
        <v>139</v>
      </c>
      <c r="CB92" s="57">
        <v>54</v>
      </c>
      <c r="CC92" s="57">
        <v>208</v>
      </c>
      <c r="CD92" s="57">
        <v>42</v>
      </c>
      <c r="CE92" s="57">
        <v>4</v>
      </c>
    </row>
    <row r="93" spans="1:83" s="48" customFormat="1" ht="15.65" customHeight="1" x14ac:dyDescent="0.35">
      <c r="A93" s="40">
        <v>9</v>
      </c>
      <c r="B93" s="36" t="s">
        <v>571</v>
      </c>
      <c r="C93" s="52" t="s">
        <v>574</v>
      </c>
      <c r="D93" s="38" t="s">
        <v>305</v>
      </c>
      <c r="E93" s="38" t="s">
        <v>104</v>
      </c>
      <c r="F93" s="38" t="s">
        <v>283</v>
      </c>
      <c r="G93" s="57">
        <v>12855959.6</v>
      </c>
      <c r="H93" s="57">
        <v>489077.26</v>
      </c>
      <c r="I93" s="57">
        <v>17998.07</v>
      </c>
      <c r="J93" s="57">
        <v>0</v>
      </c>
      <c r="K93" s="58">
        <v>0</v>
      </c>
      <c r="L93" s="58">
        <v>13363034.93</v>
      </c>
      <c r="M93" s="58">
        <v>0</v>
      </c>
      <c r="N93" s="57">
        <v>4514600.18</v>
      </c>
      <c r="O93" s="57">
        <v>839784.28</v>
      </c>
      <c r="P93" s="66">
        <v>2585911.54</v>
      </c>
      <c r="Q93" s="57">
        <v>12776.6</v>
      </c>
      <c r="R93" s="57">
        <v>333438.96000000002</v>
      </c>
      <c r="S93" s="57">
        <v>3029083.99</v>
      </c>
      <c r="T93" s="57">
        <v>607708.56000000006</v>
      </c>
      <c r="U93" s="57">
        <v>0</v>
      </c>
      <c r="V93" s="57">
        <v>0</v>
      </c>
      <c r="W93" s="57">
        <v>571452.14</v>
      </c>
      <c r="X93" s="58">
        <v>878694.02</v>
      </c>
      <c r="Y93" s="58">
        <v>13373450.27</v>
      </c>
      <c r="Z93" s="59">
        <v>2.4163694966369321E-2</v>
      </c>
      <c r="AA93" s="58">
        <v>865579.18</v>
      </c>
      <c r="AB93" s="58">
        <v>0</v>
      </c>
      <c r="AC93" s="58">
        <v>0</v>
      </c>
      <c r="AD93" s="58">
        <v>0</v>
      </c>
      <c r="AE93" s="58">
        <v>0</v>
      </c>
      <c r="AF93" s="58">
        <f t="shared" ref="AF93:AF124" si="22">SUM(AD93:AE93)</f>
        <v>0</v>
      </c>
      <c r="AG93" s="58">
        <v>328811.09999999998</v>
      </c>
      <c r="AH93" s="57">
        <v>29457.79</v>
      </c>
      <c r="AI93" s="57">
        <v>87401.97</v>
      </c>
      <c r="AJ93" s="58">
        <v>0</v>
      </c>
      <c r="AK93" s="57">
        <v>33409.599999999999</v>
      </c>
      <c r="AL93" s="57">
        <v>849.96</v>
      </c>
      <c r="AM93" s="57">
        <v>45201.33</v>
      </c>
      <c r="AN93" s="57">
        <v>11900</v>
      </c>
      <c r="AO93" s="57">
        <v>11317.06</v>
      </c>
      <c r="AP93" s="57">
        <v>0</v>
      </c>
      <c r="AQ93" s="57">
        <v>22873.42</v>
      </c>
      <c r="AR93" s="57">
        <v>16240.9</v>
      </c>
      <c r="AS93" s="57">
        <v>1425</v>
      </c>
      <c r="AT93" s="57">
        <v>6583.88</v>
      </c>
      <c r="AU93" s="57">
        <v>24990.13</v>
      </c>
      <c r="AV93" s="57">
        <v>27984.05</v>
      </c>
      <c r="AW93" s="57">
        <v>648446.18999999994</v>
      </c>
      <c r="AX93" s="57">
        <v>0</v>
      </c>
      <c r="AY93" s="59">
        <f t="shared" ref="AY93:AY124" si="23">AX93/AW93</f>
        <v>0</v>
      </c>
      <c r="AZ93" s="58">
        <v>0</v>
      </c>
      <c r="BA93" s="59">
        <v>6.7329021475767553E-2</v>
      </c>
      <c r="BB93" s="57">
        <v>101466.79</v>
      </c>
      <c r="BC93" s="57">
        <v>220998.61</v>
      </c>
      <c r="BD93" s="58">
        <v>219912</v>
      </c>
      <c r="BE93" s="58">
        <v>0</v>
      </c>
      <c r="BF93" s="58">
        <v>141570.34</v>
      </c>
      <c r="BG93" s="58">
        <v>0</v>
      </c>
      <c r="BH93" s="58">
        <v>0</v>
      </c>
      <c r="BI93" s="58">
        <v>0</v>
      </c>
      <c r="BJ93" s="58">
        <f t="shared" ref="BJ93:BJ124" si="24">SUM(BH93:BI93)</f>
        <v>0</v>
      </c>
      <c r="BK93" s="58">
        <v>0</v>
      </c>
      <c r="BL93" s="58">
        <v>1184</v>
      </c>
      <c r="BM93" s="58">
        <v>464</v>
      </c>
      <c r="BN93" s="57">
        <v>1</v>
      </c>
      <c r="BO93" s="57">
        <v>0</v>
      </c>
      <c r="BP93" s="57">
        <v>-7</v>
      </c>
      <c r="BQ93" s="57">
        <v>-25</v>
      </c>
      <c r="BR93" s="57">
        <v>-63</v>
      </c>
      <c r="BS93" s="57">
        <v>-76</v>
      </c>
      <c r="BT93" s="57">
        <v>0</v>
      </c>
      <c r="BU93" s="57">
        <v>-1</v>
      </c>
      <c r="BV93" s="57">
        <v>-1</v>
      </c>
      <c r="BW93" s="57">
        <v>-192</v>
      </c>
      <c r="BX93" s="57">
        <v>0</v>
      </c>
      <c r="BY93" s="57">
        <v>1284</v>
      </c>
      <c r="BZ93" s="57">
        <v>13</v>
      </c>
      <c r="CA93" s="57">
        <v>62</v>
      </c>
      <c r="CB93" s="57">
        <v>9</v>
      </c>
      <c r="CC93" s="57">
        <v>63</v>
      </c>
      <c r="CD93" s="57">
        <v>40</v>
      </c>
      <c r="CE93" s="57">
        <v>2</v>
      </c>
    </row>
    <row r="94" spans="1:83" s="48" customFormat="1" ht="15.65" customHeight="1" x14ac:dyDescent="0.35">
      <c r="A94" s="40">
        <v>9</v>
      </c>
      <c r="B94" s="36" t="s">
        <v>311</v>
      </c>
      <c r="C94" s="52" t="s">
        <v>312</v>
      </c>
      <c r="D94" s="38" t="s">
        <v>286</v>
      </c>
      <c r="E94" s="38" t="s">
        <v>109</v>
      </c>
      <c r="F94" s="38" t="s">
        <v>279</v>
      </c>
      <c r="G94" s="57">
        <v>52425553.850000001</v>
      </c>
      <c r="H94" s="57">
        <v>0</v>
      </c>
      <c r="I94" s="57">
        <v>1002063.16</v>
      </c>
      <c r="J94" s="57">
        <v>0</v>
      </c>
      <c r="K94" s="58">
        <v>0</v>
      </c>
      <c r="L94" s="58">
        <v>53427617.009999998</v>
      </c>
      <c r="M94" s="58">
        <v>0</v>
      </c>
      <c r="N94" s="57">
        <v>15195666.710000001</v>
      </c>
      <c r="O94" s="57">
        <v>3448434.01</v>
      </c>
      <c r="P94" s="66">
        <v>8397379.1600000001</v>
      </c>
      <c r="Q94" s="57">
        <v>1800</v>
      </c>
      <c r="R94" s="57">
        <v>2557846.73</v>
      </c>
      <c r="S94" s="57">
        <v>10272620.439999999</v>
      </c>
      <c r="T94" s="57">
        <v>7513600.3899999997</v>
      </c>
      <c r="U94" s="57">
        <v>0</v>
      </c>
      <c r="V94" s="57">
        <v>0</v>
      </c>
      <c r="W94" s="57">
        <v>1471277.16</v>
      </c>
      <c r="X94" s="58">
        <v>3925590.91</v>
      </c>
      <c r="Y94" s="58">
        <v>52784215.509999998</v>
      </c>
      <c r="Z94" s="59">
        <v>0.14551044499837934</v>
      </c>
      <c r="AA94" s="58">
        <v>3846466.81</v>
      </c>
      <c r="AB94" s="58">
        <v>0</v>
      </c>
      <c r="AC94" s="58">
        <v>0</v>
      </c>
      <c r="AD94" s="58">
        <v>0</v>
      </c>
      <c r="AE94" s="58">
        <v>93.65</v>
      </c>
      <c r="AF94" s="58">
        <f t="shared" si="22"/>
        <v>93.65</v>
      </c>
      <c r="AG94" s="58">
        <v>1980733.47</v>
      </c>
      <c r="AH94" s="57">
        <v>166336.60999999999</v>
      </c>
      <c r="AI94" s="57">
        <v>501193.27</v>
      </c>
      <c r="AJ94" s="58">
        <v>0</v>
      </c>
      <c r="AK94" s="57">
        <v>378091.6</v>
      </c>
      <c r="AL94" s="57">
        <v>59472.01</v>
      </c>
      <c r="AM94" s="57">
        <v>67118.39</v>
      </c>
      <c r="AN94" s="57">
        <v>13650</v>
      </c>
      <c r="AO94" s="57">
        <v>19100.5</v>
      </c>
      <c r="AP94" s="57">
        <v>0</v>
      </c>
      <c r="AQ94" s="57">
        <v>138618.58000000002</v>
      </c>
      <c r="AR94" s="57">
        <v>32574.99</v>
      </c>
      <c r="AS94" s="57">
        <v>0</v>
      </c>
      <c r="AT94" s="57">
        <v>75924.100000000006</v>
      </c>
      <c r="AU94" s="57">
        <v>51690.5</v>
      </c>
      <c r="AV94" s="57">
        <v>115928.33</v>
      </c>
      <c r="AW94" s="57">
        <v>3600432.35</v>
      </c>
      <c r="AX94" s="57">
        <v>0</v>
      </c>
      <c r="AY94" s="59">
        <f t="shared" si="23"/>
        <v>0</v>
      </c>
      <c r="AZ94" s="58">
        <v>0</v>
      </c>
      <c r="BA94" s="59">
        <v>7.3370074849481062E-2</v>
      </c>
      <c r="BB94" s="57">
        <v>1762022.77</v>
      </c>
      <c r="BC94" s="57">
        <v>5866442.9000000004</v>
      </c>
      <c r="BD94" s="58">
        <v>222710</v>
      </c>
      <c r="BE94" s="58">
        <v>0</v>
      </c>
      <c r="BF94" s="58">
        <v>758283.31</v>
      </c>
      <c r="BG94" s="58">
        <v>0</v>
      </c>
      <c r="BH94" s="58">
        <v>0</v>
      </c>
      <c r="BI94" s="58">
        <v>0</v>
      </c>
      <c r="BJ94" s="58">
        <f t="shared" si="24"/>
        <v>0</v>
      </c>
      <c r="BK94" s="58">
        <v>0</v>
      </c>
      <c r="BL94" s="58">
        <v>5121</v>
      </c>
      <c r="BM94" s="58">
        <v>1828</v>
      </c>
      <c r="BN94" s="57">
        <v>80</v>
      </c>
      <c r="BO94" s="57">
        <v>-39</v>
      </c>
      <c r="BP94" s="57">
        <v>-31</v>
      </c>
      <c r="BQ94" s="57">
        <v>-67</v>
      </c>
      <c r="BR94" s="57">
        <v>-393</v>
      </c>
      <c r="BS94" s="57">
        <v>-384</v>
      </c>
      <c r="BT94" s="57">
        <v>3</v>
      </c>
      <c r="BU94" s="57">
        <v>-6</v>
      </c>
      <c r="BV94" s="57">
        <v>28</v>
      </c>
      <c r="BW94" s="57">
        <v>-591</v>
      </c>
      <c r="BX94" s="57">
        <v>-3</v>
      </c>
      <c r="BY94" s="57">
        <v>5546</v>
      </c>
      <c r="BZ94" s="57">
        <v>98</v>
      </c>
      <c r="CA94" s="57">
        <v>204</v>
      </c>
      <c r="CB94" s="57">
        <v>63</v>
      </c>
      <c r="CC94" s="57">
        <v>276</v>
      </c>
      <c r="CD94" s="57">
        <v>41</v>
      </c>
      <c r="CE94" s="57">
        <v>10</v>
      </c>
    </row>
    <row r="95" spans="1:83" s="48" customFormat="1" ht="15.65" customHeight="1" x14ac:dyDescent="0.35">
      <c r="A95" s="40">
        <v>9</v>
      </c>
      <c r="B95" s="36" t="s">
        <v>313</v>
      </c>
      <c r="C95" s="52" t="s">
        <v>314</v>
      </c>
      <c r="D95" s="38" t="s">
        <v>315</v>
      </c>
      <c r="E95" s="38" t="s">
        <v>104</v>
      </c>
      <c r="F95" s="38" t="s">
        <v>283</v>
      </c>
      <c r="G95" s="57">
        <v>9502827.8300000001</v>
      </c>
      <c r="H95" s="57">
        <v>428129.19</v>
      </c>
      <c r="I95" s="57">
        <v>5404.15</v>
      </c>
      <c r="J95" s="57">
        <v>0</v>
      </c>
      <c r="K95" s="58">
        <v>0</v>
      </c>
      <c r="L95" s="58">
        <v>9936361.1699999999</v>
      </c>
      <c r="M95" s="58">
        <v>0</v>
      </c>
      <c r="N95" s="57">
        <v>2422768.19</v>
      </c>
      <c r="O95" s="57">
        <v>729132.73</v>
      </c>
      <c r="P95" s="66">
        <v>874188.89</v>
      </c>
      <c r="Q95" s="57">
        <v>0</v>
      </c>
      <c r="R95" s="57">
        <v>420979.83</v>
      </c>
      <c r="S95" s="57">
        <v>3917290.26</v>
      </c>
      <c r="T95" s="57">
        <v>335304.32000000001</v>
      </c>
      <c r="U95" s="57">
        <v>0</v>
      </c>
      <c r="V95" s="57">
        <v>0</v>
      </c>
      <c r="W95" s="57">
        <v>411207.83</v>
      </c>
      <c r="X95" s="58">
        <v>951138.66</v>
      </c>
      <c r="Y95" s="58">
        <v>10062010.710000001</v>
      </c>
      <c r="Z95" s="59">
        <v>6.7223196984493652E-2</v>
      </c>
      <c r="AA95" s="58">
        <v>951138.66</v>
      </c>
      <c r="AB95" s="58">
        <v>0</v>
      </c>
      <c r="AC95" s="58">
        <v>0</v>
      </c>
      <c r="AD95" s="58">
        <v>0</v>
      </c>
      <c r="AE95" s="58">
        <v>0</v>
      </c>
      <c r="AF95" s="58">
        <f t="shared" si="22"/>
        <v>0</v>
      </c>
      <c r="AG95" s="58">
        <v>374630.24</v>
      </c>
      <c r="AH95" s="57">
        <v>28939.53</v>
      </c>
      <c r="AI95" s="57">
        <v>122265.36</v>
      </c>
      <c r="AJ95" s="58">
        <v>0</v>
      </c>
      <c r="AK95" s="57">
        <v>31371.62</v>
      </c>
      <c r="AL95" s="57">
        <v>15612.08</v>
      </c>
      <c r="AM95" s="57">
        <v>36839.379999999997</v>
      </c>
      <c r="AN95" s="57">
        <v>11900</v>
      </c>
      <c r="AO95" s="57">
        <v>0</v>
      </c>
      <c r="AP95" s="57">
        <v>0</v>
      </c>
      <c r="AQ95" s="57">
        <v>25013.79</v>
      </c>
      <c r="AR95" s="57">
        <v>1749.32</v>
      </c>
      <c r="AS95" s="57">
        <v>0</v>
      </c>
      <c r="AT95" s="57">
        <v>449</v>
      </c>
      <c r="AU95" s="57">
        <v>22388.27</v>
      </c>
      <c r="AV95" s="57">
        <v>32431.68</v>
      </c>
      <c r="AW95" s="57">
        <v>703590.27</v>
      </c>
      <c r="AX95" s="57">
        <v>0</v>
      </c>
      <c r="AY95" s="59">
        <f t="shared" si="23"/>
        <v>0</v>
      </c>
      <c r="AZ95" s="58">
        <v>0</v>
      </c>
      <c r="BA95" s="59">
        <v>0.10009006550632203</v>
      </c>
      <c r="BB95" s="57">
        <v>400859.39</v>
      </c>
      <c r="BC95" s="57">
        <v>266731.28999999998</v>
      </c>
      <c r="BD95" s="58">
        <v>219912</v>
      </c>
      <c r="BE95" s="58">
        <v>0</v>
      </c>
      <c r="BF95" s="58">
        <v>94959.800000000207</v>
      </c>
      <c r="BG95" s="58">
        <v>0</v>
      </c>
      <c r="BH95" s="58">
        <v>0</v>
      </c>
      <c r="BI95" s="58">
        <v>0</v>
      </c>
      <c r="BJ95" s="58">
        <f t="shared" si="24"/>
        <v>0</v>
      </c>
      <c r="BK95" s="58">
        <v>0</v>
      </c>
      <c r="BL95" s="58">
        <v>974</v>
      </c>
      <c r="BM95" s="58">
        <v>405</v>
      </c>
      <c r="BN95" s="57">
        <v>4</v>
      </c>
      <c r="BO95" s="57">
        <v>0</v>
      </c>
      <c r="BP95" s="57">
        <v>-19</v>
      </c>
      <c r="BQ95" s="57">
        <v>-14</v>
      </c>
      <c r="BR95" s="57">
        <v>-151</v>
      </c>
      <c r="BS95" s="57">
        <v>-98</v>
      </c>
      <c r="BT95" s="57">
        <v>0</v>
      </c>
      <c r="BU95" s="57">
        <v>0</v>
      </c>
      <c r="BV95" s="57">
        <v>30</v>
      </c>
      <c r="BW95" s="57">
        <v>-161</v>
      </c>
      <c r="BX95" s="57">
        <v>0</v>
      </c>
      <c r="BY95" s="57">
        <v>970</v>
      </c>
      <c r="BZ95" s="57">
        <v>3</v>
      </c>
      <c r="CA95" s="57">
        <v>97</v>
      </c>
      <c r="CB95" s="57">
        <v>21</v>
      </c>
      <c r="CC95" s="57">
        <v>36</v>
      </c>
      <c r="CD95" s="57">
        <v>0</v>
      </c>
      <c r="CE95" s="57">
        <v>5</v>
      </c>
    </row>
    <row r="96" spans="1:83" s="61" customFormat="1" ht="15.65" customHeight="1" x14ac:dyDescent="0.35">
      <c r="A96" s="31">
        <v>10</v>
      </c>
      <c r="B96" s="67" t="s">
        <v>316</v>
      </c>
      <c r="C96" s="53" t="s">
        <v>144</v>
      </c>
      <c r="D96" s="33" t="s">
        <v>317</v>
      </c>
      <c r="E96" s="33" t="s">
        <v>122</v>
      </c>
      <c r="F96" s="33" t="s">
        <v>318</v>
      </c>
      <c r="G96" s="57">
        <v>23227518.379999999</v>
      </c>
      <c r="H96" s="57">
        <v>0</v>
      </c>
      <c r="I96" s="57">
        <v>369526.16</v>
      </c>
      <c r="J96" s="57">
        <v>0</v>
      </c>
      <c r="K96" s="58">
        <v>0</v>
      </c>
      <c r="L96" s="58">
        <v>23597044.539999999</v>
      </c>
      <c r="M96" s="58">
        <v>0</v>
      </c>
      <c r="N96" s="57">
        <v>5972420.4400000004</v>
      </c>
      <c r="O96" s="57">
        <v>726348.71</v>
      </c>
      <c r="P96" s="66">
        <v>6795304.9299999997</v>
      </c>
      <c r="Q96" s="57">
        <v>0</v>
      </c>
      <c r="R96" s="57">
        <v>661436.67000000004</v>
      </c>
      <c r="S96" s="57">
        <v>3449175.34</v>
      </c>
      <c r="T96" s="57">
        <v>3443896.88</v>
      </c>
      <c r="U96" s="57">
        <v>0</v>
      </c>
      <c r="V96" s="57">
        <v>0</v>
      </c>
      <c r="W96" s="57">
        <v>442556.08</v>
      </c>
      <c r="X96" s="58">
        <v>1882793.2599999998</v>
      </c>
      <c r="Y96" s="58">
        <v>23373932.309999999</v>
      </c>
      <c r="Z96" s="59">
        <v>0.12845819046124032</v>
      </c>
      <c r="AA96" s="58">
        <v>1742035.38</v>
      </c>
      <c r="AB96" s="58">
        <v>0</v>
      </c>
      <c r="AC96" s="58">
        <v>0</v>
      </c>
      <c r="AD96" s="58">
        <v>0</v>
      </c>
      <c r="AE96" s="58">
        <v>0</v>
      </c>
      <c r="AF96" s="58">
        <f t="shared" si="22"/>
        <v>0</v>
      </c>
      <c r="AG96" s="58">
        <v>907302.28</v>
      </c>
      <c r="AH96" s="57">
        <v>74428.89</v>
      </c>
      <c r="AI96" s="57">
        <v>244466.53</v>
      </c>
      <c r="AJ96" s="58">
        <v>0</v>
      </c>
      <c r="AK96" s="57">
        <v>69515.789999999994</v>
      </c>
      <c r="AL96" s="57">
        <v>1110.1099999999999</v>
      </c>
      <c r="AM96" s="57">
        <v>67471.17</v>
      </c>
      <c r="AN96" s="57">
        <v>10500</v>
      </c>
      <c r="AO96" s="57">
        <v>0</v>
      </c>
      <c r="AP96" s="57">
        <v>24897.55</v>
      </c>
      <c r="AQ96" s="57">
        <v>55281.74</v>
      </c>
      <c r="AR96" s="57">
        <v>12554.47</v>
      </c>
      <c r="AS96" s="57">
        <v>0</v>
      </c>
      <c r="AT96" s="57">
        <v>2179.6</v>
      </c>
      <c r="AU96" s="57">
        <v>22838.48</v>
      </c>
      <c r="AV96" s="57">
        <v>51853.93</v>
      </c>
      <c r="AW96" s="57">
        <v>1544400.54</v>
      </c>
      <c r="AX96" s="57">
        <v>131199.70000000001</v>
      </c>
      <c r="AY96" s="59">
        <f t="shared" si="23"/>
        <v>8.4951860998442805E-2</v>
      </c>
      <c r="AZ96" s="58">
        <v>0</v>
      </c>
      <c r="BA96" s="59">
        <v>7.4998773071684469E-2</v>
      </c>
      <c r="BB96" s="57">
        <v>0</v>
      </c>
      <c r="BC96" s="57">
        <v>2983764.98</v>
      </c>
      <c r="BD96" s="58">
        <v>222710</v>
      </c>
      <c r="BE96" s="58">
        <v>0</v>
      </c>
      <c r="BF96" s="58">
        <v>171127.18</v>
      </c>
      <c r="BG96" s="58">
        <v>0</v>
      </c>
      <c r="BH96" s="58">
        <v>0</v>
      </c>
      <c r="BI96" s="58">
        <v>0</v>
      </c>
      <c r="BJ96" s="58">
        <f t="shared" si="24"/>
        <v>0</v>
      </c>
      <c r="BK96" s="58">
        <v>0</v>
      </c>
      <c r="BL96" s="58">
        <v>3518</v>
      </c>
      <c r="BM96" s="58">
        <v>1318</v>
      </c>
      <c r="BN96" s="57">
        <v>14</v>
      </c>
      <c r="BO96" s="57">
        <v>-11</v>
      </c>
      <c r="BP96" s="57">
        <v>-22</v>
      </c>
      <c r="BQ96" s="57">
        <v>-58</v>
      </c>
      <c r="BR96" s="57">
        <v>-161</v>
      </c>
      <c r="BS96" s="57">
        <v>-273</v>
      </c>
      <c r="BT96" s="57">
        <v>2</v>
      </c>
      <c r="BU96" s="57">
        <v>-2</v>
      </c>
      <c r="BV96" s="57">
        <v>0</v>
      </c>
      <c r="BW96" s="57">
        <v>-700</v>
      </c>
      <c r="BX96" s="57">
        <v>-4</v>
      </c>
      <c r="BY96" s="57">
        <v>3621</v>
      </c>
      <c r="BZ96" s="57">
        <v>3</v>
      </c>
      <c r="CA96" s="57">
        <v>149</v>
      </c>
      <c r="CB96" s="57">
        <v>64</v>
      </c>
      <c r="CC96" s="57">
        <v>468</v>
      </c>
      <c r="CD96" s="57">
        <v>15</v>
      </c>
      <c r="CE96" s="57">
        <v>7</v>
      </c>
    </row>
    <row r="97" spans="1:83" s="48" customFormat="1" ht="15.65" customHeight="1" x14ac:dyDescent="0.35">
      <c r="A97" s="41">
        <v>10</v>
      </c>
      <c r="B97" s="42" t="s">
        <v>320</v>
      </c>
      <c r="C97" s="55" t="s">
        <v>321</v>
      </c>
      <c r="D97" s="40" t="s">
        <v>322</v>
      </c>
      <c r="E97" s="40" t="s">
        <v>104</v>
      </c>
      <c r="F97" s="40" t="s">
        <v>318</v>
      </c>
      <c r="G97" s="57">
        <v>67565863.310000002</v>
      </c>
      <c r="H97" s="57">
        <v>0</v>
      </c>
      <c r="I97" s="57">
        <v>31328.83</v>
      </c>
      <c r="J97" s="57">
        <v>0</v>
      </c>
      <c r="K97" s="58">
        <v>0</v>
      </c>
      <c r="L97" s="58">
        <v>67597192.140000001</v>
      </c>
      <c r="M97" s="58">
        <v>0</v>
      </c>
      <c r="N97" s="57">
        <v>27286954.539999999</v>
      </c>
      <c r="O97" s="57">
        <v>2438937.08</v>
      </c>
      <c r="P97" s="66">
        <v>15851366.029999999</v>
      </c>
      <c r="Q97" s="57">
        <v>32010.46</v>
      </c>
      <c r="R97" s="57">
        <v>2720477.56</v>
      </c>
      <c r="S97" s="57">
        <v>9489731.8499999996</v>
      </c>
      <c r="T97" s="57">
        <v>4372112.95</v>
      </c>
      <c r="U97" s="57">
        <v>0</v>
      </c>
      <c r="V97" s="57">
        <v>278925.78999999998</v>
      </c>
      <c r="W97" s="57">
        <v>1841939.43</v>
      </c>
      <c r="X97" s="58">
        <v>3246393.8600000003</v>
      </c>
      <c r="Y97" s="58">
        <v>67558849.549999997</v>
      </c>
      <c r="Z97" s="59">
        <v>5.6528528355748758E-2</v>
      </c>
      <c r="AA97" s="58">
        <v>2849951.7</v>
      </c>
      <c r="AB97" s="58">
        <v>0</v>
      </c>
      <c r="AC97" s="58">
        <v>0</v>
      </c>
      <c r="AD97" s="58">
        <v>0</v>
      </c>
      <c r="AE97" s="58">
        <v>0</v>
      </c>
      <c r="AF97" s="58">
        <f t="shared" si="22"/>
        <v>0</v>
      </c>
      <c r="AG97" s="58">
        <v>1198921.3799999999</v>
      </c>
      <c r="AH97" s="57">
        <v>93785.13</v>
      </c>
      <c r="AI97" s="57">
        <v>325143.17</v>
      </c>
      <c r="AJ97" s="58">
        <v>0</v>
      </c>
      <c r="AK97" s="57">
        <v>163091.25</v>
      </c>
      <c r="AL97" s="57">
        <v>32200</v>
      </c>
      <c r="AM97" s="57">
        <v>154119.10999999999</v>
      </c>
      <c r="AN97" s="57">
        <v>10500</v>
      </c>
      <c r="AO97" s="57">
        <v>20683.5</v>
      </c>
      <c r="AP97" s="57">
        <v>111385.96</v>
      </c>
      <c r="AQ97" s="57">
        <v>125145.85</v>
      </c>
      <c r="AR97" s="57">
        <v>27346.21</v>
      </c>
      <c r="AS97" s="57">
        <v>3010</v>
      </c>
      <c r="AT97" s="57">
        <v>239.99</v>
      </c>
      <c r="AU97" s="57">
        <v>25273.1</v>
      </c>
      <c r="AV97" s="57">
        <v>85211.09</v>
      </c>
      <c r="AW97" s="57">
        <v>2376055.7400000002</v>
      </c>
      <c r="AX97" s="57">
        <v>0</v>
      </c>
      <c r="AY97" s="59">
        <f t="shared" si="23"/>
        <v>0</v>
      </c>
      <c r="AZ97" s="58">
        <v>0</v>
      </c>
      <c r="BA97" s="59">
        <v>4.2180349075450894E-2</v>
      </c>
      <c r="BB97" s="57">
        <v>2768108.48</v>
      </c>
      <c r="BC97" s="57">
        <v>1051290.3400000001</v>
      </c>
      <c r="BD97" s="58">
        <v>222710</v>
      </c>
      <c r="BE97" s="58">
        <v>0</v>
      </c>
      <c r="BF97" s="58">
        <v>667638.12</v>
      </c>
      <c r="BG97" s="58">
        <v>73624.184999999707</v>
      </c>
      <c r="BH97" s="58">
        <v>73624.184999999707</v>
      </c>
      <c r="BI97" s="58">
        <v>0</v>
      </c>
      <c r="BJ97" s="58">
        <f t="shared" si="24"/>
        <v>73624.184999999707</v>
      </c>
      <c r="BK97" s="58">
        <v>0</v>
      </c>
      <c r="BL97" s="58">
        <v>5199</v>
      </c>
      <c r="BM97" s="58">
        <v>2026</v>
      </c>
      <c r="BN97" s="57">
        <v>81</v>
      </c>
      <c r="BO97" s="57">
        <v>0</v>
      </c>
      <c r="BP97" s="57">
        <v>-38</v>
      </c>
      <c r="BQ97" s="57">
        <v>-190</v>
      </c>
      <c r="BR97" s="57">
        <v>-518</v>
      </c>
      <c r="BS97" s="57">
        <v>-747</v>
      </c>
      <c r="BT97" s="57">
        <v>0</v>
      </c>
      <c r="BU97" s="57">
        <v>-2</v>
      </c>
      <c r="BV97" s="57">
        <v>930</v>
      </c>
      <c r="BW97" s="57">
        <v>-1267</v>
      </c>
      <c r="BX97" s="57">
        <v>-67</v>
      </c>
      <c r="BY97" s="57">
        <v>5407</v>
      </c>
      <c r="BZ97" s="57">
        <v>32</v>
      </c>
      <c r="CA97" s="57">
        <v>218</v>
      </c>
      <c r="CB97" s="57">
        <v>53</v>
      </c>
      <c r="CC97" s="57">
        <v>386</v>
      </c>
      <c r="CD97" s="57">
        <v>72</v>
      </c>
      <c r="CE97" s="57">
        <v>7</v>
      </c>
    </row>
    <row r="98" spans="1:83" s="48" customFormat="1" ht="15.65" customHeight="1" x14ac:dyDescent="0.35">
      <c r="A98" s="41">
        <v>10</v>
      </c>
      <c r="B98" s="42" t="s">
        <v>325</v>
      </c>
      <c r="C98" s="55" t="s">
        <v>326</v>
      </c>
      <c r="D98" s="40" t="s">
        <v>327</v>
      </c>
      <c r="E98" s="40" t="s">
        <v>323</v>
      </c>
      <c r="F98" s="40" t="s">
        <v>324</v>
      </c>
      <c r="G98" s="57">
        <v>21317756.940000001</v>
      </c>
      <c r="H98" s="57">
        <v>0</v>
      </c>
      <c r="I98" s="57">
        <v>30502.639999999999</v>
      </c>
      <c r="J98" s="57">
        <v>0</v>
      </c>
      <c r="K98" s="58">
        <v>80645.25</v>
      </c>
      <c r="L98" s="58">
        <v>21428904.829999998</v>
      </c>
      <c r="M98" s="58">
        <v>0</v>
      </c>
      <c r="N98" s="57">
        <v>94039.39</v>
      </c>
      <c r="O98" s="57">
        <v>1412607.44</v>
      </c>
      <c r="P98" s="66">
        <v>7516590.1299999999</v>
      </c>
      <c r="Q98" s="57">
        <v>11846.31</v>
      </c>
      <c r="R98" s="57">
        <v>1088866.8500000001</v>
      </c>
      <c r="S98" s="57">
        <v>6601253.1100000003</v>
      </c>
      <c r="T98" s="57">
        <v>1827458.62</v>
      </c>
      <c r="U98" s="57">
        <v>0</v>
      </c>
      <c r="V98" s="57">
        <v>0</v>
      </c>
      <c r="W98" s="57">
        <v>584891.07999999996</v>
      </c>
      <c r="X98" s="58">
        <v>1717356.84</v>
      </c>
      <c r="Y98" s="58">
        <v>20854909.77</v>
      </c>
      <c r="Z98" s="59">
        <v>6.7916623408129068E-2</v>
      </c>
      <c r="AA98" s="58">
        <v>1769025.25</v>
      </c>
      <c r="AB98" s="58">
        <v>0</v>
      </c>
      <c r="AC98" s="58">
        <v>0</v>
      </c>
      <c r="AD98" s="58">
        <v>0</v>
      </c>
      <c r="AE98" s="58">
        <v>0</v>
      </c>
      <c r="AF98" s="58">
        <f t="shared" si="22"/>
        <v>0</v>
      </c>
      <c r="AG98" s="58">
        <v>776861.71</v>
      </c>
      <c r="AH98" s="57">
        <v>74321.649999999994</v>
      </c>
      <c r="AI98" s="57">
        <v>165284.35999999999</v>
      </c>
      <c r="AJ98" s="58">
        <v>0</v>
      </c>
      <c r="AK98" s="57">
        <v>23782.6</v>
      </c>
      <c r="AL98" s="57">
        <v>15330</v>
      </c>
      <c r="AM98" s="57">
        <v>75012.3</v>
      </c>
      <c r="AN98" s="57">
        <v>9400</v>
      </c>
      <c r="AO98" s="57">
        <v>3220.01</v>
      </c>
      <c r="AP98" s="57">
        <v>0</v>
      </c>
      <c r="AQ98" s="57">
        <v>44530.229999999996</v>
      </c>
      <c r="AR98" s="57">
        <v>16031.61</v>
      </c>
      <c r="AS98" s="57">
        <v>0</v>
      </c>
      <c r="AT98" s="57">
        <v>61984.74</v>
      </c>
      <c r="AU98" s="57">
        <v>43176.17</v>
      </c>
      <c r="AV98" s="57">
        <v>87506.47</v>
      </c>
      <c r="AW98" s="57">
        <v>1396441.85</v>
      </c>
      <c r="AX98" s="57">
        <v>0</v>
      </c>
      <c r="AY98" s="59">
        <f t="shared" si="23"/>
        <v>0</v>
      </c>
      <c r="AZ98" s="58">
        <v>0</v>
      </c>
      <c r="BA98" s="59">
        <v>8.2983648560166004E-2</v>
      </c>
      <c r="BB98" s="57">
        <v>371184.73</v>
      </c>
      <c r="BC98" s="57">
        <v>1076647.3400000001</v>
      </c>
      <c r="BD98" s="58">
        <v>222710</v>
      </c>
      <c r="BE98" s="58">
        <v>0</v>
      </c>
      <c r="BF98" s="58">
        <v>312651.93</v>
      </c>
      <c r="BG98" s="58">
        <v>0</v>
      </c>
      <c r="BH98" s="58">
        <v>0</v>
      </c>
      <c r="BI98" s="58">
        <v>0</v>
      </c>
      <c r="BJ98" s="58">
        <f t="shared" si="24"/>
        <v>0</v>
      </c>
      <c r="BK98" s="58">
        <v>0</v>
      </c>
      <c r="BL98" s="58">
        <v>1668</v>
      </c>
      <c r="BM98" s="58">
        <v>975</v>
      </c>
      <c r="BN98" s="57">
        <v>61</v>
      </c>
      <c r="BO98" s="57">
        <v>0</v>
      </c>
      <c r="BP98" s="57">
        <v>-48</v>
      </c>
      <c r="BQ98" s="57">
        <v>-105</v>
      </c>
      <c r="BR98" s="57">
        <v>-171</v>
      </c>
      <c r="BS98" s="57">
        <v>-239</v>
      </c>
      <c r="BT98" s="57">
        <v>1313</v>
      </c>
      <c r="BU98" s="57">
        <v>0</v>
      </c>
      <c r="BV98" s="57">
        <v>235</v>
      </c>
      <c r="BW98" s="57">
        <v>-617</v>
      </c>
      <c r="BX98" s="57">
        <v>0</v>
      </c>
      <c r="BY98" s="57">
        <v>3072</v>
      </c>
      <c r="BZ98" s="57">
        <v>2</v>
      </c>
      <c r="CA98" s="57">
        <v>140</v>
      </c>
      <c r="CB98" s="57">
        <v>36</v>
      </c>
      <c r="CC98" s="57">
        <v>172</v>
      </c>
      <c r="CD98" s="57">
        <v>9</v>
      </c>
      <c r="CE98" s="57">
        <v>4</v>
      </c>
    </row>
    <row r="99" spans="1:83" s="48" customFormat="1" ht="15.65" customHeight="1" x14ac:dyDescent="0.35">
      <c r="A99" s="41">
        <v>10</v>
      </c>
      <c r="B99" s="42" t="s">
        <v>328</v>
      </c>
      <c r="C99" s="55" t="s">
        <v>329</v>
      </c>
      <c r="D99" s="40" t="s">
        <v>330</v>
      </c>
      <c r="E99" s="40" t="s">
        <v>122</v>
      </c>
      <c r="F99" s="40" t="s">
        <v>318</v>
      </c>
      <c r="G99" s="57">
        <v>10344333.91</v>
      </c>
      <c r="H99" s="57">
        <v>0</v>
      </c>
      <c r="I99" s="57">
        <v>1156.1600000000001</v>
      </c>
      <c r="J99" s="57">
        <v>0</v>
      </c>
      <c r="K99" s="58">
        <v>0</v>
      </c>
      <c r="L99" s="58">
        <v>10345490.07</v>
      </c>
      <c r="M99" s="58">
        <v>0</v>
      </c>
      <c r="N99" s="57">
        <v>2126568.62</v>
      </c>
      <c r="O99" s="57">
        <v>295961.81</v>
      </c>
      <c r="P99" s="66">
        <v>3280004.88</v>
      </c>
      <c r="Q99" s="57">
        <v>0</v>
      </c>
      <c r="R99" s="57">
        <v>398193.39</v>
      </c>
      <c r="S99" s="57">
        <v>2125389.88</v>
      </c>
      <c r="T99" s="57">
        <v>1044049.32</v>
      </c>
      <c r="U99" s="57">
        <v>0</v>
      </c>
      <c r="V99" s="57">
        <v>0</v>
      </c>
      <c r="W99" s="57">
        <v>188381.33</v>
      </c>
      <c r="X99" s="58">
        <v>866738.3</v>
      </c>
      <c r="Y99" s="58">
        <v>10325287.529999999</v>
      </c>
      <c r="Z99" s="59">
        <v>1.752726677014238E-2</v>
      </c>
      <c r="AA99" s="58">
        <v>865582.14</v>
      </c>
      <c r="AB99" s="58">
        <v>0</v>
      </c>
      <c r="AC99" s="58">
        <v>0</v>
      </c>
      <c r="AD99" s="58">
        <v>0</v>
      </c>
      <c r="AE99" s="58">
        <v>129.69999999999999</v>
      </c>
      <c r="AF99" s="58">
        <f t="shared" si="22"/>
        <v>129.69999999999999</v>
      </c>
      <c r="AG99" s="58">
        <v>329014.28999999998</v>
      </c>
      <c r="AH99" s="57">
        <v>26191.88</v>
      </c>
      <c r="AI99" s="57">
        <v>37735.03</v>
      </c>
      <c r="AJ99" s="58">
        <v>0</v>
      </c>
      <c r="AK99" s="57">
        <v>48766.55</v>
      </c>
      <c r="AL99" s="57">
        <v>21600</v>
      </c>
      <c r="AM99" s="57">
        <v>57159.5</v>
      </c>
      <c r="AN99" s="57">
        <v>10500</v>
      </c>
      <c r="AO99" s="57">
        <v>0</v>
      </c>
      <c r="AP99" s="57">
        <v>20458.53</v>
      </c>
      <c r="AQ99" s="57">
        <v>27404.51</v>
      </c>
      <c r="AR99" s="57">
        <v>8867.5</v>
      </c>
      <c r="AS99" s="57">
        <v>0</v>
      </c>
      <c r="AT99" s="57">
        <v>10091.39</v>
      </c>
      <c r="AU99" s="57">
        <v>16456.39</v>
      </c>
      <c r="AV99" s="57">
        <v>31613.29</v>
      </c>
      <c r="AW99" s="57">
        <v>645858.86</v>
      </c>
      <c r="AX99" s="57">
        <v>0</v>
      </c>
      <c r="AY99" s="59">
        <f t="shared" si="23"/>
        <v>0</v>
      </c>
      <c r="AZ99" s="58">
        <v>0</v>
      </c>
      <c r="BA99" s="59">
        <v>8.3676933433406542E-2</v>
      </c>
      <c r="BB99" s="57">
        <v>118242.67</v>
      </c>
      <c r="BC99" s="57">
        <v>63065.23</v>
      </c>
      <c r="BD99" s="58">
        <v>222710</v>
      </c>
      <c r="BE99" s="58">
        <v>0</v>
      </c>
      <c r="BF99" s="58">
        <v>146439.81</v>
      </c>
      <c r="BG99" s="58">
        <v>0</v>
      </c>
      <c r="BH99" s="58">
        <v>0</v>
      </c>
      <c r="BI99" s="58">
        <v>0</v>
      </c>
      <c r="BJ99" s="58">
        <f t="shared" si="24"/>
        <v>0</v>
      </c>
      <c r="BK99" s="58">
        <v>0</v>
      </c>
      <c r="BL99" s="58">
        <v>1224</v>
      </c>
      <c r="BM99" s="58">
        <v>316</v>
      </c>
      <c r="BN99" s="57">
        <v>14</v>
      </c>
      <c r="BO99" s="57">
        <v>-1</v>
      </c>
      <c r="BP99" s="57">
        <v>-9</v>
      </c>
      <c r="BQ99" s="57">
        <v>-27</v>
      </c>
      <c r="BR99" s="57">
        <v>-34</v>
      </c>
      <c r="BS99" s="57">
        <v>-73</v>
      </c>
      <c r="BT99" s="57">
        <v>1</v>
      </c>
      <c r="BU99" s="57">
        <v>0</v>
      </c>
      <c r="BV99" s="57">
        <v>58</v>
      </c>
      <c r="BW99" s="57">
        <v>-284</v>
      </c>
      <c r="BX99" s="57">
        <v>0</v>
      </c>
      <c r="BY99" s="57">
        <v>1185</v>
      </c>
      <c r="BZ99" s="57">
        <v>5</v>
      </c>
      <c r="CA99" s="57">
        <v>61</v>
      </c>
      <c r="CB99" s="57">
        <v>24</v>
      </c>
      <c r="CC99" s="57">
        <v>192</v>
      </c>
      <c r="CD99" s="57">
        <v>1</v>
      </c>
      <c r="CE99" s="57">
        <v>0</v>
      </c>
    </row>
    <row r="100" spans="1:83" s="48" customFormat="1" ht="15.65" customHeight="1" x14ac:dyDescent="0.35">
      <c r="A100" s="41">
        <v>10</v>
      </c>
      <c r="B100" s="42" t="s">
        <v>331</v>
      </c>
      <c r="C100" s="55" t="s">
        <v>332</v>
      </c>
      <c r="D100" s="40" t="s">
        <v>319</v>
      </c>
      <c r="E100" s="40" t="s">
        <v>122</v>
      </c>
      <c r="F100" s="40" t="s">
        <v>318</v>
      </c>
      <c r="G100" s="57">
        <v>33269238.309999999</v>
      </c>
      <c r="H100" s="57">
        <v>0</v>
      </c>
      <c r="I100" s="57">
        <v>337160.29</v>
      </c>
      <c r="J100" s="57">
        <v>0</v>
      </c>
      <c r="K100" s="58">
        <v>0</v>
      </c>
      <c r="L100" s="58">
        <v>33606398.600000001</v>
      </c>
      <c r="M100" s="58">
        <v>0</v>
      </c>
      <c r="N100" s="57">
        <v>7565331.3600000003</v>
      </c>
      <c r="O100" s="57">
        <v>1473494.08</v>
      </c>
      <c r="P100" s="66">
        <v>7809828.7999999998</v>
      </c>
      <c r="Q100" s="57">
        <v>64337.78</v>
      </c>
      <c r="R100" s="57">
        <v>1513593.48</v>
      </c>
      <c r="S100" s="57">
        <v>8314965.1100000003</v>
      </c>
      <c r="T100" s="57">
        <v>3612388.44</v>
      </c>
      <c r="U100" s="57">
        <v>0</v>
      </c>
      <c r="V100" s="57">
        <v>73384.98</v>
      </c>
      <c r="W100" s="57">
        <v>606946.69999999995</v>
      </c>
      <c r="X100" s="58">
        <v>2231672.94</v>
      </c>
      <c r="Y100" s="58">
        <v>33265943.670000002</v>
      </c>
      <c r="Z100" s="59">
        <v>8.9258598658912308E-2</v>
      </c>
      <c r="AA100" s="58">
        <v>2192644</v>
      </c>
      <c r="AB100" s="58">
        <v>0</v>
      </c>
      <c r="AC100" s="58">
        <v>0</v>
      </c>
      <c r="AD100" s="58">
        <v>0</v>
      </c>
      <c r="AE100" s="58">
        <v>266.58999999999997</v>
      </c>
      <c r="AF100" s="58">
        <f t="shared" si="22"/>
        <v>266.58999999999997</v>
      </c>
      <c r="AG100" s="58">
        <v>1115471.01</v>
      </c>
      <c r="AH100" s="57">
        <v>82427.58</v>
      </c>
      <c r="AI100" s="57">
        <v>322856.15999999997</v>
      </c>
      <c r="AJ100" s="58">
        <v>0</v>
      </c>
      <c r="AK100" s="57">
        <v>90616.82</v>
      </c>
      <c r="AL100" s="57">
        <v>17703</v>
      </c>
      <c r="AM100" s="57">
        <v>66978.649999999994</v>
      </c>
      <c r="AN100" s="57">
        <v>10500</v>
      </c>
      <c r="AO100" s="57">
        <v>0</v>
      </c>
      <c r="AP100" s="57">
        <v>81560.02</v>
      </c>
      <c r="AQ100" s="57">
        <v>65646.78</v>
      </c>
      <c r="AR100" s="57">
        <v>12266.35</v>
      </c>
      <c r="AS100" s="57">
        <v>604.4</v>
      </c>
      <c r="AT100" s="57">
        <v>33779.839999999997</v>
      </c>
      <c r="AU100" s="57">
        <v>22876.05</v>
      </c>
      <c r="AV100" s="57">
        <v>35871.5</v>
      </c>
      <c r="AW100" s="57">
        <v>1959158.16</v>
      </c>
      <c r="AX100" s="57">
        <v>0</v>
      </c>
      <c r="AY100" s="59">
        <f t="shared" si="23"/>
        <v>0</v>
      </c>
      <c r="AZ100" s="58">
        <v>0</v>
      </c>
      <c r="BA100" s="59">
        <v>6.5906047489549521E-2</v>
      </c>
      <c r="BB100" s="57">
        <v>0</v>
      </c>
      <c r="BC100" s="57">
        <v>2969565.59</v>
      </c>
      <c r="BD100" s="58">
        <v>222710</v>
      </c>
      <c r="BE100" s="58">
        <v>0</v>
      </c>
      <c r="BF100" s="58">
        <v>365195.84</v>
      </c>
      <c r="BG100" s="58">
        <v>0</v>
      </c>
      <c r="BH100" s="58">
        <v>0</v>
      </c>
      <c r="BI100" s="58">
        <v>0</v>
      </c>
      <c r="BJ100" s="58">
        <f t="shared" si="24"/>
        <v>0</v>
      </c>
      <c r="BK100" s="58">
        <v>0</v>
      </c>
      <c r="BL100" s="58">
        <v>4170</v>
      </c>
      <c r="BM100" s="58">
        <v>1422</v>
      </c>
      <c r="BN100" s="57">
        <v>49</v>
      </c>
      <c r="BO100" s="57">
        <v>-31</v>
      </c>
      <c r="BP100" s="57">
        <v>-48</v>
      </c>
      <c r="BQ100" s="57">
        <v>-129</v>
      </c>
      <c r="BR100" s="57">
        <v>-255</v>
      </c>
      <c r="BS100" s="57">
        <v>-327</v>
      </c>
      <c r="BT100" s="57">
        <v>0</v>
      </c>
      <c r="BU100" s="57">
        <v>0</v>
      </c>
      <c r="BV100" s="57">
        <v>91</v>
      </c>
      <c r="BW100" s="57">
        <v>-703</v>
      </c>
      <c r="BX100" s="57">
        <v>-1</v>
      </c>
      <c r="BY100" s="57">
        <v>4238</v>
      </c>
      <c r="BZ100" s="57">
        <v>4</v>
      </c>
      <c r="CA100" s="57">
        <v>258</v>
      </c>
      <c r="CB100" s="57">
        <v>79</v>
      </c>
      <c r="CC100" s="57">
        <v>323</v>
      </c>
      <c r="CD100" s="57">
        <v>14</v>
      </c>
      <c r="CE100" s="57">
        <v>25</v>
      </c>
    </row>
    <row r="101" spans="1:83" s="48" customFormat="1" ht="15.65" customHeight="1" x14ac:dyDescent="0.35">
      <c r="A101" s="37">
        <v>10</v>
      </c>
      <c r="B101" s="45" t="s">
        <v>530</v>
      </c>
      <c r="C101" s="55" t="s">
        <v>89</v>
      </c>
      <c r="D101" s="40" t="s">
        <v>319</v>
      </c>
      <c r="E101" s="40" t="s">
        <v>122</v>
      </c>
      <c r="F101" s="40" t="s">
        <v>318</v>
      </c>
      <c r="G101" s="57">
        <v>37738388.740000002</v>
      </c>
      <c r="H101" s="57">
        <v>90464.52</v>
      </c>
      <c r="I101" s="57">
        <v>938571.75</v>
      </c>
      <c r="J101" s="57">
        <v>0</v>
      </c>
      <c r="K101" s="58">
        <v>0</v>
      </c>
      <c r="L101" s="58">
        <v>38767425.009999998</v>
      </c>
      <c r="M101" s="58">
        <v>0</v>
      </c>
      <c r="N101" s="57">
        <v>9866253.6699999999</v>
      </c>
      <c r="O101" s="57">
        <v>1722651.21</v>
      </c>
      <c r="P101" s="66">
        <v>7919358.3300000001</v>
      </c>
      <c r="Q101" s="57">
        <v>63178.31</v>
      </c>
      <c r="R101" s="57">
        <v>1632471.87</v>
      </c>
      <c r="S101" s="57">
        <v>9469130.8200000003</v>
      </c>
      <c r="T101" s="57">
        <v>3764547.24</v>
      </c>
      <c r="U101" s="57">
        <v>0</v>
      </c>
      <c r="V101" s="57">
        <v>90464.52</v>
      </c>
      <c r="W101" s="57">
        <v>1201571.8700000001</v>
      </c>
      <c r="X101" s="58">
        <v>2943470.2</v>
      </c>
      <c r="Y101" s="58">
        <v>38673098.039999999</v>
      </c>
      <c r="Z101" s="59">
        <v>6.2265466093063104E-2</v>
      </c>
      <c r="AA101" s="58">
        <v>2943470.2</v>
      </c>
      <c r="AB101" s="58">
        <v>0</v>
      </c>
      <c r="AC101" s="58">
        <v>0</v>
      </c>
      <c r="AD101" s="58">
        <v>0</v>
      </c>
      <c r="AE101" s="58">
        <v>232.22</v>
      </c>
      <c r="AF101" s="58">
        <f t="shared" si="22"/>
        <v>232.22</v>
      </c>
      <c r="AG101" s="58">
        <v>1485034.74</v>
      </c>
      <c r="AH101" s="57">
        <v>106679.65</v>
      </c>
      <c r="AI101" s="57">
        <v>407881.35</v>
      </c>
      <c r="AJ101" s="58">
        <v>0</v>
      </c>
      <c r="AK101" s="57">
        <v>160304.01999999999</v>
      </c>
      <c r="AL101" s="57">
        <v>20922.75</v>
      </c>
      <c r="AM101" s="57">
        <v>49320</v>
      </c>
      <c r="AN101" s="57">
        <v>10500</v>
      </c>
      <c r="AO101" s="57">
        <v>3500</v>
      </c>
      <c r="AP101" s="57">
        <v>87812.57</v>
      </c>
      <c r="AQ101" s="57">
        <v>73898.179999999993</v>
      </c>
      <c r="AR101" s="57">
        <v>17807.66</v>
      </c>
      <c r="AS101" s="57">
        <v>0</v>
      </c>
      <c r="AT101" s="57">
        <v>23034</v>
      </c>
      <c r="AU101" s="57">
        <v>22505.24</v>
      </c>
      <c r="AV101" s="57">
        <v>54666.229999999996</v>
      </c>
      <c r="AW101" s="57">
        <v>2523866.39</v>
      </c>
      <c r="AX101" s="57">
        <v>0</v>
      </c>
      <c r="AY101" s="59">
        <f t="shared" si="23"/>
        <v>0</v>
      </c>
      <c r="AZ101" s="58">
        <v>0</v>
      </c>
      <c r="BA101" s="59">
        <v>7.7996710995775279E-2</v>
      </c>
      <c r="BB101" s="57">
        <v>0</v>
      </c>
      <c r="BC101" s="57">
        <v>2355431.1800000002</v>
      </c>
      <c r="BD101" s="58">
        <v>219911.96</v>
      </c>
      <c r="BE101" s="58">
        <v>0</v>
      </c>
      <c r="BF101" s="58">
        <v>516152.16000000102</v>
      </c>
      <c r="BG101" s="58">
        <v>0</v>
      </c>
      <c r="BH101" s="58">
        <v>0</v>
      </c>
      <c r="BI101" s="58">
        <v>0</v>
      </c>
      <c r="BJ101" s="58">
        <f t="shared" si="24"/>
        <v>0</v>
      </c>
      <c r="BK101" s="58">
        <v>0</v>
      </c>
      <c r="BL101" s="58">
        <v>4806</v>
      </c>
      <c r="BM101" s="58">
        <v>1505</v>
      </c>
      <c r="BN101" s="57">
        <v>132</v>
      </c>
      <c r="BO101" s="57">
        <v>-11</v>
      </c>
      <c r="BP101" s="57">
        <v>-45</v>
      </c>
      <c r="BQ101" s="57">
        <v>-143</v>
      </c>
      <c r="BR101" s="57">
        <v>-227</v>
      </c>
      <c r="BS101" s="57">
        <v>-381</v>
      </c>
      <c r="BT101" s="57">
        <v>13</v>
      </c>
      <c r="BU101" s="57">
        <v>0</v>
      </c>
      <c r="BV101" s="57">
        <v>0</v>
      </c>
      <c r="BW101" s="57">
        <v>-776</v>
      </c>
      <c r="BX101" s="57">
        <v>-3</v>
      </c>
      <c r="BY101" s="57">
        <v>4870</v>
      </c>
      <c r="BZ101" s="57">
        <v>15</v>
      </c>
      <c r="CA101" s="57">
        <v>255</v>
      </c>
      <c r="CB101" s="57">
        <v>81</v>
      </c>
      <c r="CC101" s="57">
        <v>429</v>
      </c>
      <c r="CD101" s="57">
        <v>0</v>
      </c>
      <c r="CE101" s="57">
        <v>6</v>
      </c>
    </row>
    <row r="102" spans="1:83" s="48" customFormat="1" ht="15.65" customHeight="1" x14ac:dyDescent="0.35">
      <c r="A102" s="37">
        <v>10</v>
      </c>
      <c r="B102" s="49" t="s">
        <v>147</v>
      </c>
      <c r="C102" s="55" t="s">
        <v>333</v>
      </c>
      <c r="D102" s="40" t="s">
        <v>334</v>
      </c>
      <c r="E102" s="40" t="s">
        <v>104</v>
      </c>
      <c r="F102" s="40" t="s">
        <v>318</v>
      </c>
      <c r="G102" s="57">
        <v>24283271.75</v>
      </c>
      <c r="H102" s="57">
        <v>73827.11</v>
      </c>
      <c r="I102" s="57">
        <v>749479.07</v>
      </c>
      <c r="J102" s="57">
        <v>0</v>
      </c>
      <c r="K102" s="58">
        <v>0</v>
      </c>
      <c r="L102" s="58">
        <v>25106577.93</v>
      </c>
      <c r="M102" s="58">
        <v>0</v>
      </c>
      <c r="N102" s="57">
        <v>8520620.3100000005</v>
      </c>
      <c r="O102" s="57">
        <v>1431964.69</v>
      </c>
      <c r="P102" s="66">
        <v>4634888.6100000003</v>
      </c>
      <c r="Q102" s="57">
        <v>36483.53</v>
      </c>
      <c r="R102" s="57">
        <v>543921.44999999995</v>
      </c>
      <c r="S102" s="57">
        <v>5241115.92</v>
      </c>
      <c r="T102" s="57">
        <v>1894708.95</v>
      </c>
      <c r="U102" s="57">
        <v>0</v>
      </c>
      <c r="V102" s="57">
        <v>124667.83</v>
      </c>
      <c r="W102" s="57">
        <v>885804.91</v>
      </c>
      <c r="X102" s="58">
        <v>1601876.3699999999</v>
      </c>
      <c r="Y102" s="58">
        <v>24916052.57</v>
      </c>
      <c r="Z102" s="59">
        <v>0.11745113925279686</v>
      </c>
      <c r="AA102" s="58">
        <v>1580215.44</v>
      </c>
      <c r="AB102" s="58">
        <v>0</v>
      </c>
      <c r="AC102" s="58">
        <v>0</v>
      </c>
      <c r="AD102" s="58">
        <v>0</v>
      </c>
      <c r="AE102" s="58">
        <v>0</v>
      </c>
      <c r="AF102" s="58">
        <f t="shared" si="22"/>
        <v>0</v>
      </c>
      <c r="AG102" s="58">
        <v>656460.64</v>
      </c>
      <c r="AH102" s="57">
        <v>52197.33</v>
      </c>
      <c r="AI102" s="57">
        <v>143721.65</v>
      </c>
      <c r="AJ102" s="58">
        <v>17791.560000000001</v>
      </c>
      <c r="AK102" s="57">
        <v>126676.52</v>
      </c>
      <c r="AL102" s="57">
        <v>36729.94</v>
      </c>
      <c r="AM102" s="57">
        <v>63939.65</v>
      </c>
      <c r="AN102" s="57">
        <v>10500</v>
      </c>
      <c r="AO102" s="57">
        <v>5617.2</v>
      </c>
      <c r="AP102" s="57">
        <v>18137.060000000001</v>
      </c>
      <c r="AQ102" s="57">
        <v>88037.94</v>
      </c>
      <c r="AR102" s="57">
        <v>26667.03</v>
      </c>
      <c r="AS102" s="57">
        <v>1485</v>
      </c>
      <c r="AT102" s="57">
        <v>30153.49</v>
      </c>
      <c r="AU102" s="57">
        <v>8887.56</v>
      </c>
      <c r="AV102" s="57">
        <v>109242.09000000001</v>
      </c>
      <c r="AW102" s="57">
        <v>1396244.66</v>
      </c>
      <c r="AX102" s="57">
        <v>0</v>
      </c>
      <c r="AY102" s="59">
        <f t="shared" si="23"/>
        <v>0</v>
      </c>
      <c r="AZ102" s="58">
        <v>0</v>
      </c>
      <c r="BA102" s="59">
        <v>6.5074239429865954E-2</v>
      </c>
      <c r="BB102" s="57">
        <v>736310.79</v>
      </c>
      <c r="BC102" s="57">
        <v>2124458.2200000002</v>
      </c>
      <c r="BD102" s="58">
        <v>222710</v>
      </c>
      <c r="BE102" s="58">
        <v>0</v>
      </c>
      <c r="BF102" s="58">
        <v>327529.09000000003</v>
      </c>
      <c r="BG102" s="58">
        <v>0</v>
      </c>
      <c r="BH102" s="58">
        <v>0</v>
      </c>
      <c r="BI102" s="58">
        <v>0</v>
      </c>
      <c r="BJ102" s="58">
        <f t="shared" si="24"/>
        <v>0</v>
      </c>
      <c r="BK102" s="58">
        <v>0</v>
      </c>
      <c r="BL102" s="58">
        <v>1947</v>
      </c>
      <c r="BM102" s="58">
        <v>809</v>
      </c>
      <c r="BN102" s="57">
        <v>0</v>
      </c>
      <c r="BO102" s="57">
        <v>0</v>
      </c>
      <c r="BP102" s="57">
        <v>-17</v>
      </c>
      <c r="BQ102" s="57">
        <v>-38</v>
      </c>
      <c r="BR102" s="57">
        <v>-196</v>
      </c>
      <c r="BS102" s="57">
        <v>-256</v>
      </c>
      <c r="BT102" s="57">
        <v>8</v>
      </c>
      <c r="BU102" s="57">
        <v>0</v>
      </c>
      <c r="BV102" s="57">
        <v>0</v>
      </c>
      <c r="BW102" s="57">
        <v>-312</v>
      </c>
      <c r="BX102" s="57">
        <v>-1</v>
      </c>
      <c r="BY102" s="57">
        <v>1944</v>
      </c>
      <c r="BZ102" s="57">
        <v>28</v>
      </c>
      <c r="CA102" s="57">
        <v>189</v>
      </c>
      <c r="CB102" s="57">
        <v>24</v>
      </c>
      <c r="CC102" s="57">
        <v>83</v>
      </c>
      <c r="CD102" s="57">
        <v>11</v>
      </c>
      <c r="CE102" s="57">
        <v>5</v>
      </c>
    </row>
    <row r="103" spans="1:83" s="48" customFormat="1" ht="15.65" customHeight="1" x14ac:dyDescent="0.35">
      <c r="A103" s="37">
        <v>10</v>
      </c>
      <c r="B103" s="49" t="s">
        <v>335</v>
      </c>
      <c r="C103" s="55" t="s">
        <v>237</v>
      </c>
      <c r="D103" s="40" t="s">
        <v>336</v>
      </c>
      <c r="E103" s="40" t="s">
        <v>122</v>
      </c>
      <c r="F103" s="40" t="s">
        <v>318</v>
      </c>
      <c r="G103" s="57">
        <v>14154816.890000001</v>
      </c>
      <c r="H103" s="57">
        <v>7.0000000000000007E-2</v>
      </c>
      <c r="I103" s="57">
        <v>159117.44</v>
      </c>
      <c r="J103" s="57">
        <v>0</v>
      </c>
      <c r="K103" s="58">
        <v>0</v>
      </c>
      <c r="L103" s="58">
        <v>14313934.4</v>
      </c>
      <c r="M103" s="58">
        <v>0</v>
      </c>
      <c r="N103" s="57">
        <v>3383399.35</v>
      </c>
      <c r="O103" s="57">
        <v>340968.67</v>
      </c>
      <c r="P103" s="66">
        <v>3843067.18</v>
      </c>
      <c r="Q103" s="57">
        <v>0</v>
      </c>
      <c r="R103" s="57">
        <v>457786.49</v>
      </c>
      <c r="S103" s="57">
        <v>3107293.08</v>
      </c>
      <c r="T103" s="57">
        <v>1816080.64</v>
      </c>
      <c r="U103" s="57">
        <v>0</v>
      </c>
      <c r="V103" s="57">
        <v>0</v>
      </c>
      <c r="W103" s="57">
        <v>333673.74</v>
      </c>
      <c r="X103" s="58">
        <v>1051118.42</v>
      </c>
      <c r="Y103" s="58">
        <v>14333387.57</v>
      </c>
      <c r="Z103" s="59">
        <v>2.0793189402005308E-2</v>
      </c>
      <c r="AA103" s="58">
        <v>1029597.54</v>
      </c>
      <c r="AB103" s="58">
        <v>0</v>
      </c>
      <c r="AC103" s="58">
        <v>0</v>
      </c>
      <c r="AD103" s="58">
        <v>0</v>
      </c>
      <c r="AE103" s="58">
        <v>14.65</v>
      </c>
      <c r="AF103" s="58">
        <f t="shared" si="22"/>
        <v>14.65</v>
      </c>
      <c r="AG103" s="58">
        <v>315273.8</v>
      </c>
      <c r="AH103" s="57">
        <v>26047.79</v>
      </c>
      <c r="AI103" s="57">
        <v>79338.36</v>
      </c>
      <c r="AJ103" s="58">
        <v>5532</v>
      </c>
      <c r="AK103" s="57">
        <v>38915.69</v>
      </c>
      <c r="AL103" s="57">
        <v>23651</v>
      </c>
      <c r="AM103" s="57">
        <v>70891.649999999994</v>
      </c>
      <c r="AN103" s="57">
        <v>10500</v>
      </c>
      <c r="AO103" s="57">
        <v>11470</v>
      </c>
      <c r="AP103" s="57">
        <v>77033.25</v>
      </c>
      <c r="AQ103" s="57">
        <v>40007.340000000004</v>
      </c>
      <c r="AR103" s="57">
        <v>12843.81</v>
      </c>
      <c r="AS103" s="57">
        <v>0</v>
      </c>
      <c r="AT103" s="57">
        <v>15820.69</v>
      </c>
      <c r="AU103" s="57">
        <v>29818.49</v>
      </c>
      <c r="AV103" s="57">
        <v>50965.9</v>
      </c>
      <c r="AW103" s="57">
        <v>808109.77</v>
      </c>
      <c r="AX103" s="57">
        <v>0</v>
      </c>
      <c r="AY103" s="59">
        <f t="shared" si="23"/>
        <v>0</v>
      </c>
      <c r="AZ103" s="58">
        <v>0</v>
      </c>
      <c r="BA103" s="59">
        <v>7.2738315726809805E-2</v>
      </c>
      <c r="BB103" s="57">
        <v>121039.54</v>
      </c>
      <c r="BC103" s="57">
        <v>173284.25</v>
      </c>
      <c r="BD103" s="58">
        <v>222710</v>
      </c>
      <c r="BE103" s="58">
        <v>0</v>
      </c>
      <c r="BF103" s="58">
        <v>171486.22</v>
      </c>
      <c r="BG103" s="58">
        <v>0</v>
      </c>
      <c r="BH103" s="58">
        <v>0</v>
      </c>
      <c r="BI103" s="58">
        <v>0</v>
      </c>
      <c r="BJ103" s="58">
        <f t="shared" si="24"/>
        <v>0</v>
      </c>
      <c r="BK103" s="58">
        <v>0</v>
      </c>
      <c r="BL103" s="58">
        <v>1683</v>
      </c>
      <c r="BM103" s="58">
        <v>521</v>
      </c>
      <c r="BN103" s="57">
        <v>17</v>
      </c>
      <c r="BO103" s="57">
        <v>-10</v>
      </c>
      <c r="BP103" s="57">
        <v>-11</v>
      </c>
      <c r="BQ103" s="57">
        <v>-54</v>
      </c>
      <c r="BR103" s="57">
        <v>-59</v>
      </c>
      <c r="BS103" s="57">
        <v>-136</v>
      </c>
      <c r="BT103" s="57">
        <v>1</v>
      </c>
      <c r="BU103" s="57">
        <v>0</v>
      </c>
      <c r="BV103" s="57">
        <v>145</v>
      </c>
      <c r="BW103" s="57">
        <v>-271</v>
      </c>
      <c r="BX103" s="57">
        <v>-1</v>
      </c>
      <c r="BY103" s="57">
        <v>1825</v>
      </c>
      <c r="BZ103" s="57">
        <v>4</v>
      </c>
      <c r="CA103" s="57">
        <v>85</v>
      </c>
      <c r="CB103" s="57">
        <v>30</v>
      </c>
      <c r="CC103" s="57">
        <v>163</v>
      </c>
      <c r="CD103" s="57">
        <v>130</v>
      </c>
      <c r="CE103" s="57">
        <v>48</v>
      </c>
    </row>
    <row r="104" spans="1:83" s="48" customFormat="1" ht="15.65" customHeight="1" x14ac:dyDescent="0.35">
      <c r="A104" s="37">
        <v>10</v>
      </c>
      <c r="B104" s="49" t="s">
        <v>337</v>
      </c>
      <c r="C104" s="55" t="s">
        <v>256</v>
      </c>
      <c r="D104" s="40" t="s">
        <v>219</v>
      </c>
      <c r="E104" s="40" t="s">
        <v>104</v>
      </c>
      <c r="F104" s="40" t="s">
        <v>318</v>
      </c>
      <c r="G104" s="57">
        <v>4374207.22</v>
      </c>
      <c r="H104" s="57">
        <v>0</v>
      </c>
      <c r="I104" s="57">
        <v>44150.720000000001</v>
      </c>
      <c r="J104" s="57">
        <v>0</v>
      </c>
      <c r="K104" s="58">
        <v>0</v>
      </c>
      <c r="L104" s="58">
        <v>4418357.9400000004</v>
      </c>
      <c r="M104" s="58">
        <v>0</v>
      </c>
      <c r="N104" s="57">
        <v>1796374.92</v>
      </c>
      <c r="O104" s="57">
        <v>230899.87</v>
      </c>
      <c r="P104" s="66">
        <v>706740.02</v>
      </c>
      <c r="Q104" s="57">
        <v>412.16</v>
      </c>
      <c r="R104" s="57">
        <v>144900.87</v>
      </c>
      <c r="S104" s="57">
        <v>867478.71</v>
      </c>
      <c r="T104" s="57">
        <v>221498.88</v>
      </c>
      <c r="U104" s="57">
        <v>0</v>
      </c>
      <c r="V104" s="57">
        <v>16540.64</v>
      </c>
      <c r="W104" s="57">
        <v>89809.43</v>
      </c>
      <c r="X104" s="58">
        <v>300925.96999999997</v>
      </c>
      <c r="Y104" s="58">
        <v>4375581.47</v>
      </c>
      <c r="Z104" s="59">
        <v>9.7792100027670623E-2</v>
      </c>
      <c r="AA104" s="58">
        <v>285849.15999999997</v>
      </c>
      <c r="AB104" s="58">
        <v>0</v>
      </c>
      <c r="AC104" s="58">
        <v>0</v>
      </c>
      <c r="AD104" s="58">
        <v>0</v>
      </c>
      <c r="AE104" s="58">
        <v>19.88</v>
      </c>
      <c r="AF104" s="58">
        <f t="shared" si="22"/>
        <v>19.88</v>
      </c>
      <c r="AG104" s="58">
        <v>14380.15</v>
      </c>
      <c r="AH104" s="57">
        <v>1247.92</v>
      </c>
      <c r="AI104" s="57">
        <v>0</v>
      </c>
      <c r="AJ104" s="58">
        <v>0</v>
      </c>
      <c r="AK104" s="57">
        <v>7800</v>
      </c>
      <c r="AL104" s="57">
        <v>9000</v>
      </c>
      <c r="AM104" s="57">
        <v>12715.47</v>
      </c>
      <c r="AN104" s="57">
        <v>10500</v>
      </c>
      <c r="AO104" s="57">
        <v>0</v>
      </c>
      <c r="AP104" s="57">
        <v>6443.04</v>
      </c>
      <c r="AQ104" s="57">
        <v>3940.14</v>
      </c>
      <c r="AR104" s="57">
        <v>4214.59</v>
      </c>
      <c r="AS104" s="57">
        <v>0</v>
      </c>
      <c r="AT104" s="57">
        <v>0</v>
      </c>
      <c r="AU104" s="57">
        <v>7873.77</v>
      </c>
      <c r="AV104" s="57">
        <v>9138.7199999999993</v>
      </c>
      <c r="AW104" s="57">
        <v>87253.8</v>
      </c>
      <c r="AX104" s="57">
        <v>0</v>
      </c>
      <c r="AY104" s="59">
        <f t="shared" si="23"/>
        <v>0</v>
      </c>
      <c r="AZ104" s="58">
        <v>0</v>
      </c>
      <c r="BA104" s="59">
        <v>6.5348792506451037E-2</v>
      </c>
      <c r="BB104" s="57">
        <v>41695.410000000003</v>
      </c>
      <c r="BC104" s="57">
        <v>386067.5</v>
      </c>
      <c r="BD104" s="58">
        <v>219414</v>
      </c>
      <c r="BE104" s="58">
        <v>703.63899999996602</v>
      </c>
      <c r="BF104" s="58">
        <v>15813.62</v>
      </c>
      <c r="BG104" s="58">
        <v>0</v>
      </c>
      <c r="BH104" s="58">
        <v>0</v>
      </c>
      <c r="BI104" s="58">
        <v>0</v>
      </c>
      <c r="BJ104" s="58">
        <f t="shared" si="24"/>
        <v>0</v>
      </c>
      <c r="BK104" s="58">
        <v>0</v>
      </c>
      <c r="BL104" s="58">
        <v>314</v>
      </c>
      <c r="BM104" s="58">
        <v>87</v>
      </c>
      <c r="BN104" s="57">
        <v>0</v>
      </c>
      <c r="BO104" s="57">
        <v>0</v>
      </c>
      <c r="BP104" s="57">
        <v>-3</v>
      </c>
      <c r="BQ104" s="57">
        <v>-7</v>
      </c>
      <c r="BR104" s="57">
        <v>-12</v>
      </c>
      <c r="BS104" s="57">
        <v>-18</v>
      </c>
      <c r="BT104" s="57">
        <v>0</v>
      </c>
      <c r="BU104" s="57">
        <v>0</v>
      </c>
      <c r="BV104" s="57">
        <v>6</v>
      </c>
      <c r="BW104" s="57">
        <v>-38</v>
      </c>
      <c r="BX104" s="57">
        <v>0</v>
      </c>
      <c r="BY104" s="57">
        <v>329</v>
      </c>
      <c r="BZ104" s="57">
        <v>4</v>
      </c>
      <c r="CA104" s="57">
        <v>21</v>
      </c>
      <c r="CB104" s="57">
        <v>7</v>
      </c>
      <c r="CC104" s="57">
        <v>25</v>
      </c>
      <c r="CD104" s="57">
        <v>12</v>
      </c>
      <c r="CE104" s="57">
        <v>0</v>
      </c>
    </row>
    <row r="105" spans="1:83" s="48" customFormat="1" ht="15.65" customHeight="1" x14ac:dyDescent="0.35">
      <c r="A105" s="37">
        <v>10</v>
      </c>
      <c r="B105" s="49" t="s">
        <v>338</v>
      </c>
      <c r="C105" s="55" t="s">
        <v>339</v>
      </c>
      <c r="D105" s="40" t="s">
        <v>340</v>
      </c>
      <c r="E105" s="40" t="s">
        <v>122</v>
      </c>
      <c r="F105" s="40" t="s">
        <v>324</v>
      </c>
      <c r="G105" s="57">
        <v>32740463.34</v>
      </c>
      <c r="H105" s="57">
        <v>0</v>
      </c>
      <c r="I105" s="57">
        <v>979374.68</v>
      </c>
      <c r="J105" s="57">
        <v>0</v>
      </c>
      <c r="K105" s="58">
        <v>0</v>
      </c>
      <c r="L105" s="58">
        <v>33719838.020000003</v>
      </c>
      <c r="M105" s="58">
        <v>0</v>
      </c>
      <c r="N105" s="57">
        <v>6633182.7599999998</v>
      </c>
      <c r="O105" s="57">
        <v>1392950.76</v>
      </c>
      <c r="P105" s="66">
        <v>9751291.8300000001</v>
      </c>
      <c r="Q105" s="57">
        <v>0</v>
      </c>
      <c r="R105" s="57">
        <v>1168620.81</v>
      </c>
      <c r="S105" s="57">
        <v>7874040.7400000002</v>
      </c>
      <c r="T105" s="57">
        <v>3733128.4</v>
      </c>
      <c r="U105" s="57">
        <v>0</v>
      </c>
      <c r="V105" s="57">
        <v>98828.59</v>
      </c>
      <c r="W105" s="57">
        <v>1275462.58</v>
      </c>
      <c r="X105" s="58">
        <v>1990373.8499999999</v>
      </c>
      <c r="Y105" s="58">
        <v>33917880.32</v>
      </c>
      <c r="Z105" s="59">
        <v>4.4655597412202354E-2</v>
      </c>
      <c r="AA105" s="58">
        <v>1970903.94</v>
      </c>
      <c r="AB105" s="58">
        <v>0</v>
      </c>
      <c r="AC105" s="58">
        <v>0</v>
      </c>
      <c r="AD105" s="58">
        <v>0</v>
      </c>
      <c r="AE105" s="58">
        <v>0</v>
      </c>
      <c r="AF105" s="58">
        <f t="shared" si="22"/>
        <v>0</v>
      </c>
      <c r="AG105" s="58">
        <v>1016297.73</v>
      </c>
      <c r="AH105" s="57">
        <v>96027.77</v>
      </c>
      <c r="AI105" s="57">
        <v>268956.92</v>
      </c>
      <c r="AJ105" s="58">
        <v>0</v>
      </c>
      <c r="AK105" s="57">
        <v>113305.77</v>
      </c>
      <c r="AL105" s="57">
        <v>36461</v>
      </c>
      <c r="AM105" s="57">
        <v>61620.46</v>
      </c>
      <c r="AN105" s="57">
        <v>9995</v>
      </c>
      <c r="AO105" s="57">
        <v>2220.37</v>
      </c>
      <c r="AP105" s="57">
        <v>20362.98</v>
      </c>
      <c r="AQ105" s="57">
        <v>44674.380000000005</v>
      </c>
      <c r="AR105" s="57">
        <v>31465.5</v>
      </c>
      <c r="AS105" s="57">
        <v>375</v>
      </c>
      <c r="AT105" s="57">
        <v>12518.34</v>
      </c>
      <c r="AU105" s="57">
        <v>55656.08</v>
      </c>
      <c r="AV105" s="57">
        <v>75588.33</v>
      </c>
      <c r="AW105" s="57">
        <v>1845525.63</v>
      </c>
      <c r="AX105" s="57">
        <v>0</v>
      </c>
      <c r="AY105" s="59">
        <f t="shared" si="23"/>
        <v>0</v>
      </c>
      <c r="AZ105" s="58">
        <v>236.68</v>
      </c>
      <c r="BA105" s="59">
        <v>6.0197802319800646E-2</v>
      </c>
      <c r="BB105" s="57">
        <v>256727.31</v>
      </c>
      <c r="BC105" s="57">
        <v>1205317.6399999999</v>
      </c>
      <c r="BD105" s="58">
        <v>222710</v>
      </c>
      <c r="BE105" s="58">
        <v>0</v>
      </c>
      <c r="BF105" s="58">
        <v>410951.56</v>
      </c>
      <c r="BG105" s="58">
        <v>0</v>
      </c>
      <c r="BH105" s="58">
        <v>0</v>
      </c>
      <c r="BI105" s="58">
        <v>0</v>
      </c>
      <c r="BJ105" s="58">
        <f t="shared" si="24"/>
        <v>0</v>
      </c>
      <c r="BK105" s="58">
        <v>0</v>
      </c>
      <c r="BL105" s="58">
        <v>3465</v>
      </c>
      <c r="BM105" s="58">
        <v>1089</v>
      </c>
      <c r="BN105" s="57">
        <v>0</v>
      </c>
      <c r="BO105" s="57">
        <v>0</v>
      </c>
      <c r="BP105" s="57">
        <v>-32</v>
      </c>
      <c r="BQ105" s="57">
        <v>-105</v>
      </c>
      <c r="BR105" s="57">
        <v>-155</v>
      </c>
      <c r="BS105" s="57">
        <v>-361</v>
      </c>
      <c r="BT105" s="57">
        <v>0</v>
      </c>
      <c r="BU105" s="57">
        <v>-1</v>
      </c>
      <c r="BV105" s="57">
        <v>0</v>
      </c>
      <c r="BW105" s="57">
        <v>-644</v>
      </c>
      <c r="BX105" s="57">
        <v>0</v>
      </c>
      <c r="BY105" s="57">
        <v>3256</v>
      </c>
      <c r="BZ105" s="57">
        <v>2</v>
      </c>
      <c r="CA105" s="57">
        <v>214</v>
      </c>
      <c r="CB105" s="57">
        <v>71</v>
      </c>
      <c r="CC105" s="57">
        <v>338</v>
      </c>
      <c r="CD105" s="57">
        <v>0</v>
      </c>
      <c r="CE105" s="57">
        <v>8</v>
      </c>
    </row>
    <row r="106" spans="1:83" s="48" customFormat="1" ht="15.65" customHeight="1" x14ac:dyDescent="0.35">
      <c r="A106" s="37">
        <v>11</v>
      </c>
      <c r="B106" s="49" t="s">
        <v>531</v>
      </c>
      <c r="C106" s="55" t="s">
        <v>128</v>
      </c>
      <c r="D106" s="40" t="s">
        <v>524</v>
      </c>
      <c r="E106" s="40" t="s">
        <v>109</v>
      </c>
      <c r="F106" s="40" t="s">
        <v>341</v>
      </c>
      <c r="G106" s="57">
        <v>26764685.190000001</v>
      </c>
      <c r="H106" s="57">
        <v>0</v>
      </c>
      <c r="I106" s="57">
        <v>365983.05000000005</v>
      </c>
      <c r="J106" s="57">
        <v>0</v>
      </c>
      <c r="K106" s="58">
        <v>159532.67000000001</v>
      </c>
      <c r="L106" s="58">
        <v>27290200.91</v>
      </c>
      <c r="M106" s="58">
        <v>0</v>
      </c>
      <c r="N106" s="57">
        <v>168059.41</v>
      </c>
      <c r="O106" s="57">
        <v>1340486.57</v>
      </c>
      <c r="P106" s="66">
        <v>11015674.85</v>
      </c>
      <c r="Q106" s="57">
        <v>0</v>
      </c>
      <c r="R106" s="57">
        <v>2060929.72</v>
      </c>
      <c r="S106" s="57">
        <v>6386237.2400000002</v>
      </c>
      <c r="T106" s="57">
        <v>3883819.08</v>
      </c>
      <c r="U106" s="57">
        <v>0</v>
      </c>
      <c r="V106" s="57">
        <v>0</v>
      </c>
      <c r="W106" s="57">
        <v>690165.08</v>
      </c>
      <c r="X106" s="58">
        <v>1606282.91</v>
      </c>
      <c r="Y106" s="58">
        <v>27151654.859999999</v>
      </c>
      <c r="Z106" s="59">
        <v>7.9685273892063285E-2</v>
      </c>
      <c r="AA106" s="58">
        <v>1606282.91</v>
      </c>
      <c r="AB106" s="58">
        <v>0</v>
      </c>
      <c r="AC106" s="58">
        <v>0</v>
      </c>
      <c r="AD106" s="58">
        <v>0</v>
      </c>
      <c r="AE106" s="58">
        <v>0</v>
      </c>
      <c r="AF106" s="58">
        <f t="shared" si="22"/>
        <v>0</v>
      </c>
      <c r="AG106" s="58">
        <v>769088.85</v>
      </c>
      <c r="AH106" s="57">
        <v>60391.77</v>
      </c>
      <c r="AI106" s="57">
        <v>162797.21</v>
      </c>
      <c r="AJ106" s="58">
        <v>13133.57</v>
      </c>
      <c r="AK106" s="57">
        <v>66433.440000000002</v>
      </c>
      <c r="AL106" s="57">
        <v>0</v>
      </c>
      <c r="AM106" s="57">
        <v>83733.289999999994</v>
      </c>
      <c r="AN106" s="57">
        <v>10500</v>
      </c>
      <c r="AO106" s="57">
        <v>1910</v>
      </c>
      <c r="AP106" s="57">
        <v>5507.82</v>
      </c>
      <c r="AQ106" s="57">
        <v>35374.36</v>
      </c>
      <c r="AR106" s="57">
        <v>25198.71</v>
      </c>
      <c r="AS106" s="57">
        <v>0</v>
      </c>
      <c r="AT106" s="57">
        <v>21399.39</v>
      </c>
      <c r="AU106" s="57">
        <v>50178.68</v>
      </c>
      <c r="AV106" s="57">
        <v>79558.37</v>
      </c>
      <c r="AW106" s="57">
        <v>1385205.46</v>
      </c>
      <c r="AX106" s="57">
        <v>0</v>
      </c>
      <c r="AY106" s="59">
        <f t="shared" si="23"/>
        <v>0</v>
      </c>
      <c r="AZ106" s="58">
        <v>0</v>
      </c>
      <c r="BA106" s="59">
        <v>6.0015012266990908E-2</v>
      </c>
      <c r="BB106" s="57">
        <v>564322.74</v>
      </c>
      <c r="BC106" s="57">
        <v>1568428.53</v>
      </c>
      <c r="BD106" s="58">
        <v>219912</v>
      </c>
      <c r="BE106" s="58">
        <v>0</v>
      </c>
      <c r="BF106" s="58">
        <v>302774.59999999998</v>
      </c>
      <c r="BG106" s="58">
        <v>0</v>
      </c>
      <c r="BH106" s="58">
        <v>0</v>
      </c>
      <c r="BI106" s="58">
        <v>0</v>
      </c>
      <c r="BJ106" s="58">
        <f t="shared" si="24"/>
        <v>0</v>
      </c>
      <c r="BK106" s="58">
        <v>0</v>
      </c>
      <c r="BL106" s="58">
        <v>4031</v>
      </c>
      <c r="BM106" s="58">
        <v>1479</v>
      </c>
      <c r="BN106" s="57">
        <v>0</v>
      </c>
      <c r="BO106" s="57">
        <v>-2</v>
      </c>
      <c r="BP106" s="57">
        <v>-27</v>
      </c>
      <c r="BQ106" s="57">
        <v>-102</v>
      </c>
      <c r="BR106" s="57">
        <v>-259</v>
      </c>
      <c r="BS106" s="57">
        <v>-516</v>
      </c>
      <c r="BT106" s="57">
        <v>4</v>
      </c>
      <c r="BU106" s="57">
        <v>-2</v>
      </c>
      <c r="BV106" s="57">
        <v>4</v>
      </c>
      <c r="BW106" s="57">
        <v>-546</v>
      </c>
      <c r="BX106" s="57">
        <v>-1</v>
      </c>
      <c r="BY106" s="57">
        <v>4063</v>
      </c>
      <c r="BZ106" s="57">
        <v>21</v>
      </c>
      <c r="CA106" s="57">
        <v>203</v>
      </c>
      <c r="CB106" s="57">
        <v>53</v>
      </c>
      <c r="CC106" s="57">
        <v>272</v>
      </c>
      <c r="CD106" s="57">
        <v>18</v>
      </c>
      <c r="CE106" s="57">
        <v>0</v>
      </c>
    </row>
    <row r="107" spans="1:83" s="48" customFormat="1" ht="15.65" customHeight="1" x14ac:dyDescent="0.35">
      <c r="A107" s="37">
        <v>11</v>
      </c>
      <c r="B107" s="49" t="s">
        <v>343</v>
      </c>
      <c r="C107" s="55" t="s">
        <v>128</v>
      </c>
      <c r="D107" s="40" t="s">
        <v>344</v>
      </c>
      <c r="E107" s="40" t="s">
        <v>116</v>
      </c>
      <c r="F107" s="40" t="s">
        <v>341</v>
      </c>
      <c r="G107" s="57">
        <v>18600433.579999998</v>
      </c>
      <c r="H107" s="57">
        <v>269450.09000000003</v>
      </c>
      <c r="I107" s="57">
        <v>633.62</v>
      </c>
      <c r="J107" s="57">
        <v>0</v>
      </c>
      <c r="K107" s="58">
        <v>0</v>
      </c>
      <c r="L107" s="58">
        <v>18870517.289999999</v>
      </c>
      <c r="M107" s="58">
        <v>0</v>
      </c>
      <c r="N107" s="57">
        <v>593467.62</v>
      </c>
      <c r="O107" s="57">
        <v>2125150</v>
      </c>
      <c r="P107" s="66">
        <v>7325552.6299999999</v>
      </c>
      <c r="Q107" s="57">
        <v>3098.7</v>
      </c>
      <c r="R107" s="57">
        <v>1376706</v>
      </c>
      <c r="S107" s="57">
        <v>3888963.48</v>
      </c>
      <c r="T107" s="57">
        <v>1954240.02</v>
      </c>
      <c r="U107" s="57">
        <v>0</v>
      </c>
      <c r="V107" s="57">
        <v>4.8099999999999996</v>
      </c>
      <c r="W107" s="57">
        <v>415818.76</v>
      </c>
      <c r="X107" s="58">
        <v>1189467.7</v>
      </c>
      <c r="Y107" s="58">
        <v>18872469.719999999</v>
      </c>
      <c r="Z107" s="59">
        <v>1.2278537804043496E-2</v>
      </c>
      <c r="AA107" s="58">
        <v>1122674.05</v>
      </c>
      <c r="AB107" s="58">
        <v>0</v>
      </c>
      <c r="AC107" s="58">
        <v>0</v>
      </c>
      <c r="AD107" s="58">
        <v>0</v>
      </c>
      <c r="AE107" s="58">
        <v>0</v>
      </c>
      <c r="AF107" s="58">
        <f t="shared" si="22"/>
        <v>0</v>
      </c>
      <c r="AG107" s="58">
        <v>419451.51</v>
      </c>
      <c r="AH107" s="57">
        <v>36525.129999999997</v>
      </c>
      <c r="AI107" s="57">
        <v>100654.85</v>
      </c>
      <c r="AJ107" s="58">
        <v>0</v>
      </c>
      <c r="AK107" s="57">
        <v>98891.09</v>
      </c>
      <c r="AL107" s="57">
        <v>11842.83</v>
      </c>
      <c r="AM107" s="57">
        <v>42904.04</v>
      </c>
      <c r="AN107" s="57">
        <v>9000</v>
      </c>
      <c r="AO107" s="57">
        <v>22500</v>
      </c>
      <c r="AP107" s="57">
        <v>0</v>
      </c>
      <c r="AQ107" s="57">
        <v>40419.040000000001</v>
      </c>
      <c r="AR107" s="57">
        <v>11466.23</v>
      </c>
      <c r="AS107" s="57">
        <v>0</v>
      </c>
      <c r="AT107" s="57">
        <v>10904.82</v>
      </c>
      <c r="AU107" s="57">
        <v>63329.120000000003</v>
      </c>
      <c r="AV107" s="57">
        <v>30132.560000000001</v>
      </c>
      <c r="AW107" s="57">
        <v>898021.22</v>
      </c>
      <c r="AX107" s="57">
        <v>0</v>
      </c>
      <c r="AY107" s="59">
        <f t="shared" si="23"/>
        <v>0</v>
      </c>
      <c r="AZ107" s="58">
        <v>0</v>
      </c>
      <c r="BA107" s="59">
        <v>6.0357412915747748E-2</v>
      </c>
      <c r="BB107" s="57">
        <v>155265.22</v>
      </c>
      <c r="BC107" s="57">
        <v>76429.36</v>
      </c>
      <c r="BD107" s="58">
        <v>219912</v>
      </c>
      <c r="BE107" s="58">
        <v>0</v>
      </c>
      <c r="BF107" s="58">
        <v>188891.35</v>
      </c>
      <c r="BG107" s="58">
        <v>0</v>
      </c>
      <c r="BH107" s="58">
        <v>0</v>
      </c>
      <c r="BI107" s="58">
        <v>0</v>
      </c>
      <c r="BJ107" s="58">
        <f t="shared" si="24"/>
        <v>0</v>
      </c>
      <c r="BK107" s="58">
        <v>0</v>
      </c>
      <c r="BL107" s="58">
        <v>2191</v>
      </c>
      <c r="BM107" s="58">
        <v>1025</v>
      </c>
      <c r="BN107" s="57">
        <v>0</v>
      </c>
      <c r="BO107" s="57">
        <v>0</v>
      </c>
      <c r="BP107" s="57">
        <v>-20</v>
      </c>
      <c r="BQ107" s="57">
        <v>-60</v>
      </c>
      <c r="BR107" s="57">
        <v>-133</v>
      </c>
      <c r="BS107" s="57">
        <v>-222</v>
      </c>
      <c r="BT107" s="57">
        <v>0</v>
      </c>
      <c r="BU107" s="57">
        <v>-1</v>
      </c>
      <c r="BV107" s="57">
        <v>0</v>
      </c>
      <c r="BW107" s="57">
        <v>-450</v>
      </c>
      <c r="BX107" s="57">
        <v>0</v>
      </c>
      <c r="BY107" s="57">
        <v>2330</v>
      </c>
      <c r="BZ107" s="57">
        <v>0</v>
      </c>
      <c r="CA107" s="57">
        <v>102</v>
      </c>
      <c r="CB107" s="57">
        <v>30</v>
      </c>
      <c r="CC107" s="57">
        <v>266</v>
      </c>
      <c r="CD107" s="57">
        <v>6</v>
      </c>
      <c r="CE107" s="57">
        <v>6</v>
      </c>
    </row>
    <row r="108" spans="1:83" s="48" customFormat="1" ht="15.65" customHeight="1" x14ac:dyDescent="0.35">
      <c r="A108" s="37">
        <v>11</v>
      </c>
      <c r="B108" s="49" t="s">
        <v>560</v>
      </c>
      <c r="C108" s="56" t="s">
        <v>544</v>
      </c>
      <c r="D108" s="40" t="s">
        <v>342</v>
      </c>
      <c r="E108" s="35" t="s">
        <v>109</v>
      </c>
      <c r="F108" s="40" t="s">
        <v>341</v>
      </c>
      <c r="G108" s="57">
        <v>47703147.890000001</v>
      </c>
      <c r="H108" s="57">
        <v>0</v>
      </c>
      <c r="I108" s="57">
        <v>740375.17</v>
      </c>
      <c r="J108" s="57">
        <v>0</v>
      </c>
      <c r="K108" s="58">
        <v>0</v>
      </c>
      <c r="L108" s="58">
        <v>48443523.060000002</v>
      </c>
      <c r="M108" s="58">
        <v>0</v>
      </c>
      <c r="N108" s="57">
        <v>0</v>
      </c>
      <c r="O108" s="57">
        <v>5079201.8899999997</v>
      </c>
      <c r="P108" s="66">
        <v>16628824.24</v>
      </c>
      <c r="Q108" s="57">
        <v>0</v>
      </c>
      <c r="R108" s="57">
        <v>3702828.43</v>
      </c>
      <c r="S108" s="57">
        <v>10990342.859999999</v>
      </c>
      <c r="T108" s="57">
        <v>7531881.5499999998</v>
      </c>
      <c r="U108" s="57">
        <v>0</v>
      </c>
      <c r="V108" s="57">
        <v>0</v>
      </c>
      <c r="W108" s="57">
        <v>1343942.36</v>
      </c>
      <c r="X108" s="58">
        <v>2565264.0399999996</v>
      </c>
      <c r="Y108" s="58">
        <v>47842285.369999997</v>
      </c>
      <c r="Z108" s="59">
        <v>8.8347570892349347E-2</v>
      </c>
      <c r="AA108" s="58">
        <v>2564018.7599999998</v>
      </c>
      <c r="AB108" s="58">
        <v>0</v>
      </c>
      <c r="AC108" s="58">
        <v>0</v>
      </c>
      <c r="AD108" s="58">
        <v>0</v>
      </c>
      <c r="AE108" s="58">
        <v>0</v>
      </c>
      <c r="AF108" s="58">
        <f t="shared" si="22"/>
        <v>0</v>
      </c>
      <c r="AG108" s="58">
        <v>1288420.81</v>
      </c>
      <c r="AH108" s="57">
        <v>99457.07</v>
      </c>
      <c r="AI108" s="57">
        <v>340029.59</v>
      </c>
      <c r="AJ108" s="58">
        <v>0</v>
      </c>
      <c r="AK108" s="57">
        <v>110680.7</v>
      </c>
      <c r="AL108" s="57">
        <v>20345.25</v>
      </c>
      <c r="AM108" s="57">
        <v>108837.8</v>
      </c>
      <c r="AN108" s="57">
        <v>10500</v>
      </c>
      <c r="AO108" s="57">
        <v>3658.75</v>
      </c>
      <c r="AP108" s="57">
        <v>0</v>
      </c>
      <c r="AQ108" s="57">
        <v>99337.93</v>
      </c>
      <c r="AR108" s="57">
        <v>24422.76</v>
      </c>
      <c r="AS108" s="57">
        <v>0</v>
      </c>
      <c r="AT108" s="57">
        <v>14465.02</v>
      </c>
      <c r="AU108" s="57">
        <v>105920.11</v>
      </c>
      <c r="AV108" s="57">
        <v>70928.88</v>
      </c>
      <c r="AW108" s="57">
        <v>2297004.67</v>
      </c>
      <c r="AX108" s="57">
        <v>0</v>
      </c>
      <c r="AY108" s="59">
        <f t="shared" si="23"/>
        <v>0</v>
      </c>
      <c r="AZ108" s="58">
        <v>3363.67</v>
      </c>
      <c r="BA108" s="59">
        <v>5.374946672098959E-2</v>
      </c>
      <c r="BB108" s="57">
        <v>2506935.37</v>
      </c>
      <c r="BC108" s="57">
        <v>1707521.87</v>
      </c>
      <c r="BD108" s="58">
        <v>219912</v>
      </c>
      <c r="BE108" s="58">
        <v>0</v>
      </c>
      <c r="BF108" s="58">
        <v>526068.01</v>
      </c>
      <c r="BG108" s="58">
        <v>0</v>
      </c>
      <c r="BH108" s="58">
        <v>0</v>
      </c>
      <c r="BI108" s="58">
        <v>0</v>
      </c>
      <c r="BJ108" s="58">
        <f t="shared" si="24"/>
        <v>0</v>
      </c>
      <c r="BK108" s="58">
        <v>0</v>
      </c>
      <c r="BL108" s="58">
        <v>7919</v>
      </c>
      <c r="BM108" s="58">
        <v>2668</v>
      </c>
      <c r="BN108" s="57">
        <v>8</v>
      </c>
      <c r="BO108" s="57">
        <v>0</v>
      </c>
      <c r="BP108" s="57">
        <v>-40</v>
      </c>
      <c r="BQ108" s="57">
        <v>-124</v>
      </c>
      <c r="BR108" s="57">
        <v>-604</v>
      </c>
      <c r="BS108" s="57">
        <v>-1064</v>
      </c>
      <c r="BT108" s="57">
        <v>2</v>
      </c>
      <c r="BU108" s="57">
        <v>-3</v>
      </c>
      <c r="BV108" s="57">
        <v>0</v>
      </c>
      <c r="BW108" s="57">
        <v>-1114</v>
      </c>
      <c r="BX108" s="57">
        <v>-3</v>
      </c>
      <c r="BY108" s="57">
        <v>7645</v>
      </c>
      <c r="BZ108" s="57">
        <v>19</v>
      </c>
      <c r="CA108" s="57">
        <v>385</v>
      </c>
      <c r="CB108" s="57">
        <v>95</v>
      </c>
      <c r="CC108" s="57">
        <v>468</v>
      </c>
      <c r="CD108" s="57">
        <v>148</v>
      </c>
      <c r="CE108" s="57">
        <v>13</v>
      </c>
    </row>
    <row r="109" spans="1:83" s="48" customFormat="1" ht="15.65" customHeight="1" x14ac:dyDescent="0.35">
      <c r="A109" s="37">
        <v>11</v>
      </c>
      <c r="B109" s="49" t="s">
        <v>345</v>
      </c>
      <c r="C109" s="55" t="s">
        <v>346</v>
      </c>
      <c r="D109" s="40" t="s">
        <v>347</v>
      </c>
      <c r="E109" s="35" t="s">
        <v>104</v>
      </c>
      <c r="F109" s="40" t="s">
        <v>324</v>
      </c>
      <c r="G109" s="57">
        <v>74851057.180000007</v>
      </c>
      <c r="H109" s="57">
        <v>0</v>
      </c>
      <c r="I109" s="57">
        <v>3549830.3400000003</v>
      </c>
      <c r="J109" s="57">
        <v>0</v>
      </c>
      <c r="K109" s="58">
        <v>8510.58</v>
      </c>
      <c r="L109" s="58">
        <v>78409398.099999994</v>
      </c>
      <c r="M109" s="58">
        <v>0</v>
      </c>
      <c r="N109" s="57">
        <v>547218.43999999994</v>
      </c>
      <c r="O109" s="57">
        <v>5445786.79</v>
      </c>
      <c r="P109" s="66">
        <v>26386669.899999999</v>
      </c>
      <c r="Q109" s="57">
        <v>0</v>
      </c>
      <c r="R109" s="57">
        <v>4165491.21</v>
      </c>
      <c r="S109" s="57">
        <v>21549785.670000002</v>
      </c>
      <c r="T109" s="57">
        <v>13429087.6</v>
      </c>
      <c r="U109" s="57">
        <v>0</v>
      </c>
      <c r="V109" s="57">
        <v>0</v>
      </c>
      <c r="W109" s="57">
        <v>4011168.08</v>
      </c>
      <c r="X109" s="58">
        <v>3697686.909</v>
      </c>
      <c r="Y109" s="58">
        <v>79232894.599000007</v>
      </c>
      <c r="Z109" s="59">
        <v>9.3644617552213705E-2</v>
      </c>
      <c r="AA109" s="58">
        <v>3689176.3289999999</v>
      </c>
      <c r="AB109" s="58">
        <v>0</v>
      </c>
      <c r="AC109" s="58">
        <v>0</v>
      </c>
      <c r="AD109" s="58">
        <v>8510.58</v>
      </c>
      <c r="AE109" s="58">
        <v>0</v>
      </c>
      <c r="AF109" s="58">
        <f t="shared" si="22"/>
        <v>8510.58</v>
      </c>
      <c r="AG109" s="58">
        <v>1605463.48</v>
      </c>
      <c r="AH109" s="57">
        <v>136311.69</v>
      </c>
      <c r="AI109" s="57">
        <v>332167.73</v>
      </c>
      <c r="AJ109" s="58">
        <v>11400.15</v>
      </c>
      <c r="AK109" s="57">
        <v>679634.01</v>
      </c>
      <c r="AL109" s="57">
        <v>12657.49</v>
      </c>
      <c r="AM109" s="57">
        <v>118980.31</v>
      </c>
      <c r="AN109" s="57">
        <v>13000</v>
      </c>
      <c r="AO109" s="57">
        <v>7520.5</v>
      </c>
      <c r="AP109" s="57">
        <v>0</v>
      </c>
      <c r="AQ109" s="57">
        <v>87131.93</v>
      </c>
      <c r="AR109" s="57">
        <v>17557.86</v>
      </c>
      <c r="AS109" s="57">
        <v>2655</v>
      </c>
      <c r="AT109" s="57">
        <v>17934.509999999998</v>
      </c>
      <c r="AU109" s="57">
        <v>147962.78</v>
      </c>
      <c r="AV109" s="57">
        <v>74646.33</v>
      </c>
      <c r="AW109" s="57">
        <v>3265023.77</v>
      </c>
      <c r="AX109" s="57">
        <v>0</v>
      </c>
      <c r="AY109" s="59">
        <f t="shared" si="23"/>
        <v>0</v>
      </c>
      <c r="AZ109" s="58">
        <v>0</v>
      </c>
      <c r="BA109" s="59">
        <v>4.928689677860338E-2</v>
      </c>
      <c r="BB109" s="57">
        <v>961146.59</v>
      </c>
      <c r="BC109" s="57">
        <v>6048252.02999999</v>
      </c>
      <c r="BD109" s="58">
        <v>222710</v>
      </c>
      <c r="BE109" s="58">
        <v>0</v>
      </c>
      <c r="BF109" s="58">
        <v>751664.83200000098</v>
      </c>
      <c r="BG109" s="58">
        <v>0</v>
      </c>
      <c r="BH109" s="58">
        <v>0</v>
      </c>
      <c r="BI109" s="58">
        <v>0</v>
      </c>
      <c r="BJ109" s="58">
        <f t="shared" si="24"/>
        <v>0</v>
      </c>
      <c r="BK109" s="58">
        <v>0</v>
      </c>
      <c r="BL109" s="58">
        <v>15044</v>
      </c>
      <c r="BM109" s="58">
        <v>5425</v>
      </c>
      <c r="BN109" s="57">
        <v>339</v>
      </c>
      <c r="BO109" s="57">
        <v>-252</v>
      </c>
      <c r="BP109" s="57">
        <v>-108</v>
      </c>
      <c r="BQ109" s="57">
        <v>-368</v>
      </c>
      <c r="BR109" s="57">
        <v>-1906</v>
      </c>
      <c r="BS109" s="57">
        <v>-3276</v>
      </c>
      <c r="BT109" s="57">
        <v>0</v>
      </c>
      <c r="BU109" s="57">
        <v>-8</v>
      </c>
      <c r="BV109" s="57">
        <v>0</v>
      </c>
      <c r="BW109" s="57">
        <v>-1534</v>
      </c>
      <c r="BX109" s="57">
        <v>0</v>
      </c>
      <c r="BY109" s="57">
        <v>13356</v>
      </c>
      <c r="BZ109" s="57">
        <v>63</v>
      </c>
      <c r="CA109" s="57">
        <v>563</v>
      </c>
      <c r="CB109" s="57">
        <v>143</v>
      </c>
      <c r="CC109" s="57">
        <v>732</v>
      </c>
      <c r="CD109" s="57">
        <v>5</v>
      </c>
      <c r="CE109" s="57">
        <v>9</v>
      </c>
    </row>
    <row r="110" spans="1:83" s="48" customFormat="1" ht="15.65" customHeight="1" x14ac:dyDescent="0.35">
      <c r="A110" s="37">
        <v>11</v>
      </c>
      <c r="B110" s="49" t="s">
        <v>348</v>
      </c>
      <c r="C110" s="55" t="s">
        <v>349</v>
      </c>
      <c r="D110" s="40" t="s">
        <v>350</v>
      </c>
      <c r="E110" s="40" t="s">
        <v>104</v>
      </c>
      <c r="F110" s="40" t="s">
        <v>324</v>
      </c>
      <c r="G110" s="57">
        <v>12228471.24</v>
      </c>
      <c r="H110" s="57">
        <v>0</v>
      </c>
      <c r="I110" s="57">
        <v>167747.59</v>
      </c>
      <c r="J110" s="57">
        <v>0</v>
      </c>
      <c r="K110" s="58">
        <v>0</v>
      </c>
      <c r="L110" s="58">
        <v>12396218.83</v>
      </c>
      <c r="M110" s="58">
        <v>0</v>
      </c>
      <c r="N110" s="57">
        <v>51145.97</v>
      </c>
      <c r="O110" s="57">
        <v>946665.71</v>
      </c>
      <c r="P110" s="66">
        <v>3212314.73</v>
      </c>
      <c r="Q110" s="57">
        <v>0</v>
      </c>
      <c r="R110" s="57">
        <v>495380.94</v>
      </c>
      <c r="S110" s="57">
        <v>4436856.91</v>
      </c>
      <c r="T110" s="57">
        <v>1754550.81</v>
      </c>
      <c r="U110" s="57">
        <v>0</v>
      </c>
      <c r="V110" s="57">
        <v>0</v>
      </c>
      <c r="W110" s="57">
        <v>311747.18</v>
      </c>
      <c r="X110" s="58">
        <v>1039348.27</v>
      </c>
      <c r="Y110" s="58">
        <v>12248010.52</v>
      </c>
      <c r="Z110" s="59">
        <v>8.4918843052371601E-2</v>
      </c>
      <c r="AA110" s="58">
        <v>1039348.27</v>
      </c>
      <c r="AB110" s="58">
        <v>0</v>
      </c>
      <c r="AC110" s="58">
        <v>0</v>
      </c>
      <c r="AD110" s="58">
        <v>0</v>
      </c>
      <c r="AE110" s="58">
        <v>144.04</v>
      </c>
      <c r="AF110" s="58">
        <f t="shared" si="22"/>
        <v>144.04</v>
      </c>
      <c r="AG110" s="58">
        <v>404958.35</v>
      </c>
      <c r="AH110" s="57">
        <v>32689.11</v>
      </c>
      <c r="AI110" s="57">
        <v>112210.69</v>
      </c>
      <c r="AJ110" s="58">
        <v>0</v>
      </c>
      <c r="AK110" s="57">
        <v>33510</v>
      </c>
      <c r="AL110" s="57">
        <v>16513</v>
      </c>
      <c r="AM110" s="57">
        <v>85393.42</v>
      </c>
      <c r="AN110" s="57">
        <v>9000</v>
      </c>
      <c r="AO110" s="57">
        <v>0</v>
      </c>
      <c r="AP110" s="57">
        <v>4910.8</v>
      </c>
      <c r="AQ110" s="57">
        <v>35524.949999999997</v>
      </c>
      <c r="AR110" s="57">
        <v>6291.92</v>
      </c>
      <c r="AS110" s="57">
        <v>0</v>
      </c>
      <c r="AT110" s="57">
        <v>14502.67</v>
      </c>
      <c r="AU110" s="57">
        <v>12582.62</v>
      </c>
      <c r="AV110" s="57">
        <v>30386.769999999997</v>
      </c>
      <c r="AW110" s="57">
        <v>798474.3</v>
      </c>
      <c r="AX110" s="57">
        <v>0</v>
      </c>
      <c r="AY110" s="59">
        <f t="shared" si="23"/>
        <v>0</v>
      </c>
      <c r="AZ110" s="58">
        <v>0</v>
      </c>
      <c r="BA110" s="59">
        <v>8.4994129650502417E-2</v>
      </c>
      <c r="BB110" s="57">
        <v>282506.36</v>
      </c>
      <c r="BC110" s="57">
        <v>755921.27</v>
      </c>
      <c r="BD110" s="58">
        <v>222710</v>
      </c>
      <c r="BE110" s="58">
        <v>0</v>
      </c>
      <c r="BF110" s="58">
        <v>176986.72</v>
      </c>
      <c r="BG110" s="58">
        <v>0</v>
      </c>
      <c r="BH110" s="58">
        <v>0</v>
      </c>
      <c r="BI110" s="58">
        <v>0</v>
      </c>
      <c r="BJ110" s="58">
        <f t="shared" si="24"/>
        <v>0</v>
      </c>
      <c r="BK110" s="58">
        <v>0</v>
      </c>
      <c r="BL110" s="58">
        <v>1762</v>
      </c>
      <c r="BM110" s="58">
        <v>766</v>
      </c>
      <c r="BN110" s="57">
        <v>2</v>
      </c>
      <c r="BO110" s="57">
        <v>0</v>
      </c>
      <c r="BP110" s="57">
        <v>-16</v>
      </c>
      <c r="BQ110" s="57">
        <v>-46</v>
      </c>
      <c r="BR110" s="57">
        <v>-132</v>
      </c>
      <c r="BS110" s="57">
        <v>-180</v>
      </c>
      <c r="BT110" s="57">
        <v>1</v>
      </c>
      <c r="BU110" s="57">
        <v>-1</v>
      </c>
      <c r="BV110" s="57">
        <v>9</v>
      </c>
      <c r="BW110" s="57">
        <v>-271</v>
      </c>
      <c r="BX110" s="57">
        <v>-1</v>
      </c>
      <c r="BY110" s="57">
        <v>1893</v>
      </c>
      <c r="BZ110" s="57">
        <v>2</v>
      </c>
      <c r="CA110" s="57">
        <v>145</v>
      </c>
      <c r="CB110" s="57">
        <v>23</v>
      </c>
      <c r="CC110" s="57">
        <v>81</v>
      </c>
      <c r="CD110" s="57">
        <v>18</v>
      </c>
      <c r="CE110" s="57">
        <v>4</v>
      </c>
    </row>
    <row r="111" spans="1:83" s="48" customFormat="1" ht="15.65" customHeight="1" x14ac:dyDescent="0.35">
      <c r="A111" s="37">
        <v>11</v>
      </c>
      <c r="B111" s="49" t="s">
        <v>351</v>
      </c>
      <c r="C111" s="55" t="s">
        <v>352</v>
      </c>
      <c r="D111" s="40" t="s">
        <v>353</v>
      </c>
      <c r="E111" s="40" t="s">
        <v>104</v>
      </c>
      <c r="F111" s="40" t="s">
        <v>324</v>
      </c>
      <c r="G111" s="57">
        <v>61075731.909999996</v>
      </c>
      <c r="H111" s="57">
        <v>0</v>
      </c>
      <c r="I111" s="57">
        <v>1427973.5899999999</v>
      </c>
      <c r="J111" s="57">
        <v>0</v>
      </c>
      <c r="K111" s="58">
        <v>0</v>
      </c>
      <c r="L111" s="58">
        <v>62503705.5</v>
      </c>
      <c r="M111" s="58">
        <v>0</v>
      </c>
      <c r="N111" s="57">
        <v>1555613.34</v>
      </c>
      <c r="O111" s="57">
        <v>6355316.8300000001</v>
      </c>
      <c r="P111" s="66">
        <v>13754119.609999999</v>
      </c>
      <c r="Q111" s="57">
        <v>0</v>
      </c>
      <c r="R111" s="57">
        <v>4067777.23</v>
      </c>
      <c r="S111" s="57">
        <v>23496628.93</v>
      </c>
      <c r="T111" s="57">
        <v>7980121.8899999997</v>
      </c>
      <c r="U111" s="57">
        <v>0</v>
      </c>
      <c r="V111" s="57">
        <v>0</v>
      </c>
      <c r="W111" s="57">
        <v>1647640.26</v>
      </c>
      <c r="X111" s="58">
        <v>3217902.69</v>
      </c>
      <c r="Y111" s="58">
        <v>62075120.780000001</v>
      </c>
      <c r="Z111" s="59">
        <v>7.1992512451251781E-2</v>
      </c>
      <c r="AA111" s="58">
        <v>3208796.37</v>
      </c>
      <c r="AB111" s="58">
        <v>0</v>
      </c>
      <c r="AC111" s="58">
        <v>0</v>
      </c>
      <c r="AD111" s="58">
        <v>0</v>
      </c>
      <c r="AE111" s="58">
        <v>0</v>
      </c>
      <c r="AF111" s="58">
        <f t="shared" si="22"/>
        <v>0</v>
      </c>
      <c r="AG111" s="58">
        <v>1734644.47</v>
      </c>
      <c r="AH111" s="57">
        <v>131904.39000000001</v>
      </c>
      <c r="AI111" s="57">
        <v>498306.75</v>
      </c>
      <c r="AJ111" s="58">
        <v>0</v>
      </c>
      <c r="AK111" s="57">
        <v>189230.4</v>
      </c>
      <c r="AL111" s="57">
        <v>4573</v>
      </c>
      <c r="AM111" s="57">
        <v>97198.63</v>
      </c>
      <c r="AN111" s="57">
        <v>12750</v>
      </c>
      <c r="AO111" s="57">
        <v>1635.25</v>
      </c>
      <c r="AP111" s="57">
        <v>3488.36</v>
      </c>
      <c r="AQ111" s="57">
        <v>67369.63</v>
      </c>
      <c r="AR111" s="57">
        <v>34520.92</v>
      </c>
      <c r="AS111" s="57">
        <v>19645.189999999999</v>
      </c>
      <c r="AT111" s="57">
        <v>24471.4</v>
      </c>
      <c r="AU111" s="57">
        <v>61087.14</v>
      </c>
      <c r="AV111" s="57">
        <v>111343.43000000001</v>
      </c>
      <c r="AW111" s="57">
        <v>2992168.96</v>
      </c>
      <c r="AX111" s="57">
        <v>0</v>
      </c>
      <c r="AY111" s="59">
        <f t="shared" si="23"/>
        <v>0</v>
      </c>
      <c r="AZ111" s="58">
        <v>19.25</v>
      </c>
      <c r="BA111" s="59">
        <v>5.2537992909007125E-2</v>
      </c>
      <c r="BB111" s="57">
        <v>1229606.26</v>
      </c>
      <c r="BC111" s="57">
        <v>3167389.13</v>
      </c>
      <c r="BD111" s="58">
        <v>222710</v>
      </c>
      <c r="BE111" s="58">
        <v>0</v>
      </c>
      <c r="BF111" s="58">
        <v>666618.79000000097</v>
      </c>
      <c r="BG111" s="58">
        <v>0</v>
      </c>
      <c r="BH111" s="58">
        <v>0</v>
      </c>
      <c r="BI111" s="58">
        <v>0</v>
      </c>
      <c r="BJ111" s="58">
        <f t="shared" si="24"/>
        <v>0</v>
      </c>
      <c r="BK111" s="58">
        <v>0</v>
      </c>
      <c r="BL111" s="58">
        <v>8098</v>
      </c>
      <c r="BM111" s="58">
        <v>3032</v>
      </c>
      <c r="BN111" s="57">
        <v>0</v>
      </c>
      <c r="BO111" s="57">
        <v>0</v>
      </c>
      <c r="BP111" s="57">
        <v>-35</v>
      </c>
      <c r="BQ111" s="57">
        <v>-140</v>
      </c>
      <c r="BR111" s="57">
        <v>-563</v>
      </c>
      <c r="BS111" s="57">
        <v>-826</v>
      </c>
      <c r="BT111" s="57">
        <v>16</v>
      </c>
      <c r="BU111" s="57">
        <v>-5</v>
      </c>
      <c r="BV111" s="57">
        <v>0</v>
      </c>
      <c r="BW111" s="57">
        <v>-1419</v>
      </c>
      <c r="BX111" s="57">
        <v>-5</v>
      </c>
      <c r="BY111" s="57">
        <v>8153</v>
      </c>
      <c r="BZ111" s="57">
        <v>14</v>
      </c>
      <c r="CA111" s="57">
        <v>580</v>
      </c>
      <c r="CB111" s="57">
        <v>154</v>
      </c>
      <c r="CC111" s="57">
        <v>645</v>
      </c>
      <c r="CD111" s="57">
        <v>9</v>
      </c>
      <c r="CE111" s="57">
        <v>31</v>
      </c>
    </row>
    <row r="112" spans="1:83" s="48" customFormat="1" ht="15.65" customHeight="1" x14ac:dyDescent="0.35">
      <c r="A112" s="37">
        <v>11</v>
      </c>
      <c r="B112" s="49" t="s">
        <v>354</v>
      </c>
      <c r="C112" s="55" t="s">
        <v>173</v>
      </c>
      <c r="D112" s="40" t="s">
        <v>347</v>
      </c>
      <c r="E112" s="40" t="s">
        <v>104</v>
      </c>
      <c r="F112" s="40" t="s">
        <v>324</v>
      </c>
      <c r="G112" s="57">
        <v>87746037.870000005</v>
      </c>
      <c r="H112" s="57">
        <v>0</v>
      </c>
      <c r="I112" s="57">
        <v>2343833.5499999998</v>
      </c>
      <c r="J112" s="57">
        <v>0</v>
      </c>
      <c r="K112" s="58">
        <v>0</v>
      </c>
      <c r="L112" s="58">
        <v>90089871.420000002</v>
      </c>
      <c r="M112" s="58">
        <v>0</v>
      </c>
      <c r="N112" s="57">
        <v>5032167.96</v>
      </c>
      <c r="O112" s="57">
        <v>6442816.5099999998</v>
      </c>
      <c r="P112" s="66">
        <v>26993048.449999999</v>
      </c>
      <c r="Q112" s="57">
        <v>0</v>
      </c>
      <c r="R112" s="57">
        <v>5743146.1500000004</v>
      </c>
      <c r="S112" s="57">
        <v>22759351.460000001</v>
      </c>
      <c r="T112" s="57">
        <v>16227471.09</v>
      </c>
      <c r="U112" s="57">
        <v>0</v>
      </c>
      <c r="V112" s="57">
        <v>0</v>
      </c>
      <c r="W112" s="57">
        <v>3249458.16</v>
      </c>
      <c r="X112" s="58">
        <v>4101906.99</v>
      </c>
      <c r="Y112" s="58">
        <v>90549366.769999996</v>
      </c>
      <c r="Z112" s="59">
        <v>3.3535749777780705E-2</v>
      </c>
      <c r="AA112" s="58">
        <v>4101906.99</v>
      </c>
      <c r="AB112" s="58">
        <v>0</v>
      </c>
      <c r="AC112" s="58">
        <v>0</v>
      </c>
      <c r="AD112" s="58">
        <v>0</v>
      </c>
      <c r="AE112" s="58">
        <v>0</v>
      </c>
      <c r="AF112" s="58">
        <f t="shared" si="22"/>
        <v>0</v>
      </c>
      <c r="AG112" s="58">
        <v>2021591.94</v>
      </c>
      <c r="AH112" s="57">
        <v>174600.03</v>
      </c>
      <c r="AI112" s="57">
        <v>439258.32</v>
      </c>
      <c r="AJ112" s="58">
        <v>250</v>
      </c>
      <c r="AK112" s="57">
        <v>644813.17000000004</v>
      </c>
      <c r="AL112" s="57">
        <v>7888.37</v>
      </c>
      <c r="AM112" s="57">
        <v>95938.8</v>
      </c>
      <c r="AN112" s="57">
        <v>13000</v>
      </c>
      <c r="AO112" s="57">
        <v>4800</v>
      </c>
      <c r="AP112" s="57">
        <v>0</v>
      </c>
      <c r="AQ112" s="57">
        <v>114862.25</v>
      </c>
      <c r="AR112" s="57">
        <v>47061.77</v>
      </c>
      <c r="AS112" s="57">
        <v>44200</v>
      </c>
      <c r="AT112" s="57">
        <v>32003.01</v>
      </c>
      <c r="AU112" s="57">
        <v>142072.93</v>
      </c>
      <c r="AV112" s="57">
        <v>147496.19</v>
      </c>
      <c r="AW112" s="57">
        <v>3929836.78</v>
      </c>
      <c r="AX112" s="57">
        <v>0</v>
      </c>
      <c r="AY112" s="59">
        <f t="shared" si="23"/>
        <v>0</v>
      </c>
      <c r="AZ112" s="58">
        <v>85.64</v>
      </c>
      <c r="BA112" s="59">
        <v>4.6747489568442664E-2</v>
      </c>
      <c r="BB112" s="57">
        <v>1499266.68</v>
      </c>
      <c r="BC112" s="57">
        <v>1443362.49</v>
      </c>
      <c r="BD112" s="58">
        <v>222710</v>
      </c>
      <c r="BE112" s="58">
        <v>0</v>
      </c>
      <c r="BF112" s="58">
        <v>829194.75</v>
      </c>
      <c r="BG112" s="58">
        <v>0</v>
      </c>
      <c r="BH112" s="58">
        <v>0</v>
      </c>
      <c r="BI112" s="58">
        <v>0</v>
      </c>
      <c r="BJ112" s="58">
        <f t="shared" si="24"/>
        <v>0</v>
      </c>
      <c r="BK112" s="58">
        <v>0</v>
      </c>
      <c r="BL112" s="58">
        <v>16598</v>
      </c>
      <c r="BM112" s="58">
        <v>6604</v>
      </c>
      <c r="BN112" s="57">
        <v>0</v>
      </c>
      <c r="BO112" s="57">
        <v>0</v>
      </c>
      <c r="BP112" s="57">
        <v>-79</v>
      </c>
      <c r="BQ112" s="57">
        <v>-336</v>
      </c>
      <c r="BR112" s="57">
        <v>-1503</v>
      </c>
      <c r="BS112" s="57">
        <v>-3511</v>
      </c>
      <c r="BT112" s="57">
        <v>19</v>
      </c>
      <c r="BU112" s="57">
        <v>-13</v>
      </c>
      <c r="BV112" s="57">
        <v>0</v>
      </c>
      <c r="BW112" s="57">
        <v>-2446</v>
      </c>
      <c r="BX112" s="57">
        <v>-1</v>
      </c>
      <c r="BY112" s="57">
        <v>15332</v>
      </c>
      <c r="BZ112" s="57">
        <v>39</v>
      </c>
      <c r="CA112" s="57">
        <v>570</v>
      </c>
      <c r="CB112" s="57">
        <v>237</v>
      </c>
      <c r="CC112" s="57">
        <v>1672</v>
      </c>
      <c r="CD112" s="57">
        <v>9</v>
      </c>
      <c r="CE112" s="57">
        <v>21</v>
      </c>
    </row>
    <row r="113" spans="1:83" s="48" customFormat="1" ht="15.65" customHeight="1" x14ac:dyDescent="0.35">
      <c r="A113" s="37">
        <v>12</v>
      </c>
      <c r="B113" s="49" t="s">
        <v>355</v>
      </c>
      <c r="C113" s="55" t="s">
        <v>356</v>
      </c>
      <c r="D113" s="40" t="s">
        <v>357</v>
      </c>
      <c r="E113" s="35" t="s">
        <v>86</v>
      </c>
      <c r="F113" s="40" t="s">
        <v>358</v>
      </c>
      <c r="G113" s="57">
        <v>28299480.890000001</v>
      </c>
      <c r="H113" s="57">
        <v>337.38</v>
      </c>
      <c r="I113" s="57">
        <v>143347.68</v>
      </c>
      <c r="J113" s="57">
        <v>0</v>
      </c>
      <c r="K113" s="58">
        <v>1302.17</v>
      </c>
      <c r="L113" s="58">
        <v>28444468.120000001</v>
      </c>
      <c r="M113" s="58">
        <v>0</v>
      </c>
      <c r="N113" s="57">
        <v>0</v>
      </c>
      <c r="O113" s="57">
        <v>2719031.72</v>
      </c>
      <c r="P113" s="66">
        <v>3687202.83</v>
      </c>
      <c r="Q113" s="57">
        <v>67083.990000000005</v>
      </c>
      <c r="R113" s="57">
        <v>3450400.97</v>
      </c>
      <c r="S113" s="57">
        <v>12120472.24</v>
      </c>
      <c r="T113" s="57">
        <v>4108243.65</v>
      </c>
      <c r="U113" s="57">
        <v>0</v>
      </c>
      <c r="V113" s="57">
        <v>0</v>
      </c>
      <c r="W113" s="57">
        <v>305641.89</v>
      </c>
      <c r="X113" s="58">
        <v>2062686.91</v>
      </c>
      <c r="Y113" s="58">
        <v>28520764.199999999</v>
      </c>
      <c r="Z113" s="59">
        <v>7.4871667011591383E-2</v>
      </c>
      <c r="AA113" s="58">
        <v>2061384.74</v>
      </c>
      <c r="AB113" s="58">
        <v>0</v>
      </c>
      <c r="AC113" s="58">
        <v>0</v>
      </c>
      <c r="AD113" s="58">
        <v>1302.17</v>
      </c>
      <c r="AE113" s="58">
        <v>0</v>
      </c>
      <c r="AF113" s="58">
        <f t="shared" si="22"/>
        <v>1302.17</v>
      </c>
      <c r="AG113" s="58">
        <v>1016601.23</v>
      </c>
      <c r="AH113" s="57">
        <v>76410.009999999995</v>
      </c>
      <c r="AI113" s="57">
        <v>237136.37</v>
      </c>
      <c r="AJ113" s="58">
        <v>0</v>
      </c>
      <c r="AK113" s="57">
        <v>137712.79999999999</v>
      </c>
      <c r="AL113" s="57">
        <v>42310.35</v>
      </c>
      <c r="AM113" s="57">
        <v>63894.65</v>
      </c>
      <c r="AN113" s="57">
        <v>22427</v>
      </c>
      <c r="AO113" s="57">
        <v>3900</v>
      </c>
      <c r="AP113" s="57">
        <v>0</v>
      </c>
      <c r="AQ113" s="57">
        <v>78894.100000000006</v>
      </c>
      <c r="AR113" s="57">
        <v>30060.95</v>
      </c>
      <c r="AS113" s="57">
        <v>0</v>
      </c>
      <c r="AT113" s="57">
        <v>11061.95</v>
      </c>
      <c r="AU113" s="57">
        <v>71769.42</v>
      </c>
      <c r="AV113" s="57">
        <v>63620.78</v>
      </c>
      <c r="AW113" s="57">
        <v>1855799.61</v>
      </c>
      <c r="AX113" s="57">
        <v>0</v>
      </c>
      <c r="AY113" s="59">
        <f t="shared" si="23"/>
        <v>0</v>
      </c>
      <c r="AZ113" s="58">
        <v>0</v>
      </c>
      <c r="BA113" s="59">
        <v>7.2841786321544075E-2</v>
      </c>
      <c r="BB113" s="57">
        <v>769945.21</v>
      </c>
      <c r="BC113" s="57">
        <v>1348909.36</v>
      </c>
      <c r="BD113" s="58">
        <v>219912</v>
      </c>
      <c r="BE113" s="58">
        <v>0</v>
      </c>
      <c r="BF113" s="58">
        <v>370177.48</v>
      </c>
      <c r="BG113" s="58">
        <v>0</v>
      </c>
      <c r="BH113" s="58">
        <v>0</v>
      </c>
      <c r="BI113" s="58">
        <v>0</v>
      </c>
      <c r="BJ113" s="58">
        <f t="shared" si="24"/>
        <v>0</v>
      </c>
      <c r="BK113" s="58">
        <v>0</v>
      </c>
      <c r="BL113" s="58">
        <v>4326</v>
      </c>
      <c r="BM113" s="58">
        <v>1455</v>
      </c>
      <c r="BN113" s="57">
        <v>0</v>
      </c>
      <c r="BO113" s="57">
        <v>0</v>
      </c>
      <c r="BP113" s="57">
        <v>-15</v>
      </c>
      <c r="BQ113" s="57">
        <v>-80</v>
      </c>
      <c r="BR113" s="57">
        <v>-184</v>
      </c>
      <c r="BS113" s="57">
        <v>-252</v>
      </c>
      <c r="BT113" s="57">
        <v>20</v>
      </c>
      <c r="BU113" s="57">
        <v>0</v>
      </c>
      <c r="BV113" s="57">
        <v>-53</v>
      </c>
      <c r="BW113" s="57">
        <v>-853</v>
      </c>
      <c r="BX113" s="57">
        <v>-1</v>
      </c>
      <c r="BY113" s="57">
        <v>4363</v>
      </c>
      <c r="BZ113" s="57">
        <v>0</v>
      </c>
      <c r="CA113" s="57">
        <v>178</v>
      </c>
      <c r="CB113" s="57">
        <v>90</v>
      </c>
      <c r="CC113" s="57">
        <v>573</v>
      </c>
      <c r="CD113" s="57">
        <v>11</v>
      </c>
      <c r="CE113" s="57">
        <v>2</v>
      </c>
    </row>
    <row r="114" spans="1:83" s="48" customFormat="1" ht="15.65" customHeight="1" x14ac:dyDescent="0.35">
      <c r="A114" s="37">
        <v>12</v>
      </c>
      <c r="B114" s="49" t="s">
        <v>359</v>
      </c>
      <c r="C114" s="55" t="s">
        <v>360</v>
      </c>
      <c r="D114" s="40" t="s">
        <v>361</v>
      </c>
      <c r="E114" s="35" t="s">
        <v>86</v>
      </c>
      <c r="F114" s="40" t="s">
        <v>362</v>
      </c>
      <c r="G114" s="57">
        <v>12212866.18</v>
      </c>
      <c r="H114" s="57">
        <v>0</v>
      </c>
      <c r="I114" s="57">
        <v>45669.18</v>
      </c>
      <c r="J114" s="57">
        <v>0</v>
      </c>
      <c r="K114" s="58">
        <v>93700</v>
      </c>
      <c r="L114" s="58">
        <v>12352235.359999999</v>
      </c>
      <c r="M114" s="58">
        <v>0</v>
      </c>
      <c r="N114" s="57">
        <v>752220.25</v>
      </c>
      <c r="O114" s="57">
        <v>2786206.39</v>
      </c>
      <c r="P114" s="66">
        <v>0</v>
      </c>
      <c r="Q114" s="57">
        <v>0</v>
      </c>
      <c r="R114" s="57">
        <v>1213911.8400000001</v>
      </c>
      <c r="S114" s="57">
        <v>4913005.96</v>
      </c>
      <c r="T114" s="57">
        <v>1578623.43</v>
      </c>
      <c r="U114" s="57">
        <v>713.11</v>
      </c>
      <c r="V114" s="57">
        <v>0</v>
      </c>
      <c r="W114" s="57">
        <v>116074.88</v>
      </c>
      <c r="X114" s="58">
        <v>1203868.71</v>
      </c>
      <c r="Y114" s="58">
        <v>12564624.57</v>
      </c>
      <c r="Z114" s="59">
        <v>7.1536475314101663E-2</v>
      </c>
      <c r="AA114" s="58">
        <v>1110168.71</v>
      </c>
      <c r="AB114" s="58">
        <v>0</v>
      </c>
      <c r="AC114" s="58">
        <v>0</v>
      </c>
      <c r="AD114" s="58">
        <v>0</v>
      </c>
      <c r="AE114" s="58">
        <v>0</v>
      </c>
      <c r="AF114" s="58">
        <f t="shared" si="22"/>
        <v>0</v>
      </c>
      <c r="AG114" s="58">
        <v>442720.18</v>
      </c>
      <c r="AH114" s="57">
        <v>39636.239999999998</v>
      </c>
      <c r="AI114" s="57">
        <v>117829.72</v>
      </c>
      <c r="AJ114" s="58">
        <v>0</v>
      </c>
      <c r="AK114" s="57">
        <v>32670</v>
      </c>
      <c r="AL114" s="57">
        <v>0</v>
      </c>
      <c r="AM114" s="57">
        <v>64127.93</v>
      </c>
      <c r="AN114" s="57">
        <v>11153</v>
      </c>
      <c r="AO114" s="57">
        <v>24509.25</v>
      </c>
      <c r="AP114" s="57">
        <v>1613.48</v>
      </c>
      <c r="AQ114" s="57">
        <v>32599.86</v>
      </c>
      <c r="AR114" s="57">
        <v>18387.36</v>
      </c>
      <c r="AS114" s="57">
        <v>0</v>
      </c>
      <c r="AT114" s="57">
        <v>22676.95</v>
      </c>
      <c r="AU114" s="57">
        <v>9838.0400000000009</v>
      </c>
      <c r="AV114" s="57">
        <v>62810.64</v>
      </c>
      <c r="AW114" s="57">
        <v>880572.65</v>
      </c>
      <c r="AX114" s="57">
        <v>0</v>
      </c>
      <c r="AY114" s="59">
        <f t="shared" si="23"/>
        <v>0</v>
      </c>
      <c r="AZ114" s="58">
        <v>0</v>
      </c>
      <c r="BA114" s="59">
        <v>9.090157000311945E-2</v>
      </c>
      <c r="BB114" s="57">
        <v>182659.34</v>
      </c>
      <c r="BC114" s="57">
        <v>691006.06</v>
      </c>
      <c r="BD114" s="58">
        <v>222710</v>
      </c>
      <c r="BE114" s="58">
        <v>0</v>
      </c>
      <c r="BF114" s="58">
        <v>208219.35</v>
      </c>
      <c r="BG114" s="58">
        <v>0</v>
      </c>
      <c r="BH114" s="58">
        <v>0</v>
      </c>
      <c r="BI114" s="58">
        <v>0</v>
      </c>
      <c r="BJ114" s="58">
        <f t="shared" si="24"/>
        <v>0</v>
      </c>
      <c r="BK114" s="58">
        <v>0</v>
      </c>
      <c r="BL114" s="58">
        <v>1737</v>
      </c>
      <c r="BM114" s="58">
        <v>701</v>
      </c>
      <c r="BN114" s="57">
        <v>0</v>
      </c>
      <c r="BO114" s="57">
        <v>0</v>
      </c>
      <c r="BP114" s="57">
        <v>-15</v>
      </c>
      <c r="BQ114" s="57">
        <v>-46</v>
      </c>
      <c r="BR114" s="57">
        <v>-90</v>
      </c>
      <c r="BS114" s="57">
        <v>-136</v>
      </c>
      <c r="BT114" s="57">
        <v>0</v>
      </c>
      <c r="BU114" s="57">
        <v>0</v>
      </c>
      <c r="BV114" s="57">
        <v>12</v>
      </c>
      <c r="BW114" s="57">
        <v>-384</v>
      </c>
      <c r="BX114" s="57">
        <v>0</v>
      </c>
      <c r="BY114" s="57">
        <v>1779</v>
      </c>
      <c r="BZ114" s="57">
        <v>1</v>
      </c>
      <c r="CA114" s="57">
        <v>88</v>
      </c>
      <c r="CB114" s="57">
        <v>53</v>
      </c>
      <c r="CC114" s="57">
        <v>236</v>
      </c>
      <c r="CD114" s="57">
        <v>4</v>
      </c>
      <c r="CE114" s="57">
        <v>3</v>
      </c>
    </row>
    <row r="115" spans="1:83" s="48" customFormat="1" ht="15.65" customHeight="1" x14ac:dyDescent="0.35">
      <c r="A115" s="40">
        <v>12</v>
      </c>
      <c r="B115" s="40" t="s">
        <v>363</v>
      </c>
      <c r="C115" s="54" t="s">
        <v>364</v>
      </c>
      <c r="D115" s="40" t="s">
        <v>365</v>
      </c>
      <c r="E115" s="40" t="s">
        <v>187</v>
      </c>
      <c r="F115" s="40" t="s">
        <v>366</v>
      </c>
      <c r="G115" s="57">
        <v>9581058.6500000004</v>
      </c>
      <c r="H115" s="57">
        <v>0</v>
      </c>
      <c r="I115" s="57">
        <v>0</v>
      </c>
      <c r="J115" s="57">
        <v>0</v>
      </c>
      <c r="K115" s="58">
        <v>9774</v>
      </c>
      <c r="L115" s="58">
        <v>9590832.6500000004</v>
      </c>
      <c r="M115" s="58">
        <v>0</v>
      </c>
      <c r="N115" s="57">
        <v>170163.49</v>
      </c>
      <c r="O115" s="57">
        <v>1176749.72</v>
      </c>
      <c r="P115" s="66">
        <v>2326318.77</v>
      </c>
      <c r="Q115" s="57">
        <v>47361.83</v>
      </c>
      <c r="R115" s="57">
        <v>524970.07999999996</v>
      </c>
      <c r="S115" s="57">
        <v>3389026.58</v>
      </c>
      <c r="T115" s="57">
        <v>894301.78</v>
      </c>
      <c r="U115" s="57">
        <v>0</v>
      </c>
      <c r="V115" s="57">
        <v>0</v>
      </c>
      <c r="W115" s="57">
        <v>221997.85</v>
      </c>
      <c r="X115" s="58">
        <v>870193.7</v>
      </c>
      <c r="Y115" s="58">
        <v>9621083.8000000007</v>
      </c>
      <c r="Z115" s="59">
        <v>2.1805490148001754E-2</v>
      </c>
      <c r="AA115" s="58">
        <v>860419.7</v>
      </c>
      <c r="AB115" s="58">
        <v>0</v>
      </c>
      <c r="AC115" s="58">
        <v>0</v>
      </c>
      <c r="AD115" s="58">
        <v>0</v>
      </c>
      <c r="AE115" s="58">
        <v>0</v>
      </c>
      <c r="AF115" s="58">
        <f t="shared" si="22"/>
        <v>0</v>
      </c>
      <c r="AG115" s="58">
        <v>237273.73</v>
      </c>
      <c r="AH115" s="57">
        <v>65953.649999999994</v>
      </c>
      <c r="AI115" s="57">
        <v>37199.69</v>
      </c>
      <c r="AJ115" s="58">
        <v>0</v>
      </c>
      <c r="AK115" s="57">
        <v>38646.07</v>
      </c>
      <c r="AL115" s="57">
        <v>0</v>
      </c>
      <c r="AM115" s="57">
        <v>40300.18</v>
      </c>
      <c r="AN115" s="57">
        <v>11862</v>
      </c>
      <c r="AO115" s="57">
        <v>2000</v>
      </c>
      <c r="AP115" s="57">
        <v>3998.32</v>
      </c>
      <c r="AQ115" s="57">
        <v>19423.46</v>
      </c>
      <c r="AR115" s="57">
        <v>3856.39</v>
      </c>
      <c r="AS115" s="57">
        <v>0</v>
      </c>
      <c r="AT115" s="57">
        <v>22175.57</v>
      </c>
      <c r="AU115" s="57">
        <v>11674.78</v>
      </c>
      <c r="AV115" s="57">
        <v>64147.979999999996</v>
      </c>
      <c r="AW115" s="57">
        <v>558511.81999999995</v>
      </c>
      <c r="AX115" s="57">
        <v>77523.08</v>
      </c>
      <c r="AY115" s="59">
        <f t="shared" si="23"/>
        <v>0.13880293527180859</v>
      </c>
      <c r="AZ115" s="58">
        <v>0</v>
      </c>
      <c r="BA115" s="59">
        <v>8.9802184855637013E-2</v>
      </c>
      <c r="BB115" s="57">
        <v>83190.179999999993</v>
      </c>
      <c r="BC115" s="57">
        <v>125729.5</v>
      </c>
      <c r="BD115" s="58">
        <v>222710</v>
      </c>
      <c r="BE115" s="58">
        <v>0</v>
      </c>
      <c r="BF115" s="58">
        <v>78732.479999999705</v>
      </c>
      <c r="BG115" s="58">
        <v>0</v>
      </c>
      <c r="BH115" s="58">
        <v>0</v>
      </c>
      <c r="BI115" s="58">
        <v>0</v>
      </c>
      <c r="BJ115" s="58">
        <f t="shared" si="24"/>
        <v>0</v>
      </c>
      <c r="BK115" s="58">
        <v>0</v>
      </c>
      <c r="BL115" s="58">
        <v>1220</v>
      </c>
      <c r="BM115" s="58">
        <v>585</v>
      </c>
      <c r="BN115" s="57">
        <v>0</v>
      </c>
      <c r="BO115" s="57">
        <v>0</v>
      </c>
      <c r="BP115" s="57">
        <v>-24</v>
      </c>
      <c r="BQ115" s="57">
        <v>-46</v>
      </c>
      <c r="BR115" s="57">
        <v>-130</v>
      </c>
      <c r="BS115" s="57">
        <v>-103</v>
      </c>
      <c r="BT115" s="57">
        <v>0</v>
      </c>
      <c r="BU115" s="57">
        <v>0</v>
      </c>
      <c r="BV115" s="57">
        <v>0</v>
      </c>
      <c r="BW115" s="57">
        <v>-170</v>
      </c>
      <c r="BX115" s="57">
        <v>-2</v>
      </c>
      <c r="BY115" s="57">
        <v>1330</v>
      </c>
      <c r="BZ115" s="57">
        <v>0</v>
      </c>
      <c r="CA115" s="57">
        <v>69</v>
      </c>
      <c r="CB115" s="57">
        <v>33</v>
      </c>
      <c r="CC115" s="57">
        <v>61</v>
      </c>
      <c r="CD115" s="57">
        <v>2</v>
      </c>
      <c r="CE115" s="57">
        <v>8</v>
      </c>
    </row>
    <row r="116" spans="1:83" s="48" customFormat="1" ht="15.65" customHeight="1" x14ac:dyDescent="0.35">
      <c r="A116" s="40">
        <v>12</v>
      </c>
      <c r="B116" s="40" t="s">
        <v>367</v>
      </c>
      <c r="C116" s="54" t="s">
        <v>368</v>
      </c>
      <c r="D116" s="40" t="s">
        <v>369</v>
      </c>
      <c r="E116" s="40" t="s">
        <v>86</v>
      </c>
      <c r="F116" s="40" t="s">
        <v>370</v>
      </c>
      <c r="G116" s="57">
        <v>2845622.36</v>
      </c>
      <c r="H116" s="57">
        <v>0</v>
      </c>
      <c r="I116" s="57">
        <v>9278.35</v>
      </c>
      <c r="J116" s="57">
        <v>0</v>
      </c>
      <c r="K116" s="58">
        <v>0</v>
      </c>
      <c r="L116" s="58">
        <v>2854900.71</v>
      </c>
      <c r="M116" s="58">
        <v>0</v>
      </c>
      <c r="N116" s="57">
        <v>0</v>
      </c>
      <c r="O116" s="57">
        <v>151027.39000000001</v>
      </c>
      <c r="P116" s="66">
        <v>486013.11</v>
      </c>
      <c r="Q116" s="57">
        <v>0</v>
      </c>
      <c r="R116" s="57">
        <v>243900.44</v>
      </c>
      <c r="S116" s="57">
        <v>1337200.46</v>
      </c>
      <c r="T116" s="57">
        <v>309083.46000000002</v>
      </c>
      <c r="U116" s="57">
        <v>0</v>
      </c>
      <c r="V116" s="57">
        <v>0</v>
      </c>
      <c r="W116" s="57">
        <v>13766.4</v>
      </c>
      <c r="X116" s="58">
        <v>258668.41</v>
      </c>
      <c r="Y116" s="58">
        <v>2799659.67</v>
      </c>
      <c r="Z116" s="59">
        <v>0.11863710896620872</v>
      </c>
      <c r="AA116" s="58">
        <v>258668.41</v>
      </c>
      <c r="AB116" s="58">
        <v>0</v>
      </c>
      <c r="AC116" s="58">
        <v>0</v>
      </c>
      <c r="AD116" s="58">
        <v>0</v>
      </c>
      <c r="AE116" s="58">
        <v>0</v>
      </c>
      <c r="AF116" s="58">
        <f t="shared" si="22"/>
        <v>0</v>
      </c>
      <c r="AG116" s="58">
        <v>70899.23</v>
      </c>
      <c r="AH116" s="57">
        <v>5830.42</v>
      </c>
      <c r="AI116" s="57">
        <v>15402.85</v>
      </c>
      <c r="AJ116" s="58">
        <v>0</v>
      </c>
      <c r="AK116" s="57">
        <v>24360</v>
      </c>
      <c r="AL116" s="57">
        <v>14016.77</v>
      </c>
      <c r="AM116" s="57">
        <v>10699.7</v>
      </c>
      <c r="AN116" s="57">
        <v>4758</v>
      </c>
      <c r="AO116" s="57">
        <v>1500</v>
      </c>
      <c r="AP116" s="57">
        <v>1000</v>
      </c>
      <c r="AQ116" s="57">
        <v>10371.060000000001</v>
      </c>
      <c r="AR116" s="57">
        <v>0</v>
      </c>
      <c r="AS116" s="57">
        <v>0</v>
      </c>
      <c r="AT116" s="57">
        <v>0</v>
      </c>
      <c r="AU116" s="57">
        <v>2100</v>
      </c>
      <c r="AV116" s="57">
        <v>11267.99</v>
      </c>
      <c r="AW116" s="57">
        <v>172206.02</v>
      </c>
      <c r="AX116" s="57">
        <v>0</v>
      </c>
      <c r="AY116" s="59">
        <f t="shared" si="23"/>
        <v>0</v>
      </c>
      <c r="AZ116" s="58">
        <v>0</v>
      </c>
      <c r="BA116" s="59">
        <v>9.0900470011769235E-2</v>
      </c>
      <c r="BB116" s="57">
        <v>81037.64</v>
      </c>
      <c r="BC116" s="57">
        <v>256558.77</v>
      </c>
      <c r="BD116" s="58">
        <v>86796.07</v>
      </c>
      <c r="BE116" s="58">
        <v>2.91038304567337E-11</v>
      </c>
      <c r="BF116" s="58">
        <v>0</v>
      </c>
      <c r="BG116" s="58">
        <v>0</v>
      </c>
      <c r="BH116" s="58">
        <v>0</v>
      </c>
      <c r="BI116" s="58">
        <v>0</v>
      </c>
      <c r="BJ116" s="58">
        <f t="shared" si="24"/>
        <v>0</v>
      </c>
      <c r="BK116" s="58">
        <v>0</v>
      </c>
      <c r="BL116" s="58">
        <v>407</v>
      </c>
      <c r="BM116" s="58">
        <v>110</v>
      </c>
      <c r="BN116" s="57">
        <v>0</v>
      </c>
      <c r="BO116" s="57">
        <v>0</v>
      </c>
      <c r="BP116" s="57">
        <v>-3</v>
      </c>
      <c r="BQ116" s="57">
        <v>-1</v>
      </c>
      <c r="BR116" s="57">
        <v>-23</v>
      </c>
      <c r="BS116" s="57">
        <v>-39</v>
      </c>
      <c r="BT116" s="57">
        <v>0</v>
      </c>
      <c r="BU116" s="57">
        <v>-1</v>
      </c>
      <c r="BV116" s="57">
        <v>0</v>
      </c>
      <c r="BW116" s="57">
        <v>-106</v>
      </c>
      <c r="BX116" s="57">
        <v>0</v>
      </c>
      <c r="BY116" s="57">
        <v>344</v>
      </c>
      <c r="BZ116" s="57">
        <v>13</v>
      </c>
      <c r="CA116" s="57">
        <v>27</v>
      </c>
      <c r="CB116" s="57">
        <v>10</v>
      </c>
      <c r="CC116" s="57">
        <v>60</v>
      </c>
      <c r="CD116" s="57">
        <v>1</v>
      </c>
      <c r="CE116" s="57">
        <v>0</v>
      </c>
    </row>
    <row r="117" spans="1:83" s="48" customFormat="1" ht="15.65" customHeight="1" x14ac:dyDescent="0.35">
      <c r="A117" s="40">
        <v>13</v>
      </c>
      <c r="B117" s="40" t="s">
        <v>371</v>
      </c>
      <c r="C117" s="54" t="s">
        <v>372</v>
      </c>
      <c r="D117" s="40" t="s">
        <v>373</v>
      </c>
      <c r="E117" s="40" t="s">
        <v>374</v>
      </c>
      <c r="F117" s="40" t="s">
        <v>375</v>
      </c>
      <c r="G117" s="57">
        <v>37369352.780000001</v>
      </c>
      <c r="H117" s="57">
        <v>0</v>
      </c>
      <c r="I117" s="57">
        <v>1578046.56</v>
      </c>
      <c r="J117" s="57">
        <v>0</v>
      </c>
      <c r="K117" s="58">
        <v>0</v>
      </c>
      <c r="L117" s="58">
        <v>38947399.340000004</v>
      </c>
      <c r="M117" s="58">
        <v>0</v>
      </c>
      <c r="N117" s="57">
        <v>9100495.3499999996</v>
      </c>
      <c r="O117" s="57">
        <v>1232960.54</v>
      </c>
      <c r="P117" s="66">
        <v>13392271.869999999</v>
      </c>
      <c r="Q117" s="57">
        <v>2750</v>
      </c>
      <c r="R117" s="57">
        <v>1747980.23</v>
      </c>
      <c r="S117" s="57">
        <v>4496748.6500000004</v>
      </c>
      <c r="T117" s="57">
        <v>4287729.6100000003</v>
      </c>
      <c r="U117" s="57">
        <v>0</v>
      </c>
      <c r="V117" s="57">
        <v>0</v>
      </c>
      <c r="W117" s="57">
        <v>1595898.06</v>
      </c>
      <c r="X117" s="58">
        <v>2414696.56</v>
      </c>
      <c r="Y117" s="58">
        <v>38271530.869999997</v>
      </c>
      <c r="Z117" s="59">
        <v>0.16451358888105419</v>
      </c>
      <c r="AA117" s="58">
        <v>2414696.56</v>
      </c>
      <c r="AB117" s="58">
        <v>0</v>
      </c>
      <c r="AC117" s="58">
        <v>0</v>
      </c>
      <c r="AD117" s="58">
        <v>0</v>
      </c>
      <c r="AE117" s="58">
        <v>0</v>
      </c>
      <c r="AF117" s="58">
        <f t="shared" si="22"/>
        <v>0</v>
      </c>
      <c r="AG117" s="58">
        <v>1347061.23</v>
      </c>
      <c r="AH117" s="57">
        <v>96115.39</v>
      </c>
      <c r="AI117" s="57">
        <v>268449.77</v>
      </c>
      <c r="AJ117" s="58">
        <v>5072.96</v>
      </c>
      <c r="AK117" s="57">
        <v>159040.38</v>
      </c>
      <c r="AL117" s="57">
        <v>4195.45</v>
      </c>
      <c r="AM117" s="57">
        <v>67521.259999999995</v>
      </c>
      <c r="AN117" s="57">
        <v>11500</v>
      </c>
      <c r="AO117" s="57">
        <v>27878.04</v>
      </c>
      <c r="AP117" s="57">
        <v>0</v>
      </c>
      <c r="AQ117" s="57">
        <v>79438.89</v>
      </c>
      <c r="AR117" s="57">
        <v>35401.67</v>
      </c>
      <c r="AS117" s="57">
        <v>3915</v>
      </c>
      <c r="AT117" s="57">
        <v>19379.96</v>
      </c>
      <c r="AU117" s="57">
        <v>8532.0300000000007</v>
      </c>
      <c r="AV117" s="57">
        <v>93740</v>
      </c>
      <c r="AW117" s="57">
        <v>2227242.0299999998</v>
      </c>
      <c r="AX117" s="57">
        <v>0</v>
      </c>
      <c r="AY117" s="59">
        <f t="shared" si="23"/>
        <v>0</v>
      </c>
      <c r="AZ117" s="58">
        <v>0</v>
      </c>
      <c r="BA117" s="59">
        <v>6.4617029206145107E-2</v>
      </c>
      <c r="BB117" s="57">
        <v>2306261.14</v>
      </c>
      <c r="BC117" s="57">
        <v>3841505.2</v>
      </c>
      <c r="BD117" s="58">
        <v>222710</v>
      </c>
      <c r="BE117" s="58">
        <v>2.91038304567337E-11</v>
      </c>
      <c r="BF117" s="58">
        <v>522648.22000000201</v>
      </c>
      <c r="BG117" s="58">
        <v>0</v>
      </c>
      <c r="BH117" s="58">
        <v>0</v>
      </c>
      <c r="BI117" s="58">
        <v>0</v>
      </c>
      <c r="BJ117" s="58">
        <f t="shared" si="24"/>
        <v>0</v>
      </c>
      <c r="BK117" s="58">
        <v>0</v>
      </c>
      <c r="BL117" s="58">
        <v>4706</v>
      </c>
      <c r="BM117" s="58">
        <v>1775</v>
      </c>
      <c r="BN117" s="57">
        <v>19</v>
      </c>
      <c r="BO117" s="57">
        <v>-7</v>
      </c>
      <c r="BP117" s="57">
        <v>-61</v>
      </c>
      <c r="BQ117" s="57">
        <v>-96</v>
      </c>
      <c r="BR117" s="57">
        <v>-437</v>
      </c>
      <c r="BS117" s="57">
        <v>-495</v>
      </c>
      <c r="BT117" s="57">
        <v>0</v>
      </c>
      <c r="BU117" s="57">
        <v>-1</v>
      </c>
      <c r="BV117" s="57">
        <v>17</v>
      </c>
      <c r="BW117" s="57">
        <v>-716</v>
      </c>
      <c r="BX117" s="57">
        <v>-3</v>
      </c>
      <c r="BY117" s="57">
        <v>4701</v>
      </c>
      <c r="BZ117" s="57">
        <v>39</v>
      </c>
      <c r="CA117" s="57">
        <v>136</v>
      </c>
      <c r="CB117" s="57">
        <v>47</v>
      </c>
      <c r="CC117" s="57">
        <v>406</v>
      </c>
      <c r="CD117" s="57">
        <v>128</v>
      </c>
      <c r="CE117" s="57">
        <v>0</v>
      </c>
    </row>
    <row r="118" spans="1:83" s="48" customFormat="1" ht="15.65" customHeight="1" x14ac:dyDescent="0.35">
      <c r="A118" s="40">
        <v>13</v>
      </c>
      <c r="B118" s="40" t="s">
        <v>556</v>
      </c>
      <c r="C118" s="55" t="s">
        <v>545</v>
      </c>
      <c r="D118" s="40" t="s">
        <v>382</v>
      </c>
      <c r="E118" s="35" t="s">
        <v>109</v>
      </c>
      <c r="F118" s="40" t="s">
        <v>379</v>
      </c>
      <c r="G118" s="57">
        <v>62004014.420000002</v>
      </c>
      <c r="H118" s="57">
        <v>0</v>
      </c>
      <c r="I118" s="57">
        <v>1235318.6600000001</v>
      </c>
      <c r="J118" s="57">
        <v>0</v>
      </c>
      <c r="K118" s="58">
        <v>0</v>
      </c>
      <c r="L118" s="58">
        <v>63239333.079999998</v>
      </c>
      <c r="M118" s="58">
        <v>0</v>
      </c>
      <c r="N118" s="57">
        <v>4047121.99</v>
      </c>
      <c r="O118" s="57">
        <v>4408131.0999999996</v>
      </c>
      <c r="P118" s="66">
        <v>24971016.199999999</v>
      </c>
      <c r="Q118" s="57">
        <v>0</v>
      </c>
      <c r="R118" s="57">
        <v>4125411.46</v>
      </c>
      <c r="S118" s="57">
        <v>12346753.609999999</v>
      </c>
      <c r="T118" s="57">
        <v>7702160.9299999997</v>
      </c>
      <c r="U118" s="57">
        <v>0</v>
      </c>
      <c r="V118" s="57">
        <v>0</v>
      </c>
      <c r="W118" s="57">
        <v>1765134.78</v>
      </c>
      <c r="X118" s="58">
        <v>3565699.62</v>
      </c>
      <c r="Y118" s="58">
        <v>62931429.689999998</v>
      </c>
      <c r="Z118" s="59">
        <v>6.4064356270434206E-2</v>
      </c>
      <c r="AA118" s="58">
        <v>3565234.62</v>
      </c>
      <c r="AB118" s="58">
        <v>0</v>
      </c>
      <c r="AC118" s="58">
        <v>0</v>
      </c>
      <c r="AD118" s="58">
        <v>0</v>
      </c>
      <c r="AE118" s="58">
        <v>0</v>
      </c>
      <c r="AF118" s="58">
        <f t="shared" si="22"/>
        <v>0</v>
      </c>
      <c r="AG118" s="58">
        <v>2004292.73</v>
      </c>
      <c r="AH118" s="57">
        <v>149547.43</v>
      </c>
      <c r="AI118" s="57">
        <v>618585.39</v>
      </c>
      <c r="AJ118" s="58">
        <v>0</v>
      </c>
      <c r="AK118" s="57">
        <v>175566.7</v>
      </c>
      <c r="AL118" s="57">
        <v>7053</v>
      </c>
      <c r="AM118" s="57">
        <v>49062.41</v>
      </c>
      <c r="AN118" s="57">
        <v>12000</v>
      </c>
      <c r="AO118" s="57">
        <v>6412.5</v>
      </c>
      <c r="AP118" s="57">
        <v>0</v>
      </c>
      <c r="AQ118" s="57">
        <v>126561.32</v>
      </c>
      <c r="AR118" s="57">
        <v>21532.880000000001</v>
      </c>
      <c r="AS118" s="57">
        <v>1875</v>
      </c>
      <c r="AT118" s="57">
        <v>42332.02</v>
      </c>
      <c r="AU118" s="57">
        <v>26644.21</v>
      </c>
      <c r="AV118" s="57">
        <v>77608.899999999994</v>
      </c>
      <c r="AW118" s="57">
        <v>3319074.49</v>
      </c>
      <c r="AX118" s="57">
        <v>0</v>
      </c>
      <c r="AY118" s="59">
        <f t="shared" si="23"/>
        <v>0</v>
      </c>
      <c r="AZ118" s="58">
        <v>0</v>
      </c>
      <c r="BA118" s="59">
        <v>5.7500061138783282E-2</v>
      </c>
      <c r="BB118" s="57">
        <v>1218188.81</v>
      </c>
      <c r="BC118" s="57">
        <v>2754058.46</v>
      </c>
      <c r="BD118" s="58">
        <v>219911.17</v>
      </c>
      <c r="BE118" s="58">
        <v>0</v>
      </c>
      <c r="BF118" s="58">
        <v>774711.18</v>
      </c>
      <c r="BG118" s="58">
        <v>0</v>
      </c>
      <c r="BH118" s="58">
        <v>0</v>
      </c>
      <c r="BI118" s="58">
        <v>0</v>
      </c>
      <c r="BJ118" s="58">
        <f t="shared" si="24"/>
        <v>0</v>
      </c>
      <c r="BK118" s="58">
        <v>0</v>
      </c>
      <c r="BL118" s="58">
        <v>9561</v>
      </c>
      <c r="BM118" s="58">
        <v>3529</v>
      </c>
      <c r="BN118" s="57">
        <v>0</v>
      </c>
      <c r="BO118" s="57">
        <v>0</v>
      </c>
      <c r="BP118" s="57">
        <v>-70</v>
      </c>
      <c r="BQ118" s="57">
        <v>-277</v>
      </c>
      <c r="BR118" s="57">
        <v>-694</v>
      </c>
      <c r="BS118" s="57">
        <v>-1469</v>
      </c>
      <c r="BT118" s="57">
        <v>1</v>
      </c>
      <c r="BU118" s="57">
        <v>0</v>
      </c>
      <c r="BV118" s="57">
        <v>14</v>
      </c>
      <c r="BW118" s="57">
        <v>-1285</v>
      </c>
      <c r="BX118" s="57">
        <v>-4</v>
      </c>
      <c r="BY118" s="57">
        <v>9306</v>
      </c>
      <c r="BZ118" s="57">
        <v>28</v>
      </c>
      <c r="CA118" s="57">
        <v>288</v>
      </c>
      <c r="CB118" s="57">
        <v>128</v>
      </c>
      <c r="CC118" s="57">
        <v>856</v>
      </c>
      <c r="CD118" s="57">
        <v>6</v>
      </c>
      <c r="CE118" s="57">
        <v>7</v>
      </c>
    </row>
    <row r="119" spans="1:83" s="48" customFormat="1" ht="15.65" customHeight="1" x14ac:dyDescent="0.35">
      <c r="A119" s="40">
        <v>13</v>
      </c>
      <c r="B119" s="40" t="s">
        <v>376</v>
      </c>
      <c r="C119" s="55" t="s">
        <v>377</v>
      </c>
      <c r="D119" s="40" t="s">
        <v>378</v>
      </c>
      <c r="E119" s="35" t="s">
        <v>116</v>
      </c>
      <c r="F119" s="40" t="s">
        <v>379</v>
      </c>
      <c r="G119" s="57">
        <v>69550714.870000005</v>
      </c>
      <c r="H119" s="57">
        <v>0</v>
      </c>
      <c r="I119" s="57">
        <v>1287900.7</v>
      </c>
      <c r="J119" s="57">
        <v>9690.9599999999991</v>
      </c>
      <c r="K119" s="58">
        <v>0</v>
      </c>
      <c r="L119" s="58">
        <v>70848306.530000001</v>
      </c>
      <c r="M119" s="58">
        <v>139080.01999999999</v>
      </c>
      <c r="N119" s="57">
        <v>16107787.48</v>
      </c>
      <c r="O119" s="57">
        <v>2276510.7999999998</v>
      </c>
      <c r="P119" s="66">
        <v>22269279.800000001</v>
      </c>
      <c r="Q119" s="57">
        <v>0</v>
      </c>
      <c r="R119" s="57">
        <v>4664197.83</v>
      </c>
      <c r="S119" s="57">
        <v>12002595.619999999</v>
      </c>
      <c r="T119" s="57">
        <v>6907218.0999999996</v>
      </c>
      <c r="U119" s="57">
        <v>0</v>
      </c>
      <c r="V119" s="57">
        <v>0</v>
      </c>
      <c r="W119" s="57">
        <v>1284746.46</v>
      </c>
      <c r="X119" s="58">
        <v>4531953.0600000005</v>
      </c>
      <c r="Y119" s="58">
        <v>70044289.150000006</v>
      </c>
      <c r="Z119" s="59">
        <v>0.14692911667551922</v>
      </c>
      <c r="AA119" s="58">
        <v>4528798.82</v>
      </c>
      <c r="AB119" s="58">
        <v>0</v>
      </c>
      <c r="AC119" s="58">
        <v>0</v>
      </c>
      <c r="AD119" s="58">
        <v>0</v>
      </c>
      <c r="AE119" s="58">
        <v>0</v>
      </c>
      <c r="AF119" s="58">
        <f t="shared" si="22"/>
        <v>0</v>
      </c>
      <c r="AG119" s="58">
        <v>2322214.9300000002</v>
      </c>
      <c r="AH119" s="57">
        <v>168215.66</v>
      </c>
      <c r="AI119" s="57">
        <v>594608.68999999994</v>
      </c>
      <c r="AJ119" s="58">
        <v>30638.19</v>
      </c>
      <c r="AK119" s="57">
        <v>305648.42</v>
      </c>
      <c r="AL119" s="57">
        <v>17494.5</v>
      </c>
      <c r="AM119" s="57">
        <v>78025.69</v>
      </c>
      <c r="AN119" s="57">
        <v>12900</v>
      </c>
      <c r="AO119" s="57">
        <v>10646</v>
      </c>
      <c r="AP119" s="57">
        <v>357556.6</v>
      </c>
      <c r="AQ119" s="57">
        <v>67760.76999999999</v>
      </c>
      <c r="AR119" s="57">
        <v>31071.06</v>
      </c>
      <c r="AS119" s="57">
        <v>6630</v>
      </c>
      <c r="AT119" s="57">
        <v>48696.46</v>
      </c>
      <c r="AU119" s="57">
        <v>54567.13</v>
      </c>
      <c r="AV119" s="57">
        <v>165726.12</v>
      </c>
      <c r="AW119" s="57">
        <v>4272400.22</v>
      </c>
      <c r="AX119" s="57">
        <v>200764.1</v>
      </c>
      <c r="AY119" s="59">
        <f t="shared" si="23"/>
        <v>4.6990939439657646E-2</v>
      </c>
      <c r="AZ119" s="58">
        <v>0</v>
      </c>
      <c r="BA119" s="59">
        <v>6.4985107606477563E-2</v>
      </c>
      <c r="BB119" s="57">
        <v>1239505.8799999999</v>
      </c>
      <c r="BC119" s="57">
        <v>8979519.2200000007</v>
      </c>
      <c r="BD119" s="58">
        <v>222710</v>
      </c>
      <c r="BE119" s="58">
        <v>2.91038304567337E-11</v>
      </c>
      <c r="BF119" s="58">
        <v>915572.48000000196</v>
      </c>
      <c r="BG119" s="58">
        <v>0</v>
      </c>
      <c r="BH119" s="58">
        <v>0</v>
      </c>
      <c r="BI119" s="58">
        <v>0</v>
      </c>
      <c r="BJ119" s="58">
        <f t="shared" si="24"/>
        <v>0</v>
      </c>
      <c r="BK119" s="58">
        <v>0</v>
      </c>
      <c r="BL119" s="58">
        <v>7673</v>
      </c>
      <c r="BM119" s="58">
        <v>2645</v>
      </c>
      <c r="BN119" s="57">
        <v>0</v>
      </c>
      <c r="BO119" s="57">
        <v>0</v>
      </c>
      <c r="BP119" s="57">
        <v>-34</v>
      </c>
      <c r="BQ119" s="57">
        <v>-88</v>
      </c>
      <c r="BR119" s="57">
        <v>-381</v>
      </c>
      <c r="BS119" s="57">
        <v>-680</v>
      </c>
      <c r="BT119" s="57">
        <v>32</v>
      </c>
      <c r="BU119" s="57">
        <v>-2</v>
      </c>
      <c r="BV119" s="57">
        <v>8</v>
      </c>
      <c r="BW119" s="57">
        <v>-1307</v>
      </c>
      <c r="BX119" s="57">
        <v>-7</v>
      </c>
      <c r="BY119" s="57">
        <v>7859</v>
      </c>
      <c r="BZ119" s="57">
        <v>3</v>
      </c>
      <c r="CA119" s="57">
        <v>260</v>
      </c>
      <c r="CB119" s="57">
        <v>98</v>
      </c>
      <c r="CC119" s="57">
        <v>517</v>
      </c>
      <c r="CD119" s="57">
        <v>423</v>
      </c>
      <c r="CE119" s="57">
        <v>9</v>
      </c>
    </row>
    <row r="120" spans="1:83" s="48" customFormat="1" ht="15.65" customHeight="1" x14ac:dyDescent="0.35">
      <c r="A120" s="40">
        <v>13</v>
      </c>
      <c r="B120" s="40" t="s">
        <v>380</v>
      </c>
      <c r="C120" s="55" t="s">
        <v>381</v>
      </c>
      <c r="D120" s="40" t="s">
        <v>373</v>
      </c>
      <c r="E120" s="35" t="s">
        <v>374</v>
      </c>
      <c r="F120" s="40" t="s">
        <v>375</v>
      </c>
      <c r="G120" s="57">
        <v>43251799.240000002</v>
      </c>
      <c r="H120" s="57">
        <v>0</v>
      </c>
      <c r="I120" s="57">
        <v>1472818.8499999999</v>
      </c>
      <c r="J120" s="57">
        <v>0</v>
      </c>
      <c r="K120" s="58">
        <v>0</v>
      </c>
      <c r="L120" s="58">
        <v>44724618.090000004</v>
      </c>
      <c r="M120" s="58">
        <v>0</v>
      </c>
      <c r="N120" s="57">
        <v>9650849.2899999991</v>
      </c>
      <c r="O120" s="57">
        <v>1144440.8999999999</v>
      </c>
      <c r="P120" s="66">
        <v>18058399.559999999</v>
      </c>
      <c r="Q120" s="57">
        <v>2625</v>
      </c>
      <c r="R120" s="57">
        <v>1932808.3</v>
      </c>
      <c r="S120" s="57">
        <v>4316458.26</v>
      </c>
      <c r="T120" s="57">
        <v>5268922.6399999997</v>
      </c>
      <c r="U120" s="57">
        <v>0</v>
      </c>
      <c r="V120" s="57">
        <v>0</v>
      </c>
      <c r="W120" s="57">
        <v>1534229.43</v>
      </c>
      <c r="X120" s="58">
        <v>2648829.5099999998</v>
      </c>
      <c r="Y120" s="58">
        <v>44557562.890000001</v>
      </c>
      <c r="Z120" s="59">
        <v>0.13247349845971401</v>
      </c>
      <c r="AA120" s="58">
        <v>2648829.5099999998</v>
      </c>
      <c r="AB120" s="58">
        <v>0</v>
      </c>
      <c r="AC120" s="58">
        <v>0</v>
      </c>
      <c r="AD120" s="58">
        <v>0</v>
      </c>
      <c r="AE120" s="58">
        <v>0</v>
      </c>
      <c r="AF120" s="58">
        <f t="shared" si="22"/>
        <v>0</v>
      </c>
      <c r="AG120" s="58">
        <v>1429086.92</v>
      </c>
      <c r="AH120" s="57">
        <v>104871.43</v>
      </c>
      <c r="AI120" s="57">
        <v>344418.05</v>
      </c>
      <c r="AJ120" s="58">
        <v>0</v>
      </c>
      <c r="AK120" s="57">
        <v>198944.45</v>
      </c>
      <c r="AL120" s="57">
        <v>10141.64</v>
      </c>
      <c r="AM120" s="57">
        <v>68982.509999999995</v>
      </c>
      <c r="AN120" s="57">
        <v>11500</v>
      </c>
      <c r="AO120" s="57">
        <v>3180</v>
      </c>
      <c r="AP120" s="57">
        <v>0</v>
      </c>
      <c r="AQ120" s="57">
        <v>71574.62</v>
      </c>
      <c r="AR120" s="57">
        <v>38306.089999999997</v>
      </c>
      <c r="AS120" s="57">
        <v>0</v>
      </c>
      <c r="AT120" s="57">
        <v>17960.14</v>
      </c>
      <c r="AU120" s="57">
        <v>20351.169999999998</v>
      </c>
      <c r="AV120" s="57">
        <v>92724.67</v>
      </c>
      <c r="AW120" s="57">
        <v>2412041.69</v>
      </c>
      <c r="AX120" s="57">
        <v>0</v>
      </c>
      <c r="AY120" s="59">
        <f t="shared" si="23"/>
        <v>0</v>
      </c>
      <c r="AZ120" s="58">
        <v>0</v>
      </c>
      <c r="BA120" s="59">
        <v>6.12420652214236E-2</v>
      </c>
      <c r="BB120" s="57">
        <v>1410391.94</v>
      </c>
      <c r="BC120" s="57">
        <v>4319325.22</v>
      </c>
      <c r="BD120" s="58">
        <v>222710</v>
      </c>
      <c r="BE120" s="58">
        <v>0</v>
      </c>
      <c r="BF120" s="58">
        <v>585632.38</v>
      </c>
      <c r="BG120" s="58">
        <v>0</v>
      </c>
      <c r="BH120" s="58">
        <v>0</v>
      </c>
      <c r="BI120" s="58">
        <v>0</v>
      </c>
      <c r="BJ120" s="58">
        <f t="shared" si="24"/>
        <v>0</v>
      </c>
      <c r="BK120" s="58">
        <v>0</v>
      </c>
      <c r="BL120" s="58">
        <v>6131</v>
      </c>
      <c r="BM120" s="58">
        <v>1929</v>
      </c>
      <c r="BN120" s="57">
        <v>24</v>
      </c>
      <c r="BO120" s="57">
        <v>-14</v>
      </c>
      <c r="BP120" s="57">
        <v>-31</v>
      </c>
      <c r="BQ120" s="57">
        <v>-126</v>
      </c>
      <c r="BR120" s="57">
        <v>-432</v>
      </c>
      <c r="BS120" s="57">
        <v>-784</v>
      </c>
      <c r="BT120" s="57">
        <v>0</v>
      </c>
      <c r="BU120" s="57">
        <v>0</v>
      </c>
      <c r="BV120" s="57">
        <v>-1</v>
      </c>
      <c r="BW120" s="57">
        <v>-809</v>
      </c>
      <c r="BX120" s="57">
        <v>-2</v>
      </c>
      <c r="BY120" s="57">
        <v>5885</v>
      </c>
      <c r="BZ120" s="57">
        <v>35</v>
      </c>
      <c r="CA120" s="57">
        <v>155</v>
      </c>
      <c r="CB120" s="57">
        <v>52</v>
      </c>
      <c r="CC120" s="57">
        <v>494</v>
      </c>
      <c r="CD120" s="57">
        <v>107</v>
      </c>
      <c r="CE120" s="57">
        <v>1</v>
      </c>
    </row>
    <row r="121" spans="1:83" s="48" customFormat="1" ht="15.65" customHeight="1" x14ac:dyDescent="0.35">
      <c r="A121" s="50">
        <v>13</v>
      </c>
      <c r="B121" s="51" t="s">
        <v>383</v>
      </c>
      <c r="C121" s="55" t="s">
        <v>384</v>
      </c>
      <c r="D121" s="40" t="s">
        <v>385</v>
      </c>
      <c r="E121" s="35" t="s">
        <v>86</v>
      </c>
      <c r="F121" s="40" t="s">
        <v>386</v>
      </c>
      <c r="G121" s="57">
        <v>26558920.300000001</v>
      </c>
      <c r="H121" s="57">
        <v>0</v>
      </c>
      <c r="I121" s="57">
        <v>1600.98</v>
      </c>
      <c r="J121" s="57">
        <v>0</v>
      </c>
      <c r="K121" s="58">
        <v>556075.5</v>
      </c>
      <c r="L121" s="58">
        <v>27116596.780000001</v>
      </c>
      <c r="M121" s="58">
        <v>0</v>
      </c>
      <c r="N121" s="57">
        <v>346641.47</v>
      </c>
      <c r="O121" s="57">
        <v>1516650.52</v>
      </c>
      <c r="P121" s="66">
        <v>10653965.65</v>
      </c>
      <c r="Q121" s="57">
        <v>0</v>
      </c>
      <c r="R121" s="57">
        <v>1579484.1</v>
      </c>
      <c r="S121" s="57">
        <v>6013917.7300000004</v>
      </c>
      <c r="T121" s="57">
        <v>4125192.09</v>
      </c>
      <c r="U121" s="57">
        <v>7309</v>
      </c>
      <c r="V121" s="57">
        <v>0</v>
      </c>
      <c r="W121" s="57">
        <v>554943.49</v>
      </c>
      <c r="X121" s="58">
        <v>2112516.2800000003</v>
      </c>
      <c r="Y121" s="58">
        <v>26910620.329999998</v>
      </c>
      <c r="Z121" s="59">
        <v>5.2423421369279077E-2</v>
      </c>
      <c r="AA121" s="58">
        <v>2109783.29</v>
      </c>
      <c r="AB121" s="58">
        <v>0</v>
      </c>
      <c r="AC121" s="58">
        <v>0</v>
      </c>
      <c r="AD121" s="58">
        <v>1132.01</v>
      </c>
      <c r="AE121" s="58">
        <v>233</v>
      </c>
      <c r="AF121" s="58">
        <f t="shared" si="22"/>
        <v>1365.01</v>
      </c>
      <c r="AG121" s="58">
        <v>934121.24</v>
      </c>
      <c r="AH121" s="57">
        <v>72348.160000000003</v>
      </c>
      <c r="AI121" s="57">
        <v>253674.14</v>
      </c>
      <c r="AJ121" s="58">
        <v>1140.93</v>
      </c>
      <c r="AK121" s="57">
        <v>84317.2</v>
      </c>
      <c r="AL121" s="57">
        <v>18498</v>
      </c>
      <c r="AM121" s="57">
        <v>87258.97</v>
      </c>
      <c r="AN121" s="57">
        <v>11500</v>
      </c>
      <c r="AO121" s="57">
        <v>4800</v>
      </c>
      <c r="AP121" s="57">
        <v>0</v>
      </c>
      <c r="AQ121" s="57">
        <v>68238.62</v>
      </c>
      <c r="AR121" s="57">
        <v>26211.22</v>
      </c>
      <c r="AS121" s="57">
        <v>0</v>
      </c>
      <c r="AT121" s="57">
        <v>47681.38</v>
      </c>
      <c r="AU121" s="57">
        <v>77144.52</v>
      </c>
      <c r="AV121" s="57">
        <v>95094.12</v>
      </c>
      <c r="AW121" s="57">
        <v>1782028.5</v>
      </c>
      <c r="AX121" s="57">
        <v>0</v>
      </c>
      <c r="AY121" s="59">
        <f t="shared" si="23"/>
        <v>0</v>
      </c>
      <c r="AZ121" s="58">
        <v>0</v>
      </c>
      <c r="BA121" s="59">
        <v>7.943784107820076E-2</v>
      </c>
      <c r="BB121" s="57">
        <v>390107.94</v>
      </c>
      <c r="BC121" s="57">
        <v>1002201.53</v>
      </c>
      <c r="BD121" s="58">
        <v>222710</v>
      </c>
      <c r="BE121" s="58">
        <v>0</v>
      </c>
      <c r="BF121" s="58">
        <v>433958.6</v>
      </c>
      <c r="BG121" s="58">
        <v>0</v>
      </c>
      <c r="BH121" s="58">
        <v>0</v>
      </c>
      <c r="BI121" s="58">
        <v>0</v>
      </c>
      <c r="BJ121" s="58">
        <f t="shared" si="24"/>
        <v>0</v>
      </c>
      <c r="BK121" s="58">
        <v>0</v>
      </c>
      <c r="BL121" s="58">
        <v>4445</v>
      </c>
      <c r="BM121" s="58">
        <v>1120</v>
      </c>
      <c r="BN121" s="57">
        <v>8</v>
      </c>
      <c r="BO121" s="57">
        <v>-5</v>
      </c>
      <c r="BP121" s="57">
        <v>-24</v>
      </c>
      <c r="BQ121" s="57">
        <v>-89</v>
      </c>
      <c r="BR121" s="57">
        <v>-117</v>
      </c>
      <c r="BS121" s="57">
        <v>-290</v>
      </c>
      <c r="BT121" s="57">
        <v>0</v>
      </c>
      <c r="BU121" s="57">
        <v>0</v>
      </c>
      <c r="BV121" s="57">
        <v>14</v>
      </c>
      <c r="BW121" s="57">
        <v>-824</v>
      </c>
      <c r="BX121" s="57">
        <v>-1</v>
      </c>
      <c r="BY121" s="57">
        <v>4237</v>
      </c>
      <c r="BZ121" s="57">
        <v>6</v>
      </c>
      <c r="CA121" s="57">
        <v>190</v>
      </c>
      <c r="CB121" s="57">
        <v>98</v>
      </c>
      <c r="CC121" s="57">
        <v>508</v>
      </c>
      <c r="CD121" s="57">
        <v>14</v>
      </c>
      <c r="CE121" s="57">
        <v>18</v>
      </c>
    </row>
    <row r="122" spans="1:83" s="48" customFormat="1" ht="15.65" customHeight="1" x14ac:dyDescent="0.35">
      <c r="A122" s="50">
        <v>13</v>
      </c>
      <c r="B122" s="51" t="s">
        <v>387</v>
      </c>
      <c r="C122" s="55" t="s">
        <v>128</v>
      </c>
      <c r="D122" s="40" t="s">
        <v>373</v>
      </c>
      <c r="E122" s="35" t="s">
        <v>374</v>
      </c>
      <c r="F122" s="40" t="s">
        <v>375</v>
      </c>
      <c r="G122" s="57">
        <v>33735725.520000003</v>
      </c>
      <c r="H122" s="57">
        <v>0</v>
      </c>
      <c r="I122" s="57">
        <v>1092001.68</v>
      </c>
      <c r="J122" s="57">
        <v>0</v>
      </c>
      <c r="K122" s="58">
        <v>0</v>
      </c>
      <c r="L122" s="58">
        <v>34827727.200000003</v>
      </c>
      <c r="M122" s="58">
        <v>0</v>
      </c>
      <c r="N122" s="57">
        <v>9441625.0800000001</v>
      </c>
      <c r="O122" s="57">
        <v>1279506.8999999999</v>
      </c>
      <c r="P122" s="66">
        <v>11306559.210000001</v>
      </c>
      <c r="Q122" s="57">
        <v>21203.759999999998</v>
      </c>
      <c r="R122" s="57">
        <v>1440655.52</v>
      </c>
      <c r="S122" s="57">
        <v>3914548.7</v>
      </c>
      <c r="T122" s="57">
        <v>3724265.91</v>
      </c>
      <c r="U122" s="57">
        <v>0</v>
      </c>
      <c r="V122" s="57">
        <v>0</v>
      </c>
      <c r="W122" s="57">
        <v>1122767.44</v>
      </c>
      <c r="X122" s="58">
        <v>2191005.83</v>
      </c>
      <c r="Y122" s="58">
        <v>34442138.350000001</v>
      </c>
      <c r="Z122" s="59">
        <v>0.14049622431241521</v>
      </c>
      <c r="AA122" s="58">
        <v>2191005.83</v>
      </c>
      <c r="AB122" s="58">
        <v>0</v>
      </c>
      <c r="AC122" s="58">
        <v>0</v>
      </c>
      <c r="AD122" s="58">
        <v>0</v>
      </c>
      <c r="AE122" s="58">
        <v>0</v>
      </c>
      <c r="AF122" s="58">
        <f t="shared" si="22"/>
        <v>0</v>
      </c>
      <c r="AG122" s="58">
        <v>1322261.1499999999</v>
      </c>
      <c r="AH122" s="57">
        <v>99558.8</v>
      </c>
      <c r="AI122" s="57">
        <v>241087.22</v>
      </c>
      <c r="AJ122" s="58">
        <v>0</v>
      </c>
      <c r="AK122" s="57">
        <v>166177.76</v>
      </c>
      <c r="AL122" s="57">
        <v>6367.2</v>
      </c>
      <c r="AM122" s="57">
        <v>61044.76</v>
      </c>
      <c r="AN122" s="57">
        <v>11500</v>
      </c>
      <c r="AO122" s="57">
        <v>22796.99</v>
      </c>
      <c r="AP122" s="57">
        <v>0</v>
      </c>
      <c r="AQ122" s="57">
        <v>66979.23</v>
      </c>
      <c r="AR122" s="57">
        <v>33868.65</v>
      </c>
      <c r="AS122" s="57">
        <v>2534.56</v>
      </c>
      <c r="AT122" s="57">
        <v>14370.46</v>
      </c>
      <c r="AU122" s="57">
        <v>15443.96</v>
      </c>
      <c r="AV122" s="57">
        <v>95581.59</v>
      </c>
      <c r="AW122" s="57">
        <v>2159572.33</v>
      </c>
      <c r="AX122" s="57">
        <v>0</v>
      </c>
      <c r="AY122" s="59">
        <f t="shared" si="23"/>
        <v>0</v>
      </c>
      <c r="AZ122" s="58">
        <v>0</v>
      </c>
      <c r="BA122" s="59">
        <v>6.4946160078907356E-2</v>
      </c>
      <c r="BB122" s="57">
        <v>1469807.34</v>
      </c>
      <c r="BC122" s="57">
        <v>3269934.72</v>
      </c>
      <c r="BD122" s="58">
        <v>222710</v>
      </c>
      <c r="BE122" s="58">
        <v>0</v>
      </c>
      <c r="BF122" s="58">
        <v>389535.446</v>
      </c>
      <c r="BG122" s="58">
        <v>0</v>
      </c>
      <c r="BH122" s="58">
        <v>0</v>
      </c>
      <c r="BI122" s="58">
        <v>0</v>
      </c>
      <c r="BJ122" s="58">
        <f t="shared" si="24"/>
        <v>0</v>
      </c>
      <c r="BK122" s="58">
        <v>0</v>
      </c>
      <c r="BL122" s="58">
        <v>3971</v>
      </c>
      <c r="BM122" s="58">
        <v>1714</v>
      </c>
      <c r="BN122" s="57">
        <v>37</v>
      </c>
      <c r="BO122" s="57">
        <v>-22</v>
      </c>
      <c r="BP122" s="57">
        <v>-54</v>
      </c>
      <c r="BQ122" s="57">
        <v>-82</v>
      </c>
      <c r="BR122" s="57">
        <v>-395</v>
      </c>
      <c r="BS122" s="57">
        <v>-515</v>
      </c>
      <c r="BT122" s="57">
        <v>0</v>
      </c>
      <c r="BU122" s="57">
        <v>0</v>
      </c>
      <c r="BV122" s="57">
        <v>15</v>
      </c>
      <c r="BW122" s="57">
        <v>-620</v>
      </c>
      <c r="BX122" s="57">
        <v>-2</v>
      </c>
      <c r="BY122" s="57">
        <v>4047</v>
      </c>
      <c r="BZ122" s="57">
        <v>18</v>
      </c>
      <c r="CA122" s="57">
        <v>145</v>
      </c>
      <c r="CB122" s="57">
        <v>31</v>
      </c>
      <c r="CC122" s="57">
        <v>313</v>
      </c>
      <c r="CD122" s="57">
        <v>126</v>
      </c>
      <c r="CE122" s="57">
        <v>1</v>
      </c>
    </row>
    <row r="123" spans="1:83" s="48" customFormat="1" ht="15.65" customHeight="1" x14ac:dyDescent="0.35">
      <c r="A123" s="50">
        <v>14</v>
      </c>
      <c r="B123" s="51" t="s">
        <v>260</v>
      </c>
      <c r="C123" s="55" t="s">
        <v>339</v>
      </c>
      <c r="D123" s="40" t="s">
        <v>388</v>
      </c>
      <c r="E123" s="35" t="s">
        <v>86</v>
      </c>
      <c r="F123" s="40" t="s">
        <v>389</v>
      </c>
      <c r="G123" s="57">
        <v>24810953.309999999</v>
      </c>
      <c r="H123" s="57">
        <v>438039.39</v>
      </c>
      <c r="I123" s="57">
        <v>0</v>
      </c>
      <c r="J123" s="57">
        <v>0</v>
      </c>
      <c r="K123" s="58">
        <v>0</v>
      </c>
      <c r="L123" s="58">
        <v>25248992.699999999</v>
      </c>
      <c r="M123" s="58">
        <v>0</v>
      </c>
      <c r="N123" s="57">
        <v>3358519.08</v>
      </c>
      <c r="O123" s="57">
        <v>1586222.64</v>
      </c>
      <c r="P123" s="66">
        <v>7811116.5499999998</v>
      </c>
      <c r="Q123" s="57">
        <v>0</v>
      </c>
      <c r="R123" s="57">
        <v>1821655.97</v>
      </c>
      <c r="S123" s="57">
        <v>5407085.3300000001</v>
      </c>
      <c r="T123" s="57">
        <v>2781567.46</v>
      </c>
      <c r="U123" s="57">
        <v>0</v>
      </c>
      <c r="V123" s="57">
        <v>0</v>
      </c>
      <c r="W123" s="57">
        <v>824720.15</v>
      </c>
      <c r="X123" s="58">
        <v>1537714.22</v>
      </c>
      <c r="Y123" s="58">
        <v>25128601.399999999</v>
      </c>
      <c r="Z123" s="59">
        <v>0.10784435927220219</v>
      </c>
      <c r="AA123" s="58">
        <v>1478034.8</v>
      </c>
      <c r="AB123" s="58">
        <v>0</v>
      </c>
      <c r="AC123" s="58">
        <v>0</v>
      </c>
      <c r="AD123" s="58">
        <v>0</v>
      </c>
      <c r="AE123" s="58">
        <v>0</v>
      </c>
      <c r="AF123" s="58">
        <f t="shared" si="22"/>
        <v>0</v>
      </c>
      <c r="AG123" s="58">
        <v>651820.39</v>
      </c>
      <c r="AH123" s="57">
        <v>50328.56</v>
      </c>
      <c r="AI123" s="57">
        <v>127304</v>
      </c>
      <c r="AJ123" s="58">
        <v>8474.99</v>
      </c>
      <c r="AK123" s="57">
        <v>101133.24</v>
      </c>
      <c r="AL123" s="57">
        <v>12341.29</v>
      </c>
      <c r="AM123" s="57">
        <v>110868.6</v>
      </c>
      <c r="AN123" s="57">
        <v>8069</v>
      </c>
      <c r="AO123" s="57">
        <v>0</v>
      </c>
      <c r="AP123" s="57">
        <v>0</v>
      </c>
      <c r="AQ123" s="57">
        <v>36381.760000000002</v>
      </c>
      <c r="AR123" s="57">
        <v>20035.2</v>
      </c>
      <c r="AS123" s="57">
        <v>2805</v>
      </c>
      <c r="AT123" s="57">
        <v>14712.91</v>
      </c>
      <c r="AU123" s="57">
        <v>17367.400000000001</v>
      </c>
      <c r="AV123" s="57">
        <v>80463.95</v>
      </c>
      <c r="AW123" s="57">
        <v>1242106.29</v>
      </c>
      <c r="AX123" s="57">
        <v>0</v>
      </c>
      <c r="AY123" s="59">
        <f t="shared" si="23"/>
        <v>0</v>
      </c>
      <c r="AZ123" s="58">
        <v>0</v>
      </c>
      <c r="BA123" s="59">
        <v>5.9571866567669586E-2</v>
      </c>
      <c r="BB123" s="57">
        <v>2057767.54</v>
      </c>
      <c r="BC123" s="57">
        <v>665193.9</v>
      </c>
      <c r="BD123" s="58">
        <v>222710</v>
      </c>
      <c r="BE123" s="58">
        <v>0</v>
      </c>
      <c r="BF123" s="58">
        <v>282090.94</v>
      </c>
      <c r="BG123" s="58">
        <v>0</v>
      </c>
      <c r="BH123" s="58">
        <v>0</v>
      </c>
      <c r="BI123" s="58">
        <v>0</v>
      </c>
      <c r="BJ123" s="58">
        <f t="shared" si="24"/>
        <v>0</v>
      </c>
      <c r="BK123" s="58">
        <v>0</v>
      </c>
      <c r="BL123" s="58">
        <v>2561</v>
      </c>
      <c r="BM123" s="58">
        <v>1149</v>
      </c>
      <c r="BN123" s="57">
        <v>0</v>
      </c>
      <c r="BO123" s="57">
        <v>0</v>
      </c>
      <c r="BP123" s="57">
        <v>-47</v>
      </c>
      <c r="BQ123" s="57">
        <v>-68</v>
      </c>
      <c r="BR123" s="57">
        <v>-462</v>
      </c>
      <c r="BS123" s="57">
        <v>-169</v>
      </c>
      <c r="BT123" s="57">
        <v>18</v>
      </c>
      <c r="BU123" s="57">
        <v>0</v>
      </c>
      <c r="BV123" s="57">
        <v>0</v>
      </c>
      <c r="BW123" s="57">
        <v>-416</v>
      </c>
      <c r="BX123" s="57">
        <v>-5</v>
      </c>
      <c r="BY123" s="57">
        <v>2561</v>
      </c>
      <c r="BZ123" s="57">
        <v>3</v>
      </c>
      <c r="CA123" s="57">
        <v>119</v>
      </c>
      <c r="CB123" s="57">
        <v>41</v>
      </c>
      <c r="CC123" s="57">
        <v>240</v>
      </c>
      <c r="CD123" s="57">
        <v>22</v>
      </c>
      <c r="CE123" s="57">
        <v>1</v>
      </c>
    </row>
    <row r="124" spans="1:83" s="48" customFormat="1" ht="15.65" customHeight="1" x14ac:dyDescent="0.35">
      <c r="A124" s="50">
        <v>14</v>
      </c>
      <c r="B124" s="51" t="s">
        <v>390</v>
      </c>
      <c r="C124" s="55" t="s">
        <v>391</v>
      </c>
      <c r="D124" s="40" t="s">
        <v>392</v>
      </c>
      <c r="E124" s="35" t="s">
        <v>86</v>
      </c>
      <c r="F124" s="40" t="s">
        <v>389</v>
      </c>
      <c r="G124" s="57">
        <v>19893883.100000001</v>
      </c>
      <c r="H124" s="57">
        <v>0</v>
      </c>
      <c r="I124" s="57">
        <v>381726.76</v>
      </c>
      <c r="J124" s="57">
        <v>246.68</v>
      </c>
      <c r="K124" s="58">
        <v>0</v>
      </c>
      <c r="L124" s="58">
        <v>20275856.539999999</v>
      </c>
      <c r="M124" s="58">
        <v>2907.06</v>
      </c>
      <c r="N124" s="57">
        <v>4782564.67</v>
      </c>
      <c r="O124" s="57">
        <v>818032.73</v>
      </c>
      <c r="P124" s="66">
        <v>5978232.2000000002</v>
      </c>
      <c r="Q124" s="57">
        <v>0</v>
      </c>
      <c r="R124" s="57">
        <v>1088076.67</v>
      </c>
      <c r="S124" s="57">
        <v>3335700.24</v>
      </c>
      <c r="T124" s="57">
        <v>2015560.01</v>
      </c>
      <c r="U124" s="57">
        <v>0</v>
      </c>
      <c r="V124" s="57">
        <v>0</v>
      </c>
      <c r="W124" s="57">
        <v>497256.61</v>
      </c>
      <c r="X124" s="58">
        <v>1444624.49</v>
      </c>
      <c r="Y124" s="58">
        <v>19960047.620000001</v>
      </c>
      <c r="Z124" s="59">
        <v>0.19045991177056831</v>
      </c>
      <c r="AA124" s="58">
        <v>1354834.7</v>
      </c>
      <c r="AB124" s="58">
        <v>0</v>
      </c>
      <c r="AC124" s="58">
        <v>0</v>
      </c>
      <c r="AD124" s="58">
        <v>0</v>
      </c>
      <c r="AE124" s="58">
        <v>350.58</v>
      </c>
      <c r="AF124" s="58">
        <f t="shared" si="22"/>
        <v>350.58</v>
      </c>
      <c r="AG124" s="58">
        <v>625577.51</v>
      </c>
      <c r="AH124" s="57">
        <v>52300.35</v>
      </c>
      <c r="AI124" s="57">
        <v>118470.53</v>
      </c>
      <c r="AJ124" s="58">
        <v>0</v>
      </c>
      <c r="AK124" s="57">
        <v>60529.29</v>
      </c>
      <c r="AL124" s="57">
        <v>54509.72</v>
      </c>
      <c r="AM124" s="57">
        <v>73385.95</v>
      </c>
      <c r="AN124" s="57">
        <v>8069</v>
      </c>
      <c r="AO124" s="57">
        <v>0</v>
      </c>
      <c r="AP124" s="57">
        <v>0</v>
      </c>
      <c r="AQ124" s="57">
        <v>29794.69</v>
      </c>
      <c r="AR124" s="57">
        <v>21912.28</v>
      </c>
      <c r="AS124" s="57">
        <v>0</v>
      </c>
      <c r="AT124" s="57">
        <v>30611.18</v>
      </c>
      <c r="AU124" s="57">
        <v>13.76</v>
      </c>
      <c r="AV124" s="57">
        <v>90297.65</v>
      </c>
      <c r="AW124" s="57">
        <v>1165471.9099999999</v>
      </c>
      <c r="AX124" s="57">
        <v>0</v>
      </c>
      <c r="AY124" s="59">
        <f t="shared" si="23"/>
        <v>0</v>
      </c>
      <c r="AZ124" s="58">
        <v>0</v>
      </c>
      <c r="BA124" s="59">
        <v>6.8093129047705647E-2</v>
      </c>
      <c r="BB124" s="57">
        <v>2290341.79</v>
      </c>
      <c r="BC124" s="57">
        <v>1498645.43</v>
      </c>
      <c r="BD124" s="58">
        <v>222710</v>
      </c>
      <c r="BE124" s="58">
        <v>0</v>
      </c>
      <c r="BF124" s="58">
        <v>225280.69</v>
      </c>
      <c r="BG124" s="58">
        <v>0</v>
      </c>
      <c r="BH124" s="58">
        <v>0</v>
      </c>
      <c r="BI124" s="58">
        <v>0</v>
      </c>
      <c r="BJ124" s="58">
        <f t="shared" si="24"/>
        <v>0</v>
      </c>
      <c r="BK124" s="58">
        <v>0</v>
      </c>
      <c r="BL124" s="58">
        <v>2120</v>
      </c>
      <c r="BM124" s="58">
        <v>883</v>
      </c>
      <c r="BN124" s="57">
        <v>29</v>
      </c>
      <c r="BO124" s="57">
        <v>0</v>
      </c>
      <c r="BP124" s="57">
        <v>-61</v>
      </c>
      <c r="BQ124" s="57">
        <v>-45</v>
      </c>
      <c r="BR124" s="57">
        <v>-324</v>
      </c>
      <c r="BS124" s="57">
        <v>-116</v>
      </c>
      <c r="BT124" s="57">
        <v>4</v>
      </c>
      <c r="BU124" s="57">
        <v>0</v>
      </c>
      <c r="BV124" s="57">
        <v>0</v>
      </c>
      <c r="BW124" s="57">
        <v>-333</v>
      </c>
      <c r="BX124" s="57">
        <v>0</v>
      </c>
      <c r="BY124" s="57">
        <v>2157</v>
      </c>
      <c r="BZ124" s="57">
        <v>1</v>
      </c>
      <c r="CA124" s="57">
        <v>61</v>
      </c>
      <c r="CB124" s="57">
        <v>29</v>
      </c>
      <c r="CC124" s="57">
        <v>233</v>
      </c>
      <c r="CD124" s="57">
        <v>1</v>
      </c>
      <c r="CE124" s="57">
        <v>6</v>
      </c>
    </row>
    <row r="125" spans="1:83" s="48" customFormat="1" ht="15.65" customHeight="1" x14ac:dyDescent="0.35">
      <c r="A125" s="50">
        <v>14</v>
      </c>
      <c r="B125" s="51" t="s">
        <v>393</v>
      </c>
      <c r="C125" s="55" t="s">
        <v>394</v>
      </c>
      <c r="D125" s="40" t="s">
        <v>388</v>
      </c>
      <c r="E125" s="35" t="s">
        <v>86</v>
      </c>
      <c r="F125" s="40" t="s">
        <v>389</v>
      </c>
      <c r="G125" s="57">
        <v>23828824.629999999</v>
      </c>
      <c r="H125" s="57">
        <v>115089.81</v>
      </c>
      <c r="I125" s="57">
        <v>236221.37</v>
      </c>
      <c r="J125" s="57">
        <v>0</v>
      </c>
      <c r="K125" s="58">
        <v>0</v>
      </c>
      <c r="L125" s="58">
        <v>24180135.809999999</v>
      </c>
      <c r="M125" s="58">
        <v>0</v>
      </c>
      <c r="N125" s="57">
        <v>3421299.63</v>
      </c>
      <c r="O125" s="57">
        <v>1706119.21</v>
      </c>
      <c r="P125" s="66">
        <v>7637169.0700000003</v>
      </c>
      <c r="Q125" s="57">
        <v>0</v>
      </c>
      <c r="R125" s="57">
        <v>1633450.81</v>
      </c>
      <c r="S125" s="57">
        <v>4704604.1500000004</v>
      </c>
      <c r="T125" s="57">
        <v>2339341.4</v>
      </c>
      <c r="U125" s="57">
        <v>0</v>
      </c>
      <c r="V125" s="57">
        <v>300</v>
      </c>
      <c r="W125" s="57">
        <v>772601.81</v>
      </c>
      <c r="X125" s="58">
        <v>1490329.1400000001</v>
      </c>
      <c r="Y125" s="58">
        <v>23705215.219999999</v>
      </c>
      <c r="Z125" s="59">
        <v>0.15715339149867136</v>
      </c>
      <c r="AA125" s="58">
        <v>1421073.09</v>
      </c>
      <c r="AB125" s="58">
        <v>0</v>
      </c>
      <c r="AC125" s="58">
        <v>0</v>
      </c>
      <c r="AD125" s="58">
        <v>0</v>
      </c>
      <c r="AE125" s="58">
        <v>0</v>
      </c>
      <c r="AF125" s="58">
        <f t="shared" ref="AF125:AF128" si="25">SUM(AD125:AE125)</f>
        <v>0</v>
      </c>
      <c r="AG125" s="58">
        <v>640835.36</v>
      </c>
      <c r="AH125" s="57">
        <v>49583.02</v>
      </c>
      <c r="AI125" s="57">
        <v>161362.71</v>
      </c>
      <c r="AJ125" s="58">
        <v>0</v>
      </c>
      <c r="AK125" s="57">
        <v>129166.91</v>
      </c>
      <c r="AL125" s="57">
        <v>37592.83</v>
      </c>
      <c r="AM125" s="57">
        <v>87868.77</v>
      </c>
      <c r="AN125" s="57">
        <v>8069</v>
      </c>
      <c r="AO125" s="57">
        <v>1970</v>
      </c>
      <c r="AP125" s="57">
        <v>0</v>
      </c>
      <c r="AQ125" s="57">
        <v>34417.85</v>
      </c>
      <c r="AR125" s="57">
        <v>19697.63</v>
      </c>
      <c r="AS125" s="57">
        <v>6360</v>
      </c>
      <c r="AT125" s="57">
        <v>6760.26</v>
      </c>
      <c r="AU125" s="57">
        <v>9430.93</v>
      </c>
      <c r="AV125" s="57">
        <v>50650.97</v>
      </c>
      <c r="AW125" s="57">
        <v>1243766.24</v>
      </c>
      <c r="AX125" s="57">
        <v>0</v>
      </c>
      <c r="AY125" s="59">
        <f t="shared" ref="AY125:AY128" si="26">AX125/AW125</f>
        <v>0</v>
      </c>
      <c r="AZ125" s="58">
        <v>0</v>
      </c>
      <c r="BA125" s="59">
        <v>5.9636726194665028E-2</v>
      </c>
      <c r="BB125" s="57">
        <v>1560305.15</v>
      </c>
      <c r="BC125" s="57">
        <v>2202562.21</v>
      </c>
      <c r="BD125" s="58">
        <v>222710</v>
      </c>
      <c r="BE125" s="58">
        <v>0</v>
      </c>
      <c r="BF125" s="58">
        <v>226855.27</v>
      </c>
      <c r="BG125" s="58">
        <v>0</v>
      </c>
      <c r="BH125" s="58">
        <v>0</v>
      </c>
      <c r="BI125" s="58">
        <v>0</v>
      </c>
      <c r="BJ125" s="58">
        <f t="shared" ref="BJ125:BJ128" si="27">SUM(BH125:BI125)</f>
        <v>0</v>
      </c>
      <c r="BK125" s="58">
        <v>0</v>
      </c>
      <c r="BL125" s="58">
        <v>2413</v>
      </c>
      <c r="BM125" s="58">
        <v>1057</v>
      </c>
      <c r="BN125" s="57">
        <v>36</v>
      </c>
      <c r="BO125" s="57">
        <v>-23</v>
      </c>
      <c r="BP125" s="57">
        <v>-45</v>
      </c>
      <c r="BQ125" s="57">
        <v>-54</v>
      </c>
      <c r="BR125" s="57">
        <v>-405</v>
      </c>
      <c r="BS125" s="57">
        <v>-174</v>
      </c>
      <c r="BT125" s="57">
        <v>21</v>
      </c>
      <c r="BU125" s="57">
        <v>0</v>
      </c>
      <c r="BV125" s="57">
        <v>59</v>
      </c>
      <c r="BW125" s="57">
        <v>-323</v>
      </c>
      <c r="BX125" s="57">
        <v>-2</v>
      </c>
      <c r="BY125" s="57">
        <v>2560</v>
      </c>
      <c r="BZ125" s="57">
        <v>0</v>
      </c>
      <c r="CA125" s="57">
        <v>94</v>
      </c>
      <c r="CB125" s="57">
        <v>36</v>
      </c>
      <c r="CC125" s="57">
        <v>181</v>
      </c>
      <c r="CD125" s="57">
        <v>8</v>
      </c>
      <c r="CE125" s="57">
        <v>3</v>
      </c>
    </row>
    <row r="126" spans="1:83" s="48" customFormat="1" ht="15.65" customHeight="1" x14ac:dyDescent="0.35">
      <c r="A126" s="37">
        <v>15</v>
      </c>
      <c r="B126" s="49" t="s">
        <v>395</v>
      </c>
      <c r="C126" s="55" t="s">
        <v>173</v>
      </c>
      <c r="D126" s="40" t="s">
        <v>396</v>
      </c>
      <c r="E126" s="40" t="s">
        <v>122</v>
      </c>
      <c r="F126" s="40" t="s">
        <v>397</v>
      </c>
      <c r="G126" s="57">
        <v>0</v>
      </c>
      <c r="H126" s="57">
        <v>17189806.050000001</v>
      </c>
      <c r="I126" s="57">
        <v>0</v>
      </c>
      <c r="J126" s="57">
        <v>13991.74</v>
      </c>
      <c r="K126" s="58">
        <v>0</v>
      </c>
      <c r="L126" s="58">
        <v>17203797.789999999</v>
      </c>
      <c r="M126" s="58">
        <v>145335.01999999999</v>
      </c>
      <c r="N126" s="57">
        <v>0</v>
      </c>
      <c r="O126" s="57">
        <v>2941948.59</v>
      </c>
      <c r="P126" s="66">
        <v>4083310.8</v>
      </c>
      <c r="Q126" s="57">
        <v>0</v>
      </c>
      <c r="R126" s="57">
        <v>1826847.24</v>
      </c>
      <c r="S126" s="57">
        <v>5009963.95</v>
      </c>
      <c r="T126" s="57">
        <v>1358534.5</v>
      </c>
      <c r="U126" s="57">
        <v>0</v>
      </c>
      <c r="V126" s="57">
        <v>0</v>
      </c>
      <c r="W126" s="57">
        <v>689082.34</v>
      </c>
      <c r="X126" s="58">
        <v>1515213.26</v>
      </c>
      <c r="Y126" s="58">
        <v>17424900.68</v>
      </c>
      <c r="Z126" s="59">
        <v>0.10341947668455514</v>
      </c>
      <c r="AA126" s="58">
        <v>1515213.26</v>
      </c>
      <c r="AB126" s="58">
        <v>0</v>
      </c>
      <c r="AC126" s="58">
        <v>0</v>
      </c>
      <c r="AD126" s="58">
        <v>0</v>
      </c>
      <c r="AE126" s="58">
        <v>358.77</v>
      </c>
      <c r="AF126" s="58">
        <f t="shared" si="25"/>
        <v>358.77</v>
      </c>
      <c r="AG126" s="58">
        <v>704987.14</v>
      </c>
      <c r="AH126" s="57">
        <v>59844.53</v>
      </c>
      <c r="AI126" s="57">
        <v>175727.78</v>
      </c>
      <c r="AJ126" s="58">
        <v>0</v>
      </c>
      <c r="AK126" s="57">
        <v>149469.24</v>
      </c>
      <c r="AL126" s="57">
        <v>10950</v>
      </c>
      <c r="AM126" s="57">
        <v>49869.33</v>
      </c>
      <c r="AN126" s="57">
        <v>11200</v>
      </c>
      <c r="AO126" s="57">
        <v>4227</v>
      </c>
      <c r="AP126" s="57">
        <v>0</v>
      </c>
      <c r="AQ126" s="57">
        <v>38969.660000000003</v>
      </c>
      <c r="AR126" s="57">
        <v>3734.14</v>
      </c>
      <c r="AS126" s="57">
        <v>0</v>
      </c>
      <c r="AT126" s="57">
        <v>20370.439999999999</v>
      </c>
      <c r="AU126" s="57">
        <v>21631.41</v>
      </c>
      <c r="AV126" s="57">
        <v>145184.86000000002</v>
      </c>
      <c r="AW126" s="57">
        <v>1396165.53</v>
      </c>
      <c r="AX126" s="57">
        <v>0</v>
      </c>
      <c r="AY126" s="59">
        <f t="shared" si="26"/>
        <v>0</v>
      </c>
      <c r="AZ126" s="58">
        <v>0</v>
      </c>
      <c r="BA126" s="59">
        <v>9.0018576518122409E-2</v>
      </c>
      <c r="BB126" s="57">
        <v>417403.54</v>
      </c>
      <c r="BC126" s="57">
        <v>1360357.21</v>
      </c>
      <c r="BD126" s="58">
        <v>222710</v>
      </c>
      <c r="BE126" s="58">
        <v>0</v>
      </c>
      <c r="BF126" s="58">
        <v>212467.74</v>
      </c>
      <c r="BG126" s="58">
        <v>0</v>
      </c>
      <c r="BH126" s="58">
        <v>0</v>
      </c>
      <c r="BI126" s="58">
        <v>0</v>
      </c>
      <c r="BJ126" s="58">
        <f t="shared" si="27"/>
        <v>0</v>
      </c>
      <c r="BK126" s="58">
        <v>0</v>
      </c>
      <c r="BL126" s="58">
        <v>1702</v>
      </c>
      <c r="BM126" s="58">
        <v>721</v>
      </c>
      <c r="BN126" s="57">
        <v>6</v>
      </c>
      <c r="BO126" s="57">
        <v>0</v>
      </c>
      <c r="BP126" s="57">
        <v>-15</v>
      </c>
      <c r="BQ126" s="57">
        <v>-12</v>
      </c>
      <c r="BR126" s="57">
        <v>-255</v>
      </c>
      <c r="BS126" s="57">
        <v>-141</v>
      </c>
      <c r="BT126" s="57">
        <v>4</v>
      </c>
      <c r="BU126" s="57">
        <v>0</v>
      </c>
      <c r="BV126" s="57">
        <v>0</v>
      </c>
      <c r="BW126" s="57">
        <v>-361</v>
      </c>
      <c r="BX126" s="57">
        <v>0</v>
      </c>
      <c r="BY126" s="57">
        <v>1649</v>
      </c>
      <c r="BZ126" s="57">
        <v>6</v>
      </c>
      <c r="CA126" s="57">
        <v>114</v>
      </c>
      <c r="CB126" s="57">
        <v>31</v>
      </c>
      <c r="CC126" s="57">
        <v>135</v>
      </c>
      <c r="CD126" s="57">
        <v>73</v>
      </c>
      <c r="CE126" s="57">
        <v>8</v>
      </c>
    </row>
    <row r="127" spans="1:83" s="48" customFormat="1" ht="15.65" customHeight="1" x14ac:dyDescent="0.35">
      <c r="A127" s="37">
        <v>15</v>
      </c>
      <c r="B127" s="49" t="s">
        <v>398</v>
      </c>
      <c r="C127" s="55" t="s">
        <v>399</v>
      </c>
      <c r="D127" s="40" t="s">
        <v>400</v>
      </c>
      <c r="E127" s="40" t="s">
        <v>86</v>
      </c>
      <c r="F127" s="40" t="s">
        <v>401</v>
      </c>
      <c r="G127" s="57">
        <v>12926889.41</v>
      </c>
      <c r="H127" s="57">
        <v>422145.61</v>
      </c>
      <c r="I127" s="57">
        <v>0</v>
      </c>
      <c r="J127" s="57">
        <v>0</v>
      </c>
      <c r="K127" s="58">
        <v>0</v>
      </c>
      <c r="L127" s="58">
        <v>13349035.02</v>
      </c>
      <c r="M127" s="58">
        <v>0</v>
      </c>
      <c r="N127" s="57">
        <v>0</v>
      </c>
      <c r="O127" s="57">
        <v>1436184.78</v>
      </c>
      <c r="P127" s="66">
        <v>2756459.12</v>
      </c>
      <c r="Q127" s="57">
        <v>0</v>
      </c>
      <c r="R127" s="57">
        <v>1062533.44</v>
      </c>
      <c r="S127" s="57">
        <v>5200468.26</v>
      </c>
      <c r="T127" s="57">
        <v>1388805.28</v>
      </c>
      <c r="U127" s="57">
        <v>0</v>
      </c>
      <c r="V127" s="57">
        <v>0</v>
      </c>
      <c r="W127" s="57">
        <v>673005.04</v>
      </c>
      <c r="X127" s="58">
        <v>895199.9</v>
      </c>
      <c r="Y127" s="58">
        <v>13412655.82</v>
      </c>
      <c r="Z127" s="59">
        <v>0.10383202440651025</v>
      </c>
      <c r="AA127" s="58">
        <v>895199.9</v>
      </c>
      <c r="AB127" s="58">
        <v>0</v>
      </c>
      <c r="AC127" s="58">
        <v>0</v>
      </c>
      <c r="AD127" s="58">
        <v>0</v>
      </c>
      <c r="AE127" s="58">
        <v>9.4499999999999993</v>
      </c>
      <c r="AF127" s="58">
        <f t="shared" si="25"/>
        <v>9.4499999999999993</v>
      </c>
      <c r="AG127" s="58">
        <v>243649.08</v>
      </c>
      <c r="AH127" s="57">
        <v>18810.759999999998</v>
      </c>
      <c r="AI127" s="57">
        <v>49236.35</v>
      </c>
      <c r="AJ127" s="58">
        <v>0</v>
      </c>
      <c r="AK127" s="57">
        <v>69199.520000000004</v>
      </c>
      <c r="AL127" s="57">
        <v>0</v>
      </c>
      <c r="AM127" s="57">
        <v>48467.5</v>
      </c>
      <c r="AN127" s="57">
        <v>11200</v>
      </c>
      <c r="AO127" s="57">
        <v>70622.78</v>
      </c>
      <c r="AP127" s="57">
        <v>0</v>
      </c>
      <c r="AQ127" s="57">
        <v>36393.94</v>
      </c>
      <c r="AR127" s="57">
        <v>9621.36</v>
      </c>
      <c r="AS127" s="57">
        <v>0</v>
      </c>
      <c r="AT127" s="57">
        <v>3533.28</v>
      </c>
      <c r="AU127" s="57">
        <v>15522.93</v>
      </c>
      <c r="AV127" s="57">
        <v>85916.23</v>
      </c>
      <c r="AW127" s="57">
        <v>662173.73</v>
      </c>
      <c r="AX127" s="57">
        <v>0</v>
      </c>
      <c r="AY127" s="59">
        <f t="shared" si="26"/>
        <v>0</v>
      </c>
      <c r="AZ127" s="58">
        <v>0</v>
      </c>
      <c r="BA127" s="59">
        <v>6.9250990830593023E-2</v>
      </c>
      <c r="BB127" s="57">
        <v>338493.06</v>
      </c>
      <c r="BC127" s="57">
        <v>1047564.27</v>
      </c>
      <c r="BD127" s="58">
        <v>222710</v>
      </c>
      <c r="BE127" s="58">
        <v>0</v>
      </c>
      <c r="BF127" s="58">
        <v>110993.45</v>
      </c>
      <c r="BG127" s="58">
        <v>0</v>
      </c>
      <c r="BH127" s="58">
        <v>0</v>
      </c>
      <c r="BI127" s="58">
        <v>0</v>
      </c>
      <c r="BJ127" s="58">
        <f t="shared" si="27"/>
        <v>0</v>
      </c>
      <c r="BK127" s="58">
        <v>0</v>
      </c>
      <c r="BL127" s="58">
        <v>1490</v>
      </c>
      <c r="BM127" s="58">
        <v>556</v>
      </c>
      <c r="BN127" s="57">
        <v>158</v>
      </c>
      <c r="BO127" s="57">
        <v>0</v>
      </c>
      <c r="BP127" s="57">
        <v>-16</v>
      </c>
      <c r="BQ127" s="57">
        <v>-20</v>
      </c>
      <c r="BR127" s="57">
        <v>-69</v>
      </c>
      <c r="BS127" s="57">
        <v>-212</v>
      </c>
      <c r="BT127" s="57">
        <v>0</v>
      </c>
      <c r="BU127" s="57">
        <v>0</v>
      </c>
      <c r="BV127" s="57">
        <v>-3</v>
      </c>
      <c r="BW127" s="57">
        <v>-462</v>
      </c>
      <c r="BX127" s="57">
        <v>-12</v>
      </c>
      <c r="BY127" s="57">
        <v>1410</v>
      </c>
      <c r="BZ127" s="57">
        <v>5</v>
      </c>
      <c r="CA127" s="57">
        <v>124</v>
      </c>
      <c r="CB127" s="57">
        <v>42</v>
      </c>
      <c r="CC127" s="57">
        <v>226</v>
      </c>
      <c r="CD127" s="57">
        <v>18</v>
      </c>
      <c r="CE127" s="57">
        <v>52</v>
      </c>
    </row>
    <row r="128" spans="1:83" s="48" customFormat="1" ht="15.65" customHeight="1" x14ac:dyDescent="0.35">
      <c r="A128" s="37">
        <v>15</v>
      </c>
      <c r="B128" s="49" t="s">
        <v>402</v>
      </c>
      <c r="C128" s="55" t="s">
        <v>256</v>
      </c>
      <c r="D128" s="40" t="s">
        <v>396</v>
      </c>
      <c r="E128" s="40" t="s">
        <v>122</v>
      </c>
      <c r="F128" s="40" t="s">
        <v>397</v>
      </c>
      <c r="G128" s="57">
        <v>0</v>
      </c>
      <c r="H128" s="57">
        <v>18076524.710000001</v>
      </c>
      <c r="I128" s="57">
        <v>0</v>
      </c>
      <c r="J128" s="57">
        <v>23544.57</v>
      </c>
      <c r="K128" s="58">
        <v>0</v>
      </c>
      <c r="L128" s="58">
        <v>18100069.280000001</v>
      </c>
      <c r="M128" s="58">
        <v>321940.376666667</v>
      </c>
      <c r="N128" s="57">
        <v>0</v>
      </c>
      <c r="O128" s="57">
        <v>3204207.13</v>
      </c>
      <c r="P128" s="66">
        <v>3989302.45</v>
      </c>
      <c r="Q128" s="57">
        <v>0</v>
      </c>
      <c r="R128" s="57">
        <v>1786875.85</v>
      </c>
      <c r="S128" s="57">
        <v>6259524.79</v>
      </c>
      <c r="T128" s="57">
        <v>1292539.8799999999</v>
      </c>
      <c r="U128" s="57">
        <v>0</v>
      </c>
      <c r="V128" s="57">
        <v>0</v>
      </c>
      <c r="W128" s="57">
        <v>795734.81</v>
      </c>
      <c r="X128" s="58">
        <v>1526337.53</v>
      </c>
      <c r="Y128" s="58">
        <v>18854522.440000001</v>
      </c>
      <c r="Z128" s="59">
        <v>6.6058947677006208E-2</v>
      </c>
      <c r="AA128" s="58">
        <v>1404113.41</v>
      </c>
      <c r="AB128" s="58">
        <v>0</v>
      </c>
      <c r="AC128" s="58">
        <v>0</v>
      </c>
      <c r="AD128" s="58">
        <v>0</v>
      </c>
      <c r="AE128" s="58">
        <v>0</v>
      </c>
      <c r="AF128" s="58">
        <f t="shared" si="25"/>
        <v>0</v>
      </c>
      <c r="AG128" s="58">
        <v>708753.58</v>
      </c>
      <c r="AH128" s="57">
        <v>57640.76</v>
      </c>
      <c r="AI128" s="57">
        <v>128515.52</v>
      </c>
      <c r="AJ128" s="58">
        <v>13097.52</v>
      </c>
      <c r="AK128" s="57">
        <v>164741.5</v>
      </c>
      <c r="AL128" s="57">
        <v>12385.49</v>
      </c>
      <c r="AM128" s="57">
        <v>58895.69</v>
      </c>
      <c r="AN128" s="57">
        <v>11200</v>
      </c>
      <c r="AO128" s="57">
        <v>0</v>
      </c>
      <c r="AP128" s="57">
        <v>0</v>
      </c>
      <c r="AQ128" s="57">
        <v>17381.810000000001</v>
      </c>
      <c r="AR128" s="57">
        <v>13936.68</v>
      </c>
      <c r="AS128" s="57">
        <v>0</v>
      </c>
      <c r="AT128" s="57">
        <v>13262.22</v>
      </c>
      <c r="AU128" s="57">
        <v>1767.73</v>
      </c>
      <c r="AV128" s="57">
        <v>48032.65</v>
      </c>
      <c r="AW128" s="57">
        <v>1249611.1499999999</v>
      </c>
      <c r="AX128" s="57">
        <v>0</v>
      </c>
      <c r="AY128" s="59">
        <f t="shared" si="26"/>
        <v>0</v>
      </c>
      <c r="AZ128" s="58">
        <v>0</v>
      </c>
      <c r="BA128" s="59">
        <v>7.6835977602904559E-2</v>
      </c>
      <c r="BB128" s="57">
        <v>659499.34</v>
      </c>
      <c r="BC128" s="57">
        <v>534616.86</v>
      </c>
      <c r="BD128" s="58">
        <v>222710</v>
      </c>
      <c r="BE128" s="58">
        <v>0</v>
      </c>
      <c r="BF128" s="58">
        <v>246797.31</v>
      </c>
      <c r="BG128" s="58">
        <v>0</v>
      </c>
      <c r="BH128" s="58">
        <v>0</v>
      </c>
      <c r="BI128" s="58">
        <v>0</v>
      </c>
      <c r="BJ128" s="58">
        <f t="shared" si="27"/>
        <v>0</v>
      </c>
      <c r="BK128" s="58">
        <v>0</v>
      </c>
      <c r="BL128" s="58">
        <v>1775</v>
      </c>
      <c r="BM128" s="58">
        <v>684</v>
      </c>
      <c r="BN128" s="57">
        <v>23</v>
      </c>
      <c r="BO128" s="57">
        <v>0</v>
      </c>
      <c r="BP128" s="57">
        <v>-16</v>
      </c>
      <c r="BQ128" s="57">
        <v>-21</v>
      </c>
      <c r="BR128" s="57">
        <v>-316</v>
      </c>
      <c r="BS128" s="57">
        <v>-169</v>
      </c>
      <c r="BT128" s="57">
        <v>0</v>
      </c>
      <c r="BU128" s="57">
        <v>0</v>
      </c>
      <c r="BV128" s="57">
        <v>0</v>
      </c>
      <c r="BW128" s="57">
        <v>-320</v>
      </c>
      <c r="BX128" s="57">
        <v>-2</v>
      </c>
      <c r="BY128" s="57">
        <v>1638</v>
      </c>
      <c r="BZ128" s="57">
        <v>14</v>
      </c>
      <c r="CA128" s="57">
        <v>123</v>
      </c>
      <c r="CB128" s="57">
        <v>25</v>
      </c>
      <c r="CC128" s="57">
        <v>105</v>
      </c>
      <c r="CD128" s="57">
        <v>59</v>
      </c>
      <c r="CE128" s="57">
        <v>7</v>
      </c>
    </row>
    <row r="129" spans="1:83" s="48" customFormat="1" ht="15.65" customHeight="1" x14ac:dyDescent="0.35">
      <c r="A129" s="37">
        <v>16</v>
      </c>
      <c r="B129" s="49" t="s">
        <v>403</v>
      </c>
      <c r="C129" s="55" t="s">
        <v>404</v>
      </c>
      <c r="D129" s="40" t="s">
        <v>405</v>
      </c>
      <c r="E129" s="40" t="s">
        <v>323</v>
      </c>
      <c r="F129" s="40" t="s">
        <v>397</v>
      </c>
      <c r="G129" s="57">
        <v>16808593.760000002</v>
      </c>
      <c r="H129" s="57">
        <v>0</v>
      </c>
      <c r="I129" s="57">
        <v>682039.35</v>
      </c>
      <c r="J129" s="57">
        <v>52598.8</v>
      </c>
      <c r="K129" s="58">
        <v>0</v>
      </c>
      <c r="L129" s="58">
        <v>17543231.91</v>
      </c>
      <c r="M129" s="58">
        <v>539474.75</v>
      </c>
      <c r="N129" s="57">
        <v>32298.959999999999</v>
      </c>
      <c r="O129" s="57">
        <v>3933294.14</v>
      </c>
      <c r="P129" s="66">
        <v>1891949.78</v>
      </c>
      <c r="Q129" s="57">
        <v>0</v>
      </c>
      <c r="R129" s="57">
        <v>1648348.76</v>
      </c>
      <c r="S129" s="57">
        <v>6033266.5999999996</v>
      </c>
      <c r="T129" s="57">
        <v>1420301.7</v>
      </c>
      <c r="U129" s="57">
        <v>0</v>
      </c>
      <c r="V129" s="57">
        <v>0</v>
      </c>
      <c r="W129" s="57">
        <v>1067865.6000000001</v>
      </c>
      <c r="X129" s="58">
        <v>1537061.85</v>
      </c>
      <c r="Y129" s="58">
        <v>17564387.390000001</v>
      </c>
      <c r="Z129" s="59">
        <v>0.10546709589821153</v>
      </c>
      <c r="AA129" s="58">
        <v>1537061.85</v>
      </c>
      <c r="AB129" s="58">
        <v>0</v>
      </c>
      <c r="AC129" s="58">
        <v>0</v>
      </c>
      <c r="AD129" s="58">
        <v>0</v>
      </c>
      <c r="AE129" s="58">
        <v>0</v>
      </c>
      <c r="AF129" s="58">
        <f>SUM(AD129:AE129)</f>
        <v>0</v>
      </c>
      <c r="AG129" s="58">
        <v>706467.82</v>
      </c>
      <c r="AH129" s="57">
        <v>59066.03</v>
      </c>
      <c r="AI129" s="57">
        <v>206210.4</v>
      </c>
      <c r="AJ129" s="58">
        <v>0</v>
      </c>
      <c r="AK129" s="57">
        <v>126278.63</v>
      </c>
      <c r="AL129" s="57">
        <v>36417.65</v>
      </c>
      <c r="AM129" s="57">
        <v>59027.65</v>
      </c>
      <c r="AN129" s="57">
        <v>11619</v>
      </c>
      <c r="AO129" s="57">
        <v>0</v>
      </c>
      <c r="AP129" s="57">
        <v>0</v>
      </c>
      <c r="AQ129" s="57">
        <v>30795.11</v>
      </c>
      <c r="AR129" s="57">
        <v>20607.7</v>
      </c>
      <c r="AS129" s="57">
        <v>0</v>
      </c>
      <c r="AT129" s="57">
        <v>6391.89</v>
      </c>
      <c r="AU129" s="57">
        <v>7833.58</v>
      </c>
      <c r="AV129" s="57">
        <v>77803.100000000006</v>
      </c>
      <c r="AW129" s="57">
        <v>1348518.56</v>
      </c>
      <c r="AX129" s="57">
        <v>0</v>
      </c>
      <c r="AY129" s="59">
        <f>AX129/AW129</f>
        <v>0</v>
      </c>
      <c r="AZ129" s="58">
        <v>0</v>
      </c>
      <c r="BA129" s="59">
        <v>8.8601324643950236E-2</v>
      </c>
      <c r="BB129" s="57">
        <v>371505.07</v>
      </c>
      <c r="BC129" s="57">
        <v>1401248.5</v>
      </c>
      <c r="BD129" s="58">
        <v>222710</v>
      </c>
      <c r="BE129" s="58">
        <v>0</v>
      </c>
      <c r="BF129" s="58">
        <v>292435</v>
      </c>
      <c r="BG129" s="58">
        <v>0</v>
      </c>
      <c r="BH129" s="58">
        <v>0</v>
      </c>
      <c r="BI129" s="58">
        <v>0</v>
      </c>
      <c r="BJ129" s="58">
        <f>SUM(BH129:BI129)</f>
        <v>0</v>
      </c>
      <c r="BK129" s="58">
        <v>0</v>
      </c>
      <c r="BL129" s="58">
        <v>2297</v>
      </c>
      <c r="BM129" s="58">
        <v>803</v>
      </c>
      <c r="BN129" s="57">
        <v>0</v>
      </c>
      <c r="BO129" s="57">
        <v>0</v>
      </c>
      <c r="BP129" s="57">
        <v>-39</v>
      </c>
      <c r="BQ129" s="57">
        <v>-20</v>
      </c>
      <c r="BR129" s="57">
        <v>-574</v>
      </c>
      <c r="BS129" s="57">
        <v>-194</v>
      </c>
      <c r="BT129" s="57">
        <v>0</v>
      </c>
      <c r="BU129" s="57">
        <v>-2</v>
      </c>
      <c r="BV129" s="57">
        <v>0</v>
      </c>
      <c r="BW129" s="57">
        <v>-239</v>
      </c>
      <c r="BX129" s="57">
        <v>0</v>
      </c>
      <c r="BY129" s="57">
        <v>2032</v>
      </c>
      <c r="BZ129" s="57">
        <v>2</v>
      </c>
      <c r="CA129" s="57">
        <v>107</v>
      </c>
      <c r="CB129" s="57">
        <v>19</v>
      </c>
      <c r="CC129" s="57">
        <v>91</v>
      </c>
      <c r="CD129" s="57">
        <v>10</v>
      </c>
      <c r="CE129" s="57">
        <v>12</v>
      </c>
    </row>
    <row r="130" spans="1:83" s="48" customFormat="1" ht="15.65" customHeight="1" x14ac:dyDescent="0.35">
      <c r="A130" s="37">
        <v>16</v>
      </c>
      <c r="B130" s="49" t="s">
        <v>406</v>
      </c>
      <c r="C130" s="55" t="s">
        <v>176</v>
      </c>
      <c r="D130" s="40" t="s">
        <v>407</v>
      </c>
      <c r="E130" s="40" t="s">
        <v>323</v>
      </c>
      <c r="F130" s="40" t="s">
        <v>397</v>
      </c>
      <c r="G130" s="57">
        <v>29120847.75</v>
      </c>
      <c r="H130" s="57">
        <v>0</v>
      </c>
      <c r="I130" s="57">
        <v>58685.07</v>
      </c>
      <c r="J130" s="57">
        <v>0</v>
      </c>
      <c r="K130" s="58">
        <v>0</v>
      </c>
      <c r="L130" s="58">
        <v>29179532.82</v>
      </c>
      <c r="M130" s="58">
        <v>0</v>
      </c>
      <c r="N130" s="57">
        <v>0</v>
      </c>
      <c r="O130" s="57">
        <v>6030371.7000000002</v>
      </c>
      <c r="P130" s="66">
        <v>3764035.03</v>
      </c>
      <c r="Q130" s="57">
        <v>0</v>
      </c>
      <c r="R130" s="57">
        <v>3059995.05</v>
      </c>
      <c r="S130" s="57">
        <v>9197236.7599999998</v>
      </c>
      <c r="T130" s="57">
        <v>3255081.16</v>
      </c>
      <c r="U130" s="57">
        <v>0</v>
      </c>
      <c r="V130" s="57">
        <v>0</v>
      </c>
      <c r="W130" s="57">
        <v>2055678.66</v>
      </c>
      <c r="X130" s="58">
        <v>1825211.47</v>
      </c>
      <c r="Y130" s="58">
        <v>29187609.829999998</v>
      </c>
      <c r="Z130" s="59">
        <v>0.16595107812409068</v>
      </c>
      <c r="AA130" s="58">
        <v>1825211.47</v>
      </c>
      <c r="AB130" s="58">
        <v>0</v>
      </c>
      <c r="AC130" s="58">
        <v>0</v>
      </c>
      <c r="AD130" s="58">
        <v>0</v>
      </c>
      <c r="AE130" s="58">
        <v>0</v>
      </c>
      <c r="AF130" s="58">
        <f>SUM(AD130:AE130)</f>
        <v>0</v>
      </c>
      <c r="AG130" s="58">
        <v>826928.16</v>
      </c>
      <c r="AH130" s="57">
        <v>69438.75</v>
      </c>
      <c r="AI130" s="57">
        <v>215831.53</v>
      </c>
      <c r="AJ130" s="58">
        <v>0</v>
      </c>
      <c r="AK130" s="57">
        <v>175642.59</v>
      </c>
      <c r="AL130" s="57">
        <v>30917.96</v>
      </c>
      <c r="AM130" s="57">
        <v>72617.990000000005</v>
      </c>
      <c r="AN130" s="57">
        <v>11619</v>
      </c>
      <c r="AO130" s="57">
        <v>0</v>
      </c>
      <c r="AP130" s="57">
        <v>0</v>
      </c>
      <c r="AQ130" s="57">
        <v>69559.959999999992</v>
      </c>
      <c r="AR130" s="57">
        <v>8913.4500000000007</v>
      </c>
      <c r="AS130" s="57">
        <v>0</v>
      </c>
      <c r="AT130" s="57">
        <v>4010.56</v>
      </c>
      <c r="AU130" s="57">
        <v>3717.68</v>
      </c>
      <c r="AV130" s="57">
        <v>85825.22</v>
      </c>
      <c r="AW130" s="57">
        <v>1575022.85</v>
      </c>
      <c r="AX130" s="57">
        <v>0</v>
      </c>
      <c r="AY130" s="59">
        <f>AX130/AW130</f>
        <v>0</v>
      </c>
      <c r="AZ130" s="58">
        <v>0</v>
      </c>
      <c r="BA130" s="59">
        <v>6.2677140640591406E-2</v>
      </c>
      <c r="BB130" s="57">
        <v>3200927.29</v>
      </c>
      <c r="BC130" s="57">
        <v>1631708.79</v>
      </c>
      <c r="BD130" s="58">
        <v>222710</v>
      </c>
      <c r="BE130" s="58">
        <v>0</v>
      </c>
      <c r="BF130" s="58">
        <v>371606.48</v>
      </c>
      <c r="BG130" s="58">
        <v>0</v>
      </c>
      <c r="BH130" s="58">
        <v>0</v>
      </c>
      <c r="BI130" s="58">
        <v>0</v>
      </c>
      <c r="BJ130" s="58">
        <f>SUM(BH130:BI130)</f>
        <v>0</v>
      </c>
      <c r="BK130" s="58">
        <v>0</v>
      </c>
      <c r="BL130" s="58">
        <v>2538</v>
      </c>
      <c r="BM130" s="58">
        <v>1754</v>
      </c>
      <c r="BN130" s="57">
        <v>0</v>
      </c>
      <c r="BO130" s="57">
        <v>-1</v>
      </c>
      <c r="BP130" s="57">
        <v>-50</v>
      </c>
      <c r="BQ130" s="57">
        <v>-29</v>
      </c>
      <c r="BR130" s="57">
        <v>-1042</v>
      </c>
      <c r="BS130" s="57">
        <v>-301</v>
      </c>
      <c r="BT130" s="57">
        <v>25</v>
      </c>
      <c r="BU130" s="57">
        <v>0</v>
      </c>
      <c r="BV130" s="57">
        <v>0</v>
      </c>
      <c r="BW130" s="57">
        <v>-561</v>
      </c>
      <c r="BX130" s="57">
        <v>-11</v>
      </c>
      <c r="BY130" s="57">
        <v>2322</v>
      </c>
      <c r="BZ130" s="57">
        <v>2</v>
      </c>
      <c r="CA130" s="57">
        <v>224</v>
      </c>
      <c r="CB130" s="57">
        <v>59</v>
      </c>
      <c r="CC130" s="57">
        <v>263</v>
      </c>
      <c r="CD130" s="57">
        <v>26</v>
      </c>
      <c r="CE130" s="57">
        <v>0</v>
      </c>
    </row>
    <row r="131" spans="1:83" s="48" customFormat="1" ht="15.65" customHeight="1" x14ac:dyDescent="0.35">
      <c r="A131" s="37">
        <v>16</v>
      </c>
      <c r="B131" s="49" t="s">
        <v>408</v>
      </c>
      <c r="C131" s="55" t="s">
        <v>409</v>
      </c>
      <c r="D131" s="40" t="s">
        <v>410</v>
      </c>
      <c r="E131" s="40" t="s">
        <v>323</v>
      </c>
      <c r="F131" s="40" t="s">
        <v>397</v>
      </c>
      <c r="G131" s="58">
        <v>43552154.68</v>
      </c>
      <c r="H131" s="58">
        <v>0</v>
      </c>
      <c r="I131" s="58">
        <v>803375.28399999999</v>
      </c>
      <c r="J131" s="58">
        <v>0</v>
      </c>
      <c r="K131" s="58">
        <v>0</v>
      </c>
      <c r="L131" s="58">
        <v>44355529.964000002</v>
      </c>
      <c r="M131" s="58">
        <v>0</v>
      </c>
      <c r="N131" s="58">
        <v>6433094.75</v>
      </c>
      <c r="O131" s="58">
        <v>7018741.96</v>
      </c>
      <c r="P131" s="58">
        <v>7507513.0800000001</v>
      </c>
      <c r="Q131" s="58">
        <v>119315.8</v>
      </c>
      <c r="R131" s="58">
        <v>3359534.32</v>
      </c>
      <c r="S131" s="58">
        <v>12409115.07</v>
      </c>
      <c r="T131" s="58">
        <v>3833171.09</v>
      </c>
      <c r="U131" s="58">
        <v>0</v>
      </c>
      <c r="V131" s="58">
        <v>0</v>
      </c>
      <c r="W131" s="58">
        <v>1588368.27</v>
      </c>
      <c r="X131" s="58">
        <v>2672959.15</v>
      </c>
      <c r="Y131" s="58">
        <v>44941813.490000002</v>
      </c>
      <c r="Z131" s="59">
        <v>6.8023866000835723E-2</v>
      </c>
      <c r="AA131" s="58">
        <v>2672959.15</v>
      </c>
      <c r="AB131" s="58">
        <v>0</v>
      </c>
      <c r="AC131" s="58">
        <v>0</v>
      </c>
      <c r="AD131" s="58">
        <v>0</v>
      </c>
      <c r="AE131" s="58">
        <v>0</v>
      </c>
      <c r="AF131" s="58">
        <f>SUM(AD131:AE131)</f>
        <v>0</v>
      </c>
      <c r="AG131" s="58">
        <v>1350821.42</v>
      </c>
      <c r="AH131" s="58">
        <v>111882.7</v>
      </c>
      <c r="AI131" s="58">
        <v>324450.92</v>
      </c>
      <c r="AJ131" s="58">
        <v>30219.8</v>
      </c>
      <c r="AK131" s="58">
        <v>182002.36</v>
      </c>
      <c r="AL131" s="58">
        <v>16360.05</v>
      </c>
      <c r="AM131" s="58">
        <v>58507.06</v>
      </c>
      <c r="AN131" s="58">
        <v>11619</v>
      </c>
      <c r="AO131" s="58">
        <v>14994.5</v>
      </c>
      <c r="AP131" s="58">
        <v>0</v>
      </c>
      <c r="AQ131" s="58">
        <v>109904.37000000001</v>
      </c>
      <c r="AR131" s="58">
        <v>17594.12</v>
      </c>
      <c r="AS131" s="58">
        <v>0</v>
      </c>
      <c r="AT131" s="58">
        <v>51497.94</v>
      </c>
      <c r="AU131" s="58">
        <v>31139.43</v>
      </c>
      <c r="AV131" s="58">
        <v>107824.11</v>
      </c>
      <c r="AW131" s="58">
        <v>2418817.7799999998</v>
      </c>
      <c r="AX131" s="58">
        <v>0</v>
      </c>
      <c r="AY131" s="59">
        <f>AX131/AW131</f>
        <v>0</v>
      </c>
      <c r="AZ131" s="58">
        <v>0</v>
      </c>
      <c r="BA131" s="59">
        <v>6.1373752220518149E-2</v>
      </c>
      <c r="BB131" s="58">
        <v>395883.65</v>
      </c>
      <c r="BC131" s="58">
        <v>2566702.2799999998</v>
      </c>
      <c r="BD131" s="58">
        <v>222710</v>
      </c>
      <c r="BE131" s="58">
        <v>0</v>
      </c>
      <c r="BF131" s="58">
        <v>570168.91</v>
      </c>
      <c r="BG131" s="58">
        <v>0</v>
      </c>
      <c r="BH131" s="58">
        <v>0</v>
      </c>
      <c r="BI131" s="58">
        <v>0</v>
      </c>
      <c r="BJ131" s="58">
        <f>SUM(BH131:BI131)</f>
        <v>0</v>
      </c>
      <c r="BK131" s="58">
        <v>0</v>
      </c>
      <c r="BL131" s="58">
        <v>3553</v>
      </c>
      <c r="BM131" s="58">
        <v>2326</v>
      </c>
      <c r="BN131" s="58">
        <v>0</v>
      </c>
      <c r="BO131" s="58">
        <v>0</v>
      </c>
      <c r="BP131" s="58">
        <v>-55</v>
      </c>
      <c r="BQ131" s="58">
        <v>-57</v>
      </c>
      <c r="BR131" s="58">
        <v>-1154</v>
      </c>
      <c r="BS131" s="58">
        <v>-568</v>
      </c>
      <c r="BT131" s="58">
        <v>0</v>
      </c>
      <c r="BU131" s="58">
        <v>0</v>
      </c>
      <c r="BV131" s="58">
        <v>13</v>
      </c>
      <c r="BW131" s="58">
        <v>-544</v>
      </c>
      <c r="BX131" s="58">
        <v>0</v>
      </c>
      <c r="BY131" s="58">
        <v>3514</v>
      </c>
      <c r="BZ131" s="58">
        <v>10</v>
      </c>
      <c r="CA131" s="58">
        <v>297</v>
      </c>
      <c r="CB131" s="58">
        <v>53</v>
      </c>
      <c r="CC131" s="58">
        <v>150</v>
      </c>
      <c r="CD131" s="58">
        <v>7</v>
      </c>
      <c r="CE131" s="58">
        <v>14</v>
      </c>
    </row>
    <row r="132" spans="1:83" s="48" customFormat="1" ht="15.65" customHeight="1" x14ac:dyDescent="0.35">
      <c r="A132" s="37">
        <v>16</v>
      </c>
      <c r="B132" s="49" t="s">
        <v>411</v>
      </c>
      <c r="C132" s="55" t="s">
        <v>412</v>
      </c>
      <c r="D132" s="40" t="s">
        <v>407</v>
      </c>
      <c r="E132" s="40" t="s">
        <v>323</v>
      </c>
      <c r="F132" s="40" t="s">
        <v>397</v>
      </c>
      <c r="G132" s="57">
        <v>34281913.969999999</v>
      </c>
      <c r="H132" s="57">
        <v>0</v>
      </c>
      <c r="I132" s="57">
        <v>95220.56</v>
      </c>
      <c r="J132" s="57">
        <v>93504.6</v>
      </c>
      <c r="K132" s="58">
        <v>0</v>
      </c>
      <c r="L132" s="58">
        <v>34470639.130000003</v>
      </c>
      <c r="M132" s="58">
        <v>1257478.0900000001</v>
      </c>
      <c r="N132" s="57">
        <v>0</v>
      </c>
      <c r="O132" s="57">
        <v>8764369.7200000007</v>
      </c>
      <c r="P132" s="66">
        <v>4812904.28</v>
      </c>
      <c r="Q132" s="57">
        <v>0</v>
      </c>
      <c r="R132" s="57">
        <v>4394651.3499999996</v>
      </c>
      <c r="S132" s="57">
        <v>10125560.279999999</v>
      </c>
      <c r="T132" s="57">
        <v>3704403.16</v>
      </c>
      <c r="U132" s="57">
        <v>0</v>
      </c>
      <c r="V132" s="57">
        <v>0</v>
      </c>
      <c r="W132" s="57">
        <v>1311648.1599999999</v>
      </c>
      <c r="X132" s="58">
        <v>2270969.5100000002</v>
      </c>
      <c r="Y132" s="58">
        <v>35384506.460000001</v>
      </c>
      <c r="Z132" s="59">
        <v>7.3661098741739831E-2</v>
      </c>
      <c r="AA132" s="58">
        <v>2270969.5099999998</v>
      </c>
      <c r="AB132" s="58">
        <v>0</v>
      </c>
      <c r="AC132" s="58">
        <v>0</v>
      </c>
      <c r="AD132" s="58">
        <v>0</v>
      </c>
      <c r="AE132" s="58">
        <v>0</v>
      </c>
      <c r="AF132" s="58">
        <f>SUM(AD132:AE132)</f>
        <v>0</v>
      </c>
      <c r="AG132" s="58">
        <v>1161766.01</v>
      </c>
      <c r="AH132" s="57">
        <v>98153.07</v>
      </c>
      <c r="AI132" s="57">
        <v>279696.19</v>
      </c>
      <c r="AJ132" s="58">
        <v>2870.4</v>
      </c>
      <c r="AK132" s="57">
        <v>179666.02</v>
      </c>
      <c r="AL132" s="57">
        <v>22158.89</v>
      </c>
      <c r="AM132" s="57">
        <v>104955.76</v>
      </c>
      <c r="AN132" s="57">
        <v>11619</v>
      </c>
      <c r="AO132" s="57">
        <v>4500</v>
      </c>
      <c r="AP132" s="57">
        <v>0</v>
      </c>
      <c r="AQ132" s="57">
        <v>153985.20000000001</v>
      </c>
      <c r="AR132" s="57">
        <v>19747.07</v>
      </c>
      <c r="AS132" s="57">
        <v>0</v>
      </c>
      <c r="AT132" s="57">
        <v>37599.83</v>
      </c>
      <c r="AU132" s="57">
        <v>17689.68</v>
      </c>
      <c r="AV132" s="57">
        <v>93493.33</v>
      </c>
      <c r="AW132" s="57">
        <v>2187900.4500000002</v>
      </c>
      <c r="AX132" s="57">
        <v>0</v>
      </c>
      <c r="AY132" s="59">
        <f>AX132/AW132</f>
        <v>0</v>
      </c>
      <c r="AZ132" s="58">
        <v>0</v>
      </c>
      <c r="BA132" s="59">
        <v>6.390006633107273E-2</v>
      </c>
      <c r="BB132" s="57">
        <v>814822.58</v>
      </c>
      <c r="BC132" s="57">
        <v>1710420.87</v>
      </c>
      <c r="BD132" s="58">
        <v>222710</v>
      </c>
      <c r="BE132" s="58">
        <v>0</v>
      </c>
      <c r="BF132" s="58">
        <v>534978.87000000104</v>
      </c>
      <c r="BG132" s="58">
        <v>0</v>
      </c>
      <c r="BH132" s="58">
        <v>0</v>
      </c>
      <c r="BI132" s="58">
        <v>0</v>
      </c>
      <c r="BJ132" s="58">
        <f>SUM(BH132:BI132)</f>
        <v>0</v>
      </c>
      <c r="BK132" s="58">
        <v>0</v>
      </c>
      <c r="BL132" s="58">
        <v>3713</v>
      </c>
      <c r="BM132" s="58">
        <v>1832</v>
      </c>
      <c r="BN132" s="57">
        <v>9</v>
      </c>
      <c r="BO132" s="57">
        <v>0</v>
      </c>
      <c r="BP132" s="57">
        <v>-72</v>
      </c>
      <c r="BQ132" s="57">
        <v>-50</v>
      </c>
      <c r="BR132" s="57">
        <v>-930</v>
      </c>
      <c r="BS132" s="57">
        <v>-350</v>
      </c>
      <c r="BT132" s="57">
        <v>0</v>
      </c>
      <c r="BU132" s="57">
        <v>-4</v>
      </c>
      <c r="BV132" s="57">
        <v>0</v>
      </c>
      <c r="BW132" s="57">
        <v>-827</v>
      </c>
      <c r="BX132" s="57">
        <v>-1</v>
      </c>
      <c r="BY132" s="57">
        <v>3320</v>
      </c>
      <c r="BZ132" s="57">
        <v>9</v>
      </c>
      <c r="CA132" s="57">
        <v>364</v>
      </c>
      <c r="CB132" s="57">
        <v>77</v>
      </c>
      <c r="CC132" s="57">
        <v>352</v>
      </c>
      <c r="CD132" s="57">
        <v>34</v>
      </c>
      <c r="CE132" s="57">
        <v>0</v>
      </c>
    </row>
    <row r="133" spans="1:83" s="48" customFormat="1" ht="15.65" customHeight="1" x14ac:dyDescent="0.35">
      <c r="A133" s="37">
        <v>16</v>
      </c>
      <c r="B133" s="49" t="s">
        <v>413</v>
      </c>
      <c r="C133" s="55" t="s">
        <v>314</v>
      </c>
      <c r="D133" s="40" t="s">
        <v>414</v>
      </c>
      <c r="E133" s="40" t="s">
        <v>323</v>
      </c>
      <c r="F133" s="40" t="s">
        <v>397</v>
      </c>
      <c r="G133" s="57">
        <v>22591866.07</v>
      </c>
      <c r="H133" s="57">
        <v>452610.04</v>
      </c>
      <c r="I133" s="57">
        <v>0</v>
      </c>
      <c r="J133" s="57">
        <v>71307.395967496006</v>
      </c>
      <c r="K133" s="58">
        <v>0</v>
      </c>
      <c r="L133" s="58">
        <v>23115783.505967502</v>
      </c>
      <c r="M133" s="58">
        <v>756305.51</v>
      </c>
      <c r="N133" s="57">
        <v>0</v>
      </c>
      <c r="O133" s="57">
        <v>6766963.3600000003</v>
      </c>
      <c r="P133" s="66">
        <v>2593307.27</v>
      </c>
      <c r="Q133" s="57">
        <v>0</v>
      </c>
      <c r="R133" s="57">
        <v>2718147</v>
      </c>
      <c r="S133" s="57">
        <v>5813018.3399999999</v>
      </c>
      <c r="T133" s="57">
        <v>2223357.33</v>
      </c>
      <c r="U133" s="57">
        <v>0</v>
      </c>
      <c r="V133" s="57">
        <v>0</v>
      </c>
      <c r="W133" s="57">
        <v>1005097.27</v>
      </c>
      <c r="X133" s="58">
        <v>2082907.6299999962</v>
      </c>
      <c r="Y133" s="58">
        <v>23202798.199999999</v>
      </c>
      <c r="Z133" s="59">
        <v>0.11164442331804826</v>
      </c>
      <c r="AA133" s="58">
        <v>2082907.63</v>
      </c>
      <c r="AB133" s="58">
        <v>0</v>
      </c>
      <c r="AC133" s="58">
        <v>0</v>
      </c>
      <c r="AD133" s="58">
        <v>0</v>
      </c>
      <c r="AE133" s="58">
        <v>0</v>
      </c>
      <c r="AF133" s="58">
        <f>SUM(AD133:AE133)</f>
        <v>0</v>
      </c>
      <c r="AG133" s="58">
        <v>885721.32</v>
      </c>
      <c r="AH133" s="57">
        <v>70528.97</v>
      </c>
      <c r="AI133" s="57">
        <v>202520.82</v>
      </c>
      <c r="AJ133" s="58">
        <v>16794.52</v>
      </c>
      <c r="AK133" s="57">
        <v>194856.05</v>
      </c>
      <c r="AL133" s="57">
        <v>22705.42</v>
      </c>
      <c r="AM133" s="57">
        <v>87446.5</v>
      </c>
      <c r="AN133" s="57">
        <v>11619</v>
      </c>
      <c r="AO133" s="57">
        <v>4500</v>
      </c>
      <c r="AP133" s="57">
        <v>0</v>
      </c>
      <c r="AQ133" s="57">
        <v>60649.659999999996</v>
      </c>
      <c r="AR133" s="57">
        <v>22879.07</v>
      </c>
      <c r="AS133" s="57">
        <v>0</v>
      </c>
      <c r="AT133" s="57">
        <v>68089.52</v>
      </c>
      <c r="AU133" s="57">
        <v>21188.18</v>
      </c>
      <c r="AV133" s="57">
        <v>119837.6</v>
      </c>
      <c r="AW133" s="57">
        <v>1789336.63</v>
      </c>
      <c r="AX133" s="57">
        <v>0</v>
      </c>
      <c r="AY133" s="59">
        <f>AX133/AW133</f>
        <v>0</v>
      </c>
      <c r="AZ133" s="58">
        <v>0</v>
      </c>
      <c r="BA133" s="59">
        <v>8.9210738530986933E-2</v>
      </c>
      <c r="BB133" s="57">
        <v>788286.21</v>
      </c>
      <c r="BC133" s="57">
        <v>1784501.04</v>
      </c>
      <c r="BD133" s="58">
        <v>222710</v>
      </c>
      <c r="BE133" s="58">
        <v>0</v>
      </c>
      <c r="BF133" s="58">
        <v>278769.82999999903</v>
      </c>
      <c r="BG133" s="58">
        <v>0</v>
      </c>
      <c r="BH133" s="58">
        <v>0</v>
      </c>
      <c r="BI133" s="58">
        <v>0</v>
      </c>
      <c r="BJ133" s="58">
        <f>SUM(BH133:BI133)</f>
        <v>0</v>
      </c>
      <c r="BK133" s="58">
        <v>0</v>
      </c>
      <c r="BL133" s="58">
        <v>2165</v>
      </c>
      <c r="BM133" s="58">
        <v>1075</v>
      </c>
      <c r="BN133" s="57">
        <v>21</v>
      </c>
      <c r="BO133" s="57">
        <v>-14</v>
      </c>
      <c r="BP133" s="57">
        <v>-47</v>
      </c>
      <c r="BQ133" s="57">
        <v>-13</v>
      </c>
      <c r="BR133" s="57">
        <v>-371</v>
      </c>
      <c r="BS133" s="57">
        <v>-165</v>
      </c>
      <c r="BT133" s="57">
        <v>1</v>
      </c>
      <c r="BU133" s="57">
        <v>0</v>
      </c>
      <c r="BV133" s="57">
        <v>-1</v>
      </c>
      <c r="BW133" s="57">
        <v>-482</v>
      </c>
      <c r="BX133" s="57">
        <v>-1</v>
      </c>
      <c r="BY133" s="57">
        <v>2168</v>
      </c>
      <c r="BZ133" s="57">
        <v>3</v>
      </c>
      <c r="CA133" s="57">
        <v>147</v>
      </c>
      <c r="CB133" s="57">
        <v>31</v>
      </c>
      <c r="CC133" s="57">
        <v>247</v>
      </c>
      <c r="CD133" s="57">
        <v>37</v>
      </c>
      <c r="CE133" s="57">
        <v>19</v>
      </c>
    </row>
    <row r="134" spans="1:83" s="48" customFormat="1" ht="15.65" customHeight="1" x14ac:dyDescent="0.35">
      <c r="A134" s="50">
        <v>17</v>
      </c>
      <c r="B134" s="51" t="s">
        <v>415</v>
      </c>
      <c r="C134" s="55" t="s">
        <v>416</v>
      </c>
      <c r="D134" s="40" t="s">
        <v>417</v>
      </c>
      <c r="E134" s="40" t="s">
        <v>104</v>
      </c>
      <c r="F134" s="40" t="s">
        <v>397</v>
      </c>
      <c r="G134" s="57">
        <v>39100475</v>
      </c>
      <c r="H134" s="57">
        <v>15948.93</v>
      </c>
      <c r="I134" s="57">
        <v>556973.63</v>
      </c>
      <c r="J134" s="57">
        <v>0</v>
      </c>
      <c r="K134" s="58">
        <v>0</v>
      </c>
      <c r="L134" s="58">
        <v>39673397.560000002</v>
      </c>
      <c r="M134" s="58">
        <v>0</v>
      </c>
      <c r="N134" s="57">
        <v>5125767.3099999996</v>
      </c>
      <c r="O134" s="57">
        <v>7483625.75</v>
      </c>
      <c r="P134" s="66">
        <v>6703989.4199999999</v>
      </c>
      <c r="Q134" s="57">
        <v>0</v>
      </c>
      <c r="R134" s="57">
        <v>4873821.3600000003</v>
      </c>
      <c r="S134" s="57">
        <v>8546542.4600000009</v>
      </c>
      <c r="T134" s="57">
        <v>2957506.14</v>
      </c>
      <c r="U134" s="57">
        <v>0</v>
      </c>
      <c r="V134" s="57">
        <v>0</v>
      </c>
      <c r="W134" s="57">
        <v>1237166.97</v>
      </c>
      <c r="X134" s="58">
        <v>3072197.37</v>
      </c>
      <c r="Y134" s="58">
        <v>40000616.780000001</v>
      </c>
      <c r="Z134" s="59">
        <v>8.8703679973640939E-2</v>
      </c>
      <c r="AA134" s="58">
        <v>3072172.37</v>
      </c>
      <c r="AB134" s="58">
        <v>0</v>
      </c>
      <c r="AC134" s="58">
        <v>0</v>
      </c>
      <c r="AD134" s="58">
        <v>0</v>
      </c>
      <c r="AE134" s="58">
        <v>0</v>
      </c>
      <c r="AF134" s="58">
        <f t="shared" ref="AF134:AF179" si="28">SUM(AD134:AE134)</f>
        <v>0</v>
      </c>
      <c r="AG134" s="58">
        <v>1630219.56</v>
      </c>
      <c r="AH134" s="57">
        <v>127544.72</v>
      </c>
      <c r="AI134" s="57">
        <v>290128.55</v>
      </c>
      <c r="AJ134" s="58">
        <v>17450.419999999998</v>
      </c>
      <c r="AK134" s="57">
        <v>209056.64000000001</v>
      </c>
      <c r="AL134" s="57">
        <v>141</v>
      </c>
      <c r="AM134" s="57">
        <v>127868.36</v>
      </c>
      <c r="AN134" s="57">
        <v>10800</v>
      </c>
      <c r="AO134" s="57">
        <v>9445.09</v>
      </c>
      <c r="AP134" s="57">
        <v>0</v>
      </c>
      <c r="AQ134" s="57">
        <v>109857.75</v>
      </c>
      <c r="AR134" s="57">
        <v>26962.82</v>
      </c>
      <c r="AS134" s="57">
        <v>0</v>
      </c>
      <c r="AT134" s="57">
        <v>19029.939999999999</v>
      </c>
      <c r="AU134" s="57">
        <v>21476.87</v>
      </c>
      <c r="AV134" s="57">
        <v>104354.97</v>
      </c>
      <c r="AW134" s="57">
        <v>2704336.69</v>
      </c>
      <c r="AX134" s="57">
        <v>0</v>
      </c>
      <c r="AY134" s="59">
        <f t="shared" ref="AY134:AY179" si="29">AX134/AW134</f>
        <v>0</v>
      </c>
      <c r="AZ134" s="58">
        <v>0</v>
      </c>
      <c r="BA134" s="59">
        <v>7.8571228866145496E-2</v>
      </c>
      <c r="BB134" s="57">
        <v>675060.85</v>
      </c>
      <c r="BC134" s="57">
        <v>2794709.9</v>
      </c>
      <c r="BD134" s="58">
        <v>222710</v>
      </c>
      <c r="BE134" s="58">
        <v>2.91038304567337E-11</v>
      </c>
      <c r="BF134" s="58">
        <v>590139.60100000002</v>
      </c>
      <c r="BG134" s="58">
        <v>0</v>
      </c>
      <c r="BH134" s="58">
        <v>0</v>
      </c>
      <c r="BI134" s="58">
        <v>0</v>
      </c>
      <c r="BJ134" s="58">
        <f t="shared" ref="BJ134:BJ179" si="30">SUM(BH134:BI134)</f>
        <v>0</v>
      </c>
      <c r="BK134" s="58">
        <v>0</v>
      </c>
      <c r="BL134" s="58">
        <v>3699</v>
      </c>
      <c r="BM134" s="58">
        <v>1134</v>
      </c>
      <c r="BN134" s="57">
        <v>18</v>
      </c>
      <c r="BO134" s="57">
        <v>0</v>
      </c>
      <c r="BP134" s="57">
        <v>-21</v>
      </c>
      <c r="BQ134" s="57">
        <v>-38</v>
      </c>
      <c r="BR134" s="57">
        <v>-476</v>
      </c>
      <c r="BS134" s="57">
        <v>-248</v>
      </c>
      <c r="BT134" s="57">
        <v>0</v>
      </c>
      <c r="BU134" s="57">
        <v>-5</v>
      </c>
      <c r="BV134" s="57">
        <v>-1</v>
      </c>
      <c r="BW134" s="57">
        <v>-1113</v>
      </c>
      <c r="BX134" s="57">
        <v>-1</v>
      </c>
      <c r="BY134" s="57">
        <v>2948</v>
      </c>
      <c r="BZ134" s="57">
        <v>3</v>
      </c>
      <c r="CA134" s="57">
        <v>135</v>
      </c>
      <c r="CB134" s="57">
        <v>40</v>
      </c>
      <c r="CC134" s="57">
        <v>492</v>
      </c>
      <c r="CD134" s="57">
        <v>16</v>
      </c>
      <c r="CE134" s="57">
        <v>15</v>
      </c>
    </row>
    <row r="135" spans="1:83" s="48" customFormat="1" ht="15.65" customHeight="1" x14ac:dyDescent="0.35">
      <c r="A135" s="37">
        <v>17</v>
      </c>
      <c r="B135" s="49" t="s">
        <v>418</v>
      </c>
      <c r="C135" s="55" t="s">
        <v>256</v>
      </c>
      <c r="D135" s="40" t="s">
        <v>419</v>
      </c>
      <c r="E135" s="40" t="s">
        <v>104</v>
      </c>
      <c r="F135" s="40" t="s">
        <v>397</v>
      </c>
      <c r="G135" s="57">
        <v>23273422.530000001</v>
      </c>
      <c r="H135" s="57">
        <v>0</v>
      </c>
      <c r="I135" s="57">
        <v>595342.63</v>
      </c>
      <c r="J135" s="57">
        <v>0</v>
      </c>
      <c r="K135" s="58">
        <v>0</v>
      </c>
      <c r="L135" s="58">
        <v>23868765.16</v>
      </c>
      <c r="M135" s="58">
        <v>0</v>
      </c>
      <c r="N135" s="57">
        <v>1930292.237</v>
      </c>
      <c r="O135" s="57">
        <v>5010683.3499999996</v>
      </c>
      <c r="P135" s="66">
        <v>3589567.8</v>
      </c>
      <c r="Q135" s="57">
        <v>0</v>
      </c>
      <c r="R135" s="57">
        <v>2705217.29</v>
      </c>
      <c r="S135" s="57">
        <v>5933453.5499999998</v>
      </c>
      <c r="T135" s="57">
        <v>1899260.12</v>
      </c>
      <c r="U135" s="57">
        <v>0</v>
      </c>
      <c r="V135" s="57">
        <v>0</v>
      </c>
      <c r="W135" s="57">
        <v>1446629.5</v>
      </c>
      <c r="X135" s="58">
        <v>1995120.22</v>
      </c>
      <c r="Y135" s="58">
        <v>24510224.067000002</v>
      </c>
      <c r="Z135" s="59">
        <v>4.2080479213471571E-2</v>
      </c>
      <c r="AA135" s="58">
        <v>1978280.43</v>
      </c>
      <c r="AB135" s="58">
        <v>0</v>
      </c>
      <c r="AC135" s="58">
        <v>0</v>
      </c>
      <c r="AD135" s="58">
        <v>0</v>
      </c>
      <c r="AE135" s="58">
        <v>309.70999999999998</v>
      </c>
      <c r="AF135" s="58">
        <f t="shared" si="28"/>
        <v>309.70999999999998</v>
      </c>
      <c r="AG135" s="58">
        <v>936975.74</v>
      </c>
      <c r="AH135" s="57">
        <v>73687.28</v>
      </c>
      <c r="AI135" s="57">
        <v>222820.79</v>
      </c>
      <c r="AJ135" s="58">
        <v>0</v>
      </c>
      <c r="AK135" s="57">
        <v>163952.09</v>
      </c>
      <c r="AL135" s="57">
        <v>4813.16</v>
      </c>
      <c r="AM135" s="57">
        <v>96510.04</v>
      </c>
      <c r="AN135" s="57">
        <v>9700</v>
      </c>
      <c r="AO135" s="57">
        <v>3890</v>
      </c>
      <c r="AP135" s="57">
        <v>0</v>
      </c>
      <c r="AQ135" s="57">
        <v>69386.960000000006</v>
      </c>
      <c r="AR135" s="57">
        <v>5661.45</v>
      </c>
      <c r="AS135" s="57">
        <v>0</v>
      </c>
      <c r="AT135" s="57">
        <v>45701.88</v>
      </c>
      <c r="AU135" s="57">
        <v>11502.65</v>
      </c>
      <c r="AV135" s="57">
        <v>97434.16</v>
      </c>
      <c r="AW135" s="57">
        <v>1742036.2</v>
      </c>
      <c r="AX135" s="57">
        <v>0</v>
      </c>
      <c r="AY135" s="59">
        <f t="shared" si="29"/>
        <v>0</v>
      </c>
      <c r="AZ135" s="58">
        <v>0</v>
      </c>
      <c r="BA135" s="59">
        <v>8.5001697857285452E-2</v>
      </c>
      <c r="BB135" s="57">
        <v>557089.19999999995</v>
      </c>
      <c r="BC135" s="57">
        <v>422267.57</v>
      </c>
      <c r="BD135" s="58">
        <v>222710</v>
      </c>
      <c r="BE135" s="58">
        <v>0</v>
      </c>
      <c r="BF135" s="58">
        <v>365930.59000000102</v>
      </c>
      <c r="BG135" s="58">
        <v>0</v>
      </c>
      <c r="BH135" s="58">
        <v>0</v>
      </c>
      <c r="BI135" s="58">
        <v>0</v>
      </c>
      <c r="BJ135" s="58">
        <f t="shared" si="30"/>
        <v>0</v>
      </c>
      <c r="BK135" s="58">
        <v>0</v>
      </c>
      <c r="BL135" s="58">
        <v>2593</v>
      </c>
      <c r="BM135" s="58">
        <v>760</v>
      </c>
      <c r="BN135" s="57">
        <v>44</v>
      </c>
      <c r="BO135" s="57">
        <v>0</v>
      </c>
      <c r="BP135" s="57">
        <v>-25</v>
      </c>
      <c r="BQ135" s="57">
        <v>-29</v>
      </c>
      <c r="BR135" s="57">
        <v>-340</v>
      </c>
      <c r="BS135" s="57">
        <v>-147</v>
      </c>
      <c r="BT135" s="57">
        <v>0</v>
      </c>
      <c r="BU135" s="57">
        <v>0</v>
      </c>
      <c r="BV135" s="57">
        <v>0</v>
      </c>
      <c r="BW135" s="57">
        <v>-707</v>
      </c>
      <c r="BX135" s="57">
        <v>-2</v>
      </c>
      <c r="BY135" s="57">
        <v>2147</v>
      </c>
      <c r="BZ135" s="57">
        <v>10</v>
      </c>
      <c r="CA135" s="57">
        <v>146</v>
      </c>
      <c r="CB135" s="57">
        <v>57</v>
      </c>
      <c r="CC135" s="57">
        <v>464</v>
      </c>
      <c r="CD135" s="57">
        <v>7</v>
      </c>
      <c r="CE135" s="57">
        <v>12</v>
      </c>
    </row>
    <row r="136" spans="1:83" s="48" customFormat="1" ht="15.65" customHeight="1" x14ac:dyDescent="0.35">
      <c r="A136" s="37">
        <v>17</v>
      </c>
      <c r="B136" s="49" t="s">
        <v>420</v>
      </c>
      <c r="C136" s="55" t="s">
        <v>256</v>
      </c>
      <c r="D136" s="40" t="s">
        <v>421</v>
      </c>
      <c r="E136" s="40" t="s">
        <v>109</v>
      </c>
      <c r="F136" s="40" t="s">
        <v>397</v>
      </c>
      <c r="G136" s="57">
        <v>28550692.52</v>
      </c>
      <c r="H136" s="57">
        <v>0</v>
      </c>
      <c r="I136" s="57">
        <v>604740.96</v>
      </c>
      <c r="J136" s="57">
        <v>0</v>
      </c>
      <c r="K136" s="58">
        <v>662.88</v>
      </c>
      <c r="L136" s="58">
        <v>29156096.359999999</v>
      </c>
      <c r="M136" s="58">
        <v>0</v>
      </c>
      <c r="N136" s="57">
        <v>8834749.3200000003</v>
      </c>
      <c r="O136" s="57">
        <v>2389820.9300000002</v>
      </c>
      <c r="P136" s="66">
        <v>6026420.9900000002</v>
      </c>
      <c r="Q136" s="57">
        <v>0</v>
      </c>
      <c r="R136" s="57">
        <v>1625133.59</v>
      </c>
      <c r="S136" s="57">
        <v>5679577.7999999998</v>
      </c>
      <c r="T136" s="57">
        <v>1574865.18</v>
      </c>
      <c r="U136" s="57">
        <v>0</v>
      </c>
      <c r="V136" s="57">
        <v>0</v>
      </c>
      <c r="W136" s="57">
        <v>1053408.03</v>
      </c>
      <c r="X136" s="58">
        <v>1959550.47</v>
      </c>
      <c r="Y136" s="58">
        <v>29143526.309999999</v>
      </c>
      <c r="Z136" s="59">
        <v>4.2243041185607996E-2</v>
      </c>
      <c r="AA136" s="58">
        <v>1852211.81</v>
      </c>
      <c r="AB136" s="58">
        <v>0</v>
      </c>
      <c r="AC136" s="58">
        <v>0</v>
      </c>
      <c r="AD136" s="58">
        <v>662.34</v>
      </c>
      <c r="AE136" s="58">
        <v>80.930000000000007</v>
      </c>
      <c r="AF136" s="58">
        <f t="shared" si="28"/>
        <v>743.27</v>
      </c>
      <c r="AG136" s="58">
        <v>931251.52</v>
      </c>
      <c r="AH136" s="57">
        <v>73583.679999999993</v>
      </c>
      <c r="AI136" s="57">
        <v>199124.2</v>
      </c>
      <c r="AJ136" s="58">
        <v>0</v>
      </c>
      <c r="AK136" s="57">
        <v>167993.51</v>
      </c>
      <c r="AL136" s="57">
        <v>2382.94</v>
      </c>
      <c r="AM136" s="57">
        <v>84522.59</v>
      </c>
      <c r="AN136" s="57">
        <v>9700</v>
      </c>
      <c r="AO136" s="57">
        <v>4625</v>
      </c>
      <c r="AP136" s="57">
        <v>0</v>
      </c>
      <c r="AQ136" s="57">
        <v>68156.22</v>
      </c>
      <c r="AR136" s="57">
        <v>20514.14</v>
      </c>
      <c r="AS136" s="57">
        <v>0</v>
      </c>
      <c r="AT136" s="57">
        <v>20786.75</v>
      </c>
      <c r="AU136" s="57">
        <v>0</v>
      </c>
      <c r="AV136" s="57">
        <v>82155.97</v>
      </c>
      <c r="AW136" s="57">
        <v>1664796.52</v>
      </c>
      <c r="AX136" s="57">
        <v>0</v>
      </c>
      <c r="AY136" s="59">
        <f t="shared" si="29"/>
        <v>0</v>
      </c>
      <c r="AZ136" s="58">
        <v>0</v>
      </c>
      <c r="BA136" s="59">
        <v>6.487449678155828E-2</v>
      </c>
      <c r="BB136" s="57">
        <v>366030.19</v>
      </c>
      <c r="BC136" s="57">
        <v>840037.89</v>
      </c>
      <c r="BD136" s="58">
        <v>222710</v>
      </c>
      <c r="BE136" s="58">
        <v>0</v>
      </c>
      <c r="BF136" s="58">
        <v>384658.33000000101</v>
      </c>
      <c r="BG136" s="58">
        <v>0</v>
      </c>
      <c r="BH136" s="58">
        <v>0</v>
      </c>
      <c r="BI136" s="58">
        <v>0</v>
      </c>
      <c r="BJ136" s="58">
        <f t="shared" si="30"/>
        <v>0</v>
      </c>
      <c r="BK136" s="58">
        <v>0</v>
      </c>
      <c r="BL136" s="58">
        <v>2159</v>
      </c>
      <c r="BM136" s="58">
        <v>1094</v>
      </c>
      <c r="BN136" s="57">
        <v>0</v>
      </c>
      <c r="BO136" s="57">
        <v>0</v>
      </c>
      <c r="BP136" s="57">
        <v>-32</v>
      </c>
      <c r="BQ136" s="57">
        <v>-46</v>
      </c>
      <c r="BR136" s="57">
        <v>-296</v>
      </c>
      <c r="BS136" s="57">
        <v>-222</v>
      </c>
      <c r="BT136" s="57">
        <v>0</v>
      </c>
      <c r="BU136" s="57">
        <v>-4</v>
      </c>
      <c r="BV136" s="57">
        <v>0</v>
      </c>
      <c r="BW136" s="57">
        <v>-404</v>
      </c>
      <c r="BX136" s="57">
        <v>0</v>
      </c>
      <c r="BY136" s="57">
        <v>2249</v>
      </c>
      <c r="BZ136" s="57">
        <v>4</v>
      </c>
      <c r="CA136" s="57">
        <v>110</v>
      </c>
      <c r="CB136" s="57">
        <v>34</v>
      </c>
      <c r="CC136" s="57">
        <v>225</v>
      </c>
      <c r="CD136" s="57">
        <v>35</v>
      </c>
      <c r="CE136" s="57">
        <v>0</v>
      </c>
    </row>
    <row r="137" spans="1:83" s="48" customFormat="1" ht="15.65" customHeight="1" x14ac:dyDescent="0.35">
      <c r="A137" s="37">
        <v>17</v>
      </c>
      <c r="B137" s="49" t="s">
        <v>422</v>
      </c>
      <c r="C137" s="55" t="s">
        <v>423</v>
      </c>
      <c r="D137" s="40" t="s">
        <v>424</v>
      </c>
      <c r="E137" s="40" t="s">
        <v>104</v>
      </c>
      <c r="F137" s="40" t="s">
        <v>397</v>
      </c>
      <c r="G137" s="57">
        <v>36116767.950000003</v>
      </c>
      <c r="H137" s="57">
        <v>0</v>
      </c>
      <c r="I137" s="57">
        <v>2868474.8800000004</v>
      </c>
      <c r="J137" s="57">
        <v>11517.6</v>
      </c>
      <c r="K137" s="58">
        <v>6265.63</v>
      </c>
      <c r="L137" s="58">
        <v>39003026.060000002</v>
      </c>
      <c r="M137" s="58">
        <v>115175.97</v>
      </c>
      <c r="N137" s="57">
        <v>1509036.85</v>
      </c>
      <c r="O137" s="57">
        <v>6003719.4500000002</v>
      </c>
      <c r="P137" s="66">
        <v>8924958.2100000009</v>
      </c>
      <c r="Q137" s="57">
        <v>0</v>
      </c>
      <c r="R137" s="57">
        <v>5298081.9000000004</v>
      </c>
      <c r="S137" s="57">
        <v>5222855.3</v>
      </c>
      <c r="T137" s="57">
        <v>5445714.21</v>
      </c>
      <c r="U137" s="57">
        <v>0</v>
      </c>
      <c r="V137" s="57">
        <v>0</v>
      </c>
      <c r="W137" s="57">
        <v>3302411.3</v>
      </c>
      <c r="X137" s="58">
        <v>3559580.36</v>
      </c>
      <c r="Y137" s="58">
        <v>39266357.579999998</v>
      </c>
      <c r="Z137" s="59">
        <v>0.11356322320087309</v>
      </c>
      <c r="AA137" s="58">
        <v>3553314.73</v>
      </c>
      <c r="AB137" s="58">
        <v>0</v>
      </c>
      <c r="AC137" s="58">
        <v>0</v>
      </c>
      <c r="AD137" s="58">
        <v>6265.63</v>
      </c>
      <c r="AE137" s="58">
        <v>0</v>
      </c>
      <c r="AF137" s="58">
        <f t="shared" si="28"/>
        <v>6265.63</v>
      </c>
      <c r="AG137" s="58">
        <v>1927842.89</v>
      </c>
      <c r="AH137" s="57">
        <v>145338.45000000001</v>
      </c>
      <c r="AI137" s="57">
        <v>342914.61</v>
      </c>
      <c r="AJ137" s="58">
        <v>0</v>
      </c>
      <c r="AK137" s="57">
        <v>386755.22</v>
      </c>
      <c r="AL137" s="57">
        <v>0</v>
      </c>
      <c r="AM137" s="57">
        <v>141528</v>
      </c>
      <c r="AN137" s="57">
        <v>10800</v>
      </c>
      <c r="AO137" s="57">
        <v>15601.97</v>
      </c>
      <c r="AP137" s="57">
        <v>0</v>
      </c>
      <c r="AQ137" s="57">
        <v>84723.060000000012</v>
      </c>
      <c r="AR137" s="57">
        <v>6220.35</v>
      </c>
      <c r="AS137" s="57">
        <v>0</v>
      </c>
      <c r="AT137" s="57">
        <v>2000</v>
      </c>
      <c r="AU137" s="57">
        <v>5632.07</v>
      </c>
      <c r="AV137" s="57">
        <v>167257.74</v>
      </c>
      <c r="AW137" s="57">
        <v>3236614.36</v>
      </c>
      <c r="AX137" s="57">
        <v>0</v>
      </c>
      <c r="AY137" s="59">
        <f t="shared" si="29"/>
        <v>0</v>
      </c>
      <c r="AZ137" s="58">
        <v>0</v>
      </c>
      <c r="BA137" s="59">
        <v>9.8071324515342201E-2</v>
      </c>
      <c r="BB137" s="57">
        <v>1576603.73</v>
      </c>
      <c r="BC137" s="57">
        <v>2524932.85</v>
      </c>
      <c r="BD137" s="58">
        <v>222710</v>
      </c>
      <c r="BE137" s="58">
        <v>5.8207660913467401E-11</v>
      </c>
      <c r="BF137" s="58">
        <v>961965.18000000098</v>
      </c>
      <c r="BG137" s="58">
        <v>152811.59000000099</v>
      </c>
      <c r="BH137" s="58">
        <v>152811.59000000099</v>
      </c>
      <c r="BI137" s="58">
        <v>5.8207660913467401E-11</v>
      </c>
      <c r="BJ137" s="58">
        <f t="shared" si="30"/>
        <v>152811.59000000104</v>
      </c>
      <c r="BK137" s="58">
        <v>0</v>
      </c>
      <c r="BL137" s="58">
        <v>5490</v>
      </c>
      <c r="BM137" s="58">
        <v>1366</v>
      </c>
      <c r="BN137" s="57">
        <v>0</v>
      </c>
      <c r="BO137" s="57">
        <v>0</v>
      </c>
      <c r="BP137" s="57">
        <v>-17</v>
      </c>
      <c r="BQ137" s="57">
        <v>-32</v>
      </c>
      <c r="BR137" s="57">
        <v>-467</v>
      </c>
      <c r="BS137" s="57">
        <v>-320</v>
      </c>
      <c r="BT137" s="57">
        <v>0</v>
      </c>
      <c r="BU137" s="57">
        <v>0</v>
      </c>
      <c r="BV137" s="57">
        <v>0</v>
      </c>
      <c r="BW137" s="57">
        <v>-1156</v>
      </c>
      <c r="BX137" s="57">
        <v>0</v>
      </c>
      <c r="BY137" s="57">
        <v>4864</v>
      </c>
      <c r="BZ137" s="57">
        <v>4</v>
      </c>
      <c r="CA137" s="57">
        <v>172</v>
      </c>
      <c r="CB137" s="57">
        <v>30</v>
      </c>
      <c r="CC137" s="57">
        <v>419</v>
      </c>
      <c r="CD137" s="57">
        <v>505</v>
      </c>
      <c r="CE137" s="57">
        <v>28</v>
      </c>
    </row>
    <row r="138" spans="1:83" s="48" customFormat="1" ht="15.65" customHeight="1" x14ac:dyDescent="0.35">
      <c r="A138" s="50">
        <v>17</v>
      </c>
      <c r="B138" s="51" t="s">
        <v>425</v>
      </c>
      <c r="C138" s="55" t="s">
        <v>339</v>
      </c>
      <c r="D138" s="40" t="s">
        <v>426</v>
      </c>
      <c r="E138" s="40" t="s">
        <v>109</v>
      </c>
      <c r="F138" s="40" t="s">
        <v>397</v>
      </c>
      <c r="G138" s="57">
        <v>16349066.039999999</v>
      </c>
      <c r="H138" s="57">
        <v>0</v>
      </c>
      <c r="I138" s="57">
        <v>80545.63</v>
      </c>
      <c r="J138" s="57">
        <v>0</v>
      </c>
      <c r="K138" s="58">
        <v>1000.18</v>
      </c>
      <c r="L138" s="58">
        <v>16430611.85</v>
      </c>
      <c r="M138" s="58">
        <v>0</v>
      </c>
      <c r="N138" s="57">
        <v>4964810.95</v>
      </c>
      <c r="O138" s="57">
        <v>1320245.78</v>
      </c>
      <c r="P138" s="66">
        <v>3613251.32</v>
      </c>
      <c r="Q138" s="57">
        <v>0</v>
      </c>
      <c r="R138" s="57">
        <v>903033.74</v>
      </c>
      <c r="S138" s="57">
        <v>2948317.26</v>
      </c>
      <c r="T138" s="57">
        <v>693074.9</v>
      </c>
      <c r="U138" s="57">
        <v>0</v>
      </c>
      <c r="V138" s="57">
        <v>0</v>
      </c>
      <c r="W138" s="57">
        <v>332587.12</v>
      </c>
      <c r="X138" s="58">
        <v>1512788.36</v>
      </c>
      <c r="Y138" s="58">
        <v>16288109.43</v>
      </c>
      <c r="Z138" s="59">
        <v>4.4652660171161623E-2</v>
      </c>
      <c r="AA138" s="58">
        <v>1475930.12</v>
      </c>
      <c r="AB138" s="58">
        <v>0</v>
      </c>
      <c r="AC138" s="58">
        <v>0</v>
      </c>
      <c r="AD138" s="58">
        <v>1000.18</v>
      </c>
      <c r="AE138" s="58">
        <v>354.91</v>
      </c>
      <c r="AF138" s="58">
        <f t="shared" si="28"/>
        <v>1355.09</v>
      </c>
      <c r="AG138" s="58">
        <v>519989.65</v>
      </c>
      <c r="AH138" s="57">
        <v>41807.71</v>
      </c>
      <c r="AI138" s="57">
        <v>126363.65</v>
      </c>
      <c r="AJ138" s="58">
        <v>0</v>
      </c>
      <c r="AK138" s="57">
        <v>115676.01</v>
      </c>
      <c r="AL138" s="57">
        <v>3915.27</v>
      </c>
      <c r="AM138" s="57">
        <v>44105.01</v>
      </c>
      <c r="AN138" s="57">
        <v>8600</v>
      </c>
      <c r="AO138" s="57">
        <v>85758.75</v>
      </c>
      <c r="AP138" s="57">
        <v>0</v>
      </c>
      <c r="AQ138" s="57">
        <v>49374.46</v>
      </c>
      <c r="AR138" s="57">
        <v>4317.71</v>
      </c>
      <c r="AS138" s="57">
        <v>0</v>
      </c>
      <c r="AT138" s="57">
        <v>75235.53</v>
      </c>
      <c r="AU138" s="57">
        <v>0</v>
      </c>
      <c r="AV138" s="57">
        <v>55049.5</v>
      </c>
      <c r="AW138" s="57">
        <v>1130193.25</v>
      </c>
      <c r="AX138" s="57">
        <v>0</v>
      </c>
      <c r="AY138" s="59">
        <f t="shared" si="29"/>
        <v>0</v>
      </c>
      <c r="AZ138" s="58">
        <v>0</v>
      </c>
      <c r="BA138" s="59">
        <v>9.0276112188240956E-2</v>
      </c>
      <c r="BB138" s="57">
        <v>413428.07</v>
      </c>
      <c r="BC138" s="57">
        <v>316601.21999999997</v>
      </c>
      <c r="BD138" s="58">
        <v>222710</v>
      </c>
      <c r="BE138" s="58">
        <v>0</v>
      </c>
      <c r="BF138" s="58">
        <v>386703.97</v>
      </c>
      <c r="BG138" s="58">
        <v>0</v>
      </c>
      <c r="BH138" s="58">
        <v>0</v>
      </c>
      <c r="BI138" s="58">
        <v>0</v>
      </c>
      <c r="BJ138" s="58">
        <f t="shared" si="30"/>
        <v>0</v>
      </c>
      <c r="BK138" s="58">
        <v>0</v>
      </c>
      <c r="BL138" s="58">
        <v>1216</v>
      </c>
      <c r="BM138" s="58">
        <v>555</v>
      </c>
      <c r="BN138" s="57">
        <v>2</v>
      </c>
      <c r="BO138" s="57">
        <v>0</v>
      </c>
      <c r="BP138" s="57">
        <v>-21</v>
      </c>
      <c r="BQ138" s="57">
        <v>-20</v>
      </c>
      <c r="BR138" s="57">
        <v>-193</v>
      </c>
      <c r="BS138" s="57">
        <v>-75</v>
      </c>
      <c r="BT138" s="57">
        <v>2</v>
      </c>
      <c r="BU138" s="57">
        <v>-3</v>
      </c>
      <c r="BV138" s="57">
        <v>-1</v>
      </c>
      <c r="BW138" s="57">
        <v>-256</v>
      </c>
      <c r="BX138" s="57">
        <v>0</v>
      </c>
      <c r="BY138" s="57">
        <v>1206</v>
      </c>
      <c r="BZ138" s="57">
        <v>2</v>
      </c>
      <c r="CA138" s="57">
        <v>61</v>
      </c>
      <c r="CB138" s="57">
        <v>25</v>
      </c>
      <c r="CC138" s="57">
        <v>158</v>
      </c>
      <c r="CD138" s="57">
        <v>9</v>
      </c>
      <c r="CE138" s="57">
        <v>3</v>
      </c>
    </row>
    <row r="139" spans="1:83" s="48" customFormat="1" ht="15.65" customHeight="1" x14ac:dyDescent="0.35">
      <c r="A139" s="50">
        <v>17</v>
      </c>
      <c r="B139" s="51" t="s">
        <v>427</v>
      </c>
      <c r="C139" s="55" t="s">
        <v>124</v>
      </c>
      <c r="D139" s="40" t="s">
        <v>421</v>
      </c>
      <c r="E139" s="40" t="s">
        <v>109</v>
      </c>
      <c r="F139" s="40" t="s">
        <v>397</v>
      </c>
      <c r="G139" s="57">
        <v>27120445.420000002</v>
      </c>
      <c r="H139" s="57">
        <v>1305248.1000000001</v>
      </c>
      <c r="I139" s="57">
        <v>379754.2</v>
      </c>
      <c r="J139" s="57">
        <v>0</v>
      </c>
      <c r="K139" s="58">
        <v>806.38</v>
      </c>
      <c r="L139" s="58">
        <v>28806254.100000001</v>
      </c>
      <c r="M139" s="58">
        <v>0</v>
      </c>
      <c r="N139" s="57">
        <v>8459218.8699999992</v>
      </c>
      <c r="O139" s="57">
        <v>3424671.03</v>
      </c>
      <c r="P139" s="66">
        <v>5543731.8799999999</v>
      </c>
      <c r="Q139" s="57">
        <v>10334.9</v>
      </c>
      <c r="R139" s="57">
        <v>1502995.41</v>
      </c>
      <c r="S139" s="57">
        <v>5238828.82</v>
      </c>
      <c r="T139" s="57">
        <v>1575767.82</v>
      </c>
      <c r="U139" s="57">
        <v>0</v>
      </c>
      <c r="V139" s="57">
        <v>0</v>
      </c>
      <c r="W139" s="57">
        <v>677984.32</v>
      </c>
      <c r="X139" s="58">
        <v>2920840.85</v>
      </c>
      <c r="Y139" s="58">
        <v>29354373.899999999</v>
      </c>
      <c r="Z139" s="59">
        <v>0</v>
      </c>
      <c r="AA139" s="58">
        <v>2169624.12</v>
      </c>
      <c r="AB139" s="58">
        <v>0</v>
      </c>
      <c r="AC139" s="58">
        <v>0</v>
      </c>
      <c r="AD139" s="58">
        <v>806.38</v>
      </c>
      <c r="AE139" s="58">
        <v>80.349999999999994</v>
      </c>
      <c r="AF139" s="58">
        <f t="shared" si="28"/>
        <v>886.73</v>
      </c>
      <c r="AG139" s="58">
        <v>1156081.96</v>
      </c>
      <c r="AH139" s="57">
        <v>92514.72</v>
      </c>
      <c r="AI139" s="57">
        <v>202213.58</v>
      </c>
      <c r="AJ139" s="58">
        <v>0</v>
      </c>
      <c r="AK139" s="57">
        <v>176478.43</v>
      </c>
      <c r="AL139" s="57">
        <v>3303.87</v>
      </c>
      <c r="AM139" s="57">
        <v>74050.22</v>
      </c>
      <c r="AN139" s="57">
        <v>9700</v>
      </c>
      <c r="AO139" s="57">
        <v>9270.2199999999993</v>
      </c>
      <c r="AP139" s="57">
        <v>0</v>
      </c>
      <c r="AQ139" s="57">
        <v>39982.269999999997</v>
      </c>
      <c r="AR139" s="57">
        <v>26037.65</v>
      </c>
      <c r="AS139" s="57">
        <v>1650</v>
      </c>
      <c r="AT139" s="57">
        <v>18330</v>
      </c>
      <c r="AU139" s="57">
        <v>0</v>
      </c>
      <c r="AV139" s="57">
        <v>486691.16</v>
      </c>
      <c r="AW139" s="57">
        <v>2296304.08</v>
      </c>
      <c r="AX139" s="57">
        <v>0</v>
      </c>
      <c r="AY139" s="59">
        <f t="shared" si="29"/>
        <v>0</v>
      </c>
      <c r="AZ139" s="58">
        <v>0</v>
      </c>
      <c r="BA139" s="59">
        <v>7.9999575464199738E-2</v>
      </c>
      <c r="BB139" s="57">
        <v>0</v>
      </c>
      <c r="BC139" s="57">
        <v>0</v>
      </c>
      <c r="BD139" s="58">
        <v>222710</v>
      </c>
      <c r="BE139" s="58">
        <v>0</v>
      </c>
      <c r="BF139" s="58">
        <v>0</v>
      </c>
      <c r="BG139" s="58">
        <v>0</v>
      </c>
      <c r="BH139" s="58">
        <v>0</v>
      </c>
      <c r="BI139" s="58">
        <v>0</v>
      </c>
      <c r="BJ139" s="58">
        <f t="shared" si="30"/>
        <v>0</v>
      </c>
      <c r="BK139" s="58">
        <v>0</v>
      </c>
      <c r="BL139" s="58">
        <v>2035</v>
      </c>
      <c r="BM139" s="58">
        <v>770</v>
      </c>
      <c r="BN139" s="57">
        <v>7</v>
      </c>
      <c r="BO139" s="57">
        <v>0</v>
      </c>
      <c r="BP139" s="57">
        <v>-33</v>
      </c>
      <c r="BQ139" s="57">
        <v>-41</v>
      </c>
      <c r="BR139" s="57">
        <v>-282</v>
      </c>
      <c r="BS139" s="57">
        <v>-180</v>
      </c>
      <c r="BT139" s="57">
        <v>0</v>
      </c>
      <c r="BU139" s="57">
        <v>-1890</v>
      </c>
      <c r="BV139" s="57">
        <v>0</v>
      </c>
      <c r="BW139" s="57">
        <v>-386</v>
      </c>
      <c r="BX139" s="57">
        <v>0</v>
      </c>
      <c r="BY139" s="57">
        <v>0</v>
      </c>
      <c r="BZ139" s="57">
        <v>0</v>
      </c>
      <c r="CA139" s="57">
        <v>98</v>
      </c>
      <c r="CB139" s="57">
        <v>44</v>
      </c>
      <c r="CC139" s="57">
        <v>224</v>
      </c>
      <c r="CD139" s="57">
        <v>20</v>
      </c>
      <c r="CE139" s="57">
        <v>0</v>
      </c>
    </row>
    <row r="140" spans="1:83" s="48" customFormat="1" ht="15.65" customHeight="1" x14ac:dyDescent="0.35">
      <c r="A140" s="37">
        <v>17</v>
      </c>
      <c r="B140" s="49" t="s">
        <v>428</v>
      </c>
      <c r="C140" s="55" t="s">
        <v>384</v>
      </c>
      <c r="D140" s="40" t="s">
        <v>429</v>
      </c>
      <c r="E140" s="40" t="s">
        <v>86</v>
      </c>
      <c r="F140" s="40" t="s">
        <v>430</v>
      </c>
      <c r="G140" s="57">
        <v>16170986.800000001</v>
      </c>
      <c r="H140" s="57">
        <v>0</v>
      </c>
      <c r="I140" s="57">
        <v>341515.72000000003</v>
      </c>
      <c r="J140" s="57">
        <v>0</v>
      </c>
      <c r="K140" s="58">
        <v>0</v>
      </c>
      <c r="L140" s="58">
        <v>16512502.52</v>
      </c>
      <c r="M140" s="58">
        <v>0</v>
      </c>
      <c r="N140" s="57">
        <v>4199301.4400000004</v>
      </c>
      <c r="O140" s="57">
        <v>776113.39</v>
      </c>
      <c r="P140" s="66">
        <v>1519167.4</v>
      </c>
      <c r="Q140" s="57">
        <v>0</v>
      </c>
      <c r="R140" s="57">
        <v>801364.79</v>
      </c>
      <c r="S140" s="57">
        <v>3421762.9</v>
      </c>
      <c r="T140" s="57">
        <v>1970763.45</v>
      </c>
      <c r="U140" s="57">
        <v>0</v>
      </c>
      <c r="V140" s="57">
        <v>0</v>
      </c>
      <c r="W140" s="57">
        <v>591903.78</v>
      </c>
      <c r="X140" s="58">
        <v>2867417.15</v>
      </c>
      <c r="Y140" s="58">
        <v>16147794.300000001</v>
      </c>
      <c r="Z140" s="59">
        <v>0.17601678828901152</v>
      </c>
      <c r="AA140" s="58">
        <v>1617095.99</v>
      </c>
      <c r="AB140" s="58">
        <v>0</v>
      </c>
      <c r="AC140" s="58">
        <v>0</v>
      </c>
      <c r="AD140" s="58">
        <v>0</v>
      </c>
      <c r="AE140" s="58">
        <v>777.14</v>
      </c>
      <c r="AF140" s="58">
        <f t="shared" si="28"/>
        <v>777.14</v>
      </c>
      <c r="AG140" s="58">
        <v>707306.25</v>
      </c>
      <c r="AH140" s="57">
        <v>60144.63</v>
      </c>
      <c r="AI140" s="57">
        <v>140549.13</v>
      </c>
      <c r="AJ140" s="58">
        <v>0</v>
      </c>
      <c r="AK140" s="57">
        <v>100701.2</v>
      </c>
      <c r="AL140" s="57">
        <v>5348.27</v>
      </c>
      <c r="AM140" s="57">
        <v>81331.28</v>
      </c>
      <c r="AN140" s="57">
        <v>9700</v>
      </c>
      <c r="AO140" s="57">
        <v>30145.71</v>
      </c>
      <c r="AP140" s="57">
        <v>23273.7</v>
      </c>
      <c r="AQ140" s="57">
        <v>26157.75</v>
      </c>
      <c r="AR140" s="57">
        <v>13194.85</v>
      </c>
      <c r="AS140" s="57">
        <v>0</v>
      </c>
      <c r="AT140" s="57">
        <v>31971.8</v>
      </c>
      <c r="AU140" s="57">
        <v>0</v>
      </c>
      <c r="AV140" s="57">
        <v>120264.73000000001</v>
      </c>
      <c r="AW140" s="57">
        <v>1350089.3</v>
      </c>
      <c r="AX140" s="57">
        <v>0</v>
      </c>
      <c r="AY140" s="59">
        <f t="shared" si="29"/>
        <v>0</v>
      </c>
      <c r="AZ140" s="58">
        <v>0</v>
      </c>
      <c r="BA140" s="59">
        <v>9.999983365269953E-2</v>
      </c>
      <c r="BB140" s="57">
        <v>1281791.03</v>
      </c>
      <c r="BC140" s="57">
        <v>1564574.13</v>
      </c>
      <c r="BD140" s="58">
        <v>222710</v>
      </c>
      <c r="BE140" s="58">
        <v>0</v>
      </c>
      <c r="BF140" s="58">
        <v>333279.67</v>
      </c>
      <c r="BG140" s="58">
        <v>0</v>
      </c>
      <c r="BH140" s="58">
        <v>0</v>
      </c>
      <c r="BI140" s="58">
        <v>0</v>
      </c>
      <c r="BJ140" s="58">
        <f t="shared" si="30"/>
        <v>0</v>
      </c>
      <c r="BK140" s="58">
        <v>0</v>
      </c>
      <c r="BL140" s="58">
        <v>1434</v>
      </c>
      <c r="BM140" s="58">
        <v>801</v>
      </c>
      <c r="BN140" s="57">
        <v>4</v>
      </c>
      <c r="BO140" s="57">
        <v>0</v>
      </c>
      <c r="BP140" s="57">
        <v>-30</v>
      </c>
      <c r="BQ140" s="57">
        <v>-25</v>
      </c>
      <c r="BR140" s="57">
        <v>-301</v>
      </c>
      <c r="BS140" s="57">
        <v>-96</v>
      </c>
      <c r="BT140" s="57">
        <v>0</v>
      </c>
      <c r="BU140" s="57">
        <v>-67</v>
      </c>
      <c r="BV140" s="57">
        <v>-2</v>
      </c>
      <c r="BW140" s="57">
        <v>-213</v>
      </c>
      <c r="BX140" s="57">
        <v>0</v>
      </c>
      <c r="BY140" s="57">
        <v>1505</v>
      </c>
      <c r="BZ140" s="57">
        <v>3</v>
      </c>
      <c r="CA140" s="57">
        <v>73</v>
      </c>
      <c r="CB140" s="57">
        <v>17</v>
      </c>
      <c r="CC140" s="57">
        <v>119</v>
      </c>
      <c r="CD140" s="57">
        <v>2</v>
      </c>
      <c r="CE140" s="57">
        <v>2</v>
      </c>
    </row>
    <row r="141" spans="1:83" s="48" customFormat="1" ht="15.65" customHeight="1" x14ac:dyDescent="0.35">
      <c r="A141" s="37">
        <v>17</v>
      </c>
      <c r="B141" s="49" t="s">
        <v>348</v>
      </c>
      <c r="C141" s="55" t="s">
        <v>111</v>
      </c>
      <c r="D141" s="40" t="s">
        <v>431</v>
      </c>
      <c r="E141" s="40" t="s">
        <v>109</v>
      </c>
      <c r="F141" s="40" t="s">
        <v>397</v>
      </c>
      <c r="G141" s="57">
        <v>22128233.170000002</v>
      </c>
      <c r="H141" s="57">
        <v>0</v>
      </c>
      <c r="I141" s="57">
        <v>353771.29</v>
      </c>
      <c r="J141" s="57">
        <v>11411.06</v>
      </c>
      <c r="K141" s="58">
        <v>0</v>
      </c>
      <c r="L141" s="58">
        <v>22493415.52</v>
      </c>
      <c r="M141" s="58">
        <v>142638.21</v>
      </c>
      <c r="N141" s="57">
        <v>6575809.8700000001</v>
      </c>
      <c r="O141" s="57">
        <v>1448890.63</v>
      </c>
      <c r="P141" s="66">
        <v>4906666.7300000004</v>
      </c>
      <c r="Q141" s="57">
        <v>114150.23</v>
      </c>
      <c r="R141" s="57">
        <v>1048408.46</v>
      </c>
      <c r="S141" s="57">
        <v>4777203.83</v>
      </c>
      <c r="T141" s="57">
        <v>1239678.95</v>
      </c>
      <c r="U141" s="57">
        <v>0</v>
      </c>
      <c r="V141" s="57">
        <v>0</v>
      </c>
      <c r="W141" s="57">
        <v>779818.55</v>
      </c>
      <c r="X141" s="58">
        <v>1708678.1199999999</v>
      </c>
      <c r="Y141" s="58">
        <v>22599305.370000001</v>
      </c>
      <c r="Z141" s="59">
        <v>6.7291707772618337E-2</v>
      </c>
      <c r="AA141" s="58">
        <v>1678637.76</v>
      </c>
      <c r="AB141" s="58">
        <v>0</v>
      </c>
      <c r="AC141" s="58">
        <v>0</v>
      </c>
      <c r="AD141" s="58">
        <v>0</v>
      </c>
      <c r="AE141" s="58">
        <v>0</v>
      </c>
      <c r="AF141" s="58">
        <f t="shared" si="28"/>
        <v>0</v>
      </c>
      <c r="AG141" s="58">
        <v>765599.34</v>
      </c>
      <c r="AH141" s="57">
        <v>64165.87</v>
      </c>
      <c r="AI141" s="57">
        <v>159991.79999999999</v>
      </c>
      <c r="AJ141" s="58">
        <v>0</v>
      </c>
      <c r="AK141" s="57">
        <v>137769.75</v>
      </c>
      <c r="AL141" s="57">
        <v>6002.75</v>
      </c>
      <c r="AM141" s="57">
        <v>126965.45</v>
      </c>
      <c r="AN141" s="57">
        <v>9700</v>
      </c>
      <c r="AO141" s="57">
        <v>4845.43</v>
      </c>
      <c r="AP141" s="57">
        <v>0</v>
      </c>
      <c r="AQ141" s="57">
        <v>30386</v>
      </c>
      <c r="AR141" s="57">
        <v>5179.34</v>
      </c>
      <c r="AS141" s="57">
        <v>0</v>
      </c>
      <c r="AT141" s="57">
        <v>28668.12</v>
      </c>
      <c r="AU141" s="57">
        <v>891.79</v>
      </c>
      <c r="AV141" s="57">
        <v>98625.57</v>
      </c>
      <c r="AW141" s="57">
        <v>1438791.21</v>
      </c>
      <c r="AX141" s="57">
        <v>0</v>
      </c>
      <c r="AY141" s="59">
        <f t="shared" si="29"/>
        <v>0</v>
      </c>
      <c r="AZ141" s="58">
        <v>0</v>
      </c>
      <c r="BA141" s="59">
        <v>7.5373690205380733E-2</v>
      </c>
      <c r="BB141" s="57">
        <v>301142.82</v>
      </c>
      <c r="BC141" s="57">
        <v>1187903.78</v>
      </c>
      <c r="BD141" s="58">
        <v>222710</v>
      </c>
      <c r="BE141" s="58">
        <v>0</v>
      </c>
      <c r="BF141" s="58">
        <v>312149.20999999897</v>
      </c>
      <c r="BG141" s="58">
        <v>0</v>
      </c>
      <c r="BH141" s="58">
        <v>0</v>
      </c>
      <c r="BI141" s="58">
        <v>0</v>
      </c>
      <c r="BJ141" s="58">
        <f t="shared" si="30"/>
        <v>0</v>
      </c>
      <c r="BK141" s="58">
        <v>0</v>
      </c>
      <c r="BL141" s="58">
        <v>1707</v>
      </c>
      <c r="BM141" s="58">
        <v>908</v>
      </c>
      <c r="BN141" s="57">
        <v>0</v>
      </c>
      <c r="BO141" s="57">
        <v>0</v>
      </c>
      <c r="BP141" s="57">
        <v>-18</v>
      </c>
      <c r="BQ141" s="57">
        <v>-22</v>
      </c>
      <c r="BR141" s="57">
        <v>-379</v>
      </c>
      <c r="BS141" s="57">
        <v>-160</v>
      </c>
      <c r="BT141" s="57">
        <v>1</v>
      </c>
      <c r="BU141" s="57">
        <v>0</v>
      </c>
      <c r="BV141" s="57">
        <v>7</v>
      </c>
      <c r="BW141" s="57">
        <v>-289</v>
      </c>
      <c r="BX141" s="57">
        <v>-2</v>
      </c>
      <c r="BY141" s="57">
        <v>1753</v>
      </c>
      <c r="BZ141" s="57">
        <v>0</v>
      </c>
      <c r="CA141" s="57">
        <v>108</v>
      </c>
      <c r="CB141" s="57">
        <v>28</v>
      </c>
      <c r="CC141" s="57">
        <v>130</v>
      </c>
      <c r="CD141" s="57">
        <v>24</v>
      </c>
      <c r="CE141" s="57">
        <v>1</v>
      </c>
    </row>
    <row r="142" spans="1:83" s="48" customFormat="1" ht="15.65" customHeight="1" x14ac:dyDescent="0.35">
      <c r="A142" s="41">
        <v>17</v>
      </c>
      <c r="B142" s="42" t="s">
        <v>432</v>
      </c>
      <c r="C142" s="55" t="s">
        <v>148</v>
      </c>
      <c r="D142" s="43" t="s">
        <v>433</v>
      </c>
      <c r="E142" s="44" t="s">
        <v>86</v>
      </c>
      <c r="F142" s="43" t="s">
        <v>430</v>
      </c>
      <c r="G142" s="57">
        <v>8228210.2000000002</v>
      </c>
      <c r="H142" s="57">
        <v>0</v>
      </c>
      <c r="I142" s="57">
        <v>0</v>
      </c>
      <c r="J142" s="57">
        <v>0</v>
      </c>
      <c r="K142" s="58">
        <v>0</v>
      </c>
      <c r="L142" s="58">
        <v>8228210.2000000002</v>
      </c>
      <c r="M142" s="58">
        <v>0</v>
      </c>
      <c r="N142" s="57">
        <v>1290829.22</v>
      </c>
      <c r="O142" s="57">
        <v>406178.75</v>
      </c>
      <c r="P142" s="66">
        <v>644477.86</v>
      </c>
      <c r="Q142" s="57">
        <v>0</v>
      </c>
      <c r="R142" s="57">
        <v>860672.38</v>
      </c>
      <c r="S142" s="57">
        <v>3243906.14</v>
      </c>
      <c r="T142" s="57">
        <v>806852.55</v>
      </c>
      <c r="U142" s="57">
        <v>0</v>
      </c>
      <c r="V142" s="57">
        <v>0</v>
      </c>
      <c r="W142" s="57">
        <v>98945.45</v>
      </c>
      <c r="X142" s="58">
        <v>751811.19</v>
      </c>
      <c r="Y142" s="58">
        <v>8103673.54</v>
      </c>
      <c r="Z142" s="59">
        <v>7.8585654022304996E-2</v>
      </c>
      <c r="AA142" s="58">
        <v>751811.19</v>
      </c>
      <c r="AB142" s="58">
        <v>0</v>
      </c>
      <c r="AC142" s="58">
        <v>0</v>
      </c>
      <c r="AD142" s="58">
        <v>0</v>
      </c>
      <c r="AE142" s="58">
        <v>0</v>
      </c>
      <c r="AF142" s="58">
        <f t="shared" si="28"/>
        <v>0</v>
      </c>
      <c r="AG142" s="58">
        <v>298435.58</v>
      </c>
      <c r="AH142" s="57">
        <v>23040.33</v>
      </c>
      <c r="AI142" s="57">
        <v>47509.59</v>
      </c>
      <c r="AJ142" s="58">
        <v>0</v>
      </c>
      <c r="AK142" s="57">
        <v>33355.440000000002</v>
      </c>
      <c r="AL142" s="57">
        <v>0</v>
      </c>
      <c r="AM142" s="57">
        <v>30713.58</v>
      </c>
      <c r="AN142" s="57">
        <v>8600</v>
      </c>
      <c r="AO142" s="57">
        <v>5728</v>
      </c>
      <c r="AP142" s="57">
        <v>5500</v>
      </c>
      <c r="AQ142" s="57">
        <v>16343.33</v>
      </c>
      <c r="AR142" s="57">
        <v>1253.97</v>
      </c>
      <c r="AS142" s="57">
        <v>0</v>
      </c>
      <c r="AT142" s="57">
        <v>7525.5</v>
      </c>
      <c r="AU142" s="57">
        <v>8218.89</v>
      </c>
      <c r="AV142" s="57">
        <v>38920.869999999995</v>
      </c>
      <c r="AW142" s="57">
        <v>525145.07999999996</v>
      </c>
      <c r="AX142" s="57">
        <v>0</v>
      </c>
      <c r="AY142" s="59">
        <f t="shared" si="29"/>
        <v>0</v>
      </c>
      <c r="AZ142" s="58">
        <v>155</v>
      </c>
      <c r="BA142" s="59">
        <v>9.1369954306709369E-2</v>
      </c>
      <c r="BB142" s="57">
        <v>324940.53000000003</v>
      </c>
      <c r="BC142" s="57">
        <v>321678.75</v>
      </c>
      <c r="BD142" s="58">
        <v>222710</v>
      </c>
      <c r="BE142" s="58">
        <v>0</v>
      </c>
      <c r="BF142" s="58">
        <v>112204.03</v>
      </c>
      <c r="BG142" s="58">
        <v>0</v>
      </c>
      <c r="BH142" s="58">
        <v>0</v>
      </c>
      <c r="BI142" s="58">
        <v>0</v>
      </c>
      <c r="BJ142" s="58">
        <f t="shared" si="30"/>
        <v>0</v>
      </c>
      <c r="BK142" s="58">
        <v>0</v>
      </c>
      <c r="BL142" s="58">
        <v>1021</v>
      </c>
      <c r="BM142" s="58">
        <v>347</v>
      </c>
      <c r="BN142" s="57">
        <v>5</v>
      </c>
      <c r="BO142" s="57">
        <v>-1</v>
      </c>
      <c r="BP142" s="57">
        <v>-14</v>
      </c>
      <c r="BQ142" s="57">
        <v>-24</v>
      </c>
      <c r="BR142" s="57">
        <v>-63</v>
      </c>
      <c r="BS142" s="57">
        <v>-56</v>
      </c>
      <c r="BT142" s="57">
        <v>0</v>
      </c>
      <c r="BU142" s="57">
        <v>0</v>
      </c>
      <c r="BV142" s="57">
        <v>10</v>
      </c>
      <c r="BW142" s="57">
        <v>-233</v>
      </c>
      <c r="BX142" s="57">
        <v>0</v>
      </c>
      <c r="BY142" s="57">
        <v>992</v>
      </c>
      <c r="BZ142" s="57">
        <v>0</v>
      </c>
      <c r="CA142" s="57">
        <v>90</v>
      </c>
      <c r="CB142" s="57">
        <v>32</v>
      </c>
      <c r="CC142" s="57">
        <v>108</v>
      </c>
      <c r="CD142" s="57">
        <v>2</v>
      </c>
      <c r="CE142" s="57">
        <v>1</v>
      </c>
    </row>
    <row r="143" spans="1:83" s="48" customFormat="1" ht="15.65" customHeight="1" x14ac:dyDescent="0.35">
      <c r="A143" s="41">
        <v>17</v>
      </c>
      <c r="B143" s="42" t="s">
        <v>434</v>
      </c>
      <c r="C143" s="55" t="s">
        <v>435</v>
      </c>
      <c r="D143" s="43" t="s">
        <v>429</v>
      </c>
      <c r="E143" s="44" t="s">
        <v>86</v>
      </c>
      <c r="F143" s="43" t="s">
        <v>430</v>
      </c>
      <c r="G143" s="57">
        <v>15924902.609999999</v>
      </c>
      <c r="H143" s="57">
        <v>0</v>
      </c>
      <c r="I143" s="57">
        <v>274847.93</v>
      </c>
      <c r="J143" s="57">
        <v>0</v>
      </c>
      <c r="K143" s="58">
        <v>0</v>
      </c>
      <c r="L143" s="58">
        <v>16199750.539999999</v>
      </c>
      <c r="M143" s="58">
        <v>0</v>
      </c>
      <c r="N143" s="57">
        <v>4284800.26</v>
      </c>
      <c r="O143" s="57">
        <v>422368.34</v>
      </c>
      <c r="P143" s="66">
        <v>2379518.85</v>
      </c>
      <c r="Q143" s="57">
        <v>0</v>
      </c>
      <c r="R143" s="57">
        <v>999594.79</v>
      </c>
      <c r="S143" s="57">
        <v>3272404.46</v>
      </c>
      <c r="T143" s="57">
        <v>2228301.65</v>
      </c>
      <c r="U143" s="57">
        <v>0</v>
      </c>
      <c r="V143" s="57">
        <v>0</v>
      </c>
      <c r="W143" s="57">
        <v>789398.34</v>
      </c>
      <c r="X143" s="58">
        <v>1616295.85</v>
      </c>
      <c r="Y143" s="58">
        <v>15992682.539999999</v>
      </c>
      <c r="Z143" s="59">
        <v>0.23311031476380251</v>
      </c>
      <c r="AA143" s="58">
        <v>1592486.25</v>
      </c>
      <c r="AB143" s="58">
        <v>0</v>
      </c>
      <c r="AC143" s="58">
        <v>0</v>
      </c>
      <c r="AD143" s="58">
        <v>0</v>
      </c>
      <c r="AE143" s="58">
        <v>639.33000000000004</v>
      </c>
      <c r="AF143" s="58">
        <f t="shared" si="28"/>
        <v>639.33000000000004</v>
      </c>
      <c r="AG143" s="58">
        <v>675565.91</v>
      </c>
      <c r="AH143" s="57">
        <v>61850.16</v>
      </c>
      <c r="AI143" s="57">
        <v>146468.59</v>
      </c>
      <c r="AJ143" s="58">
        <v>0</v>
      </c>
      <c r="AK143" s="57">
        <v>86004</v>
      </c>
      <c r="AL143" s="57">
        <v>5085.5600000000004</v>
      </c>
      <c r="AM143" s="57">
        <v>131545.38</v>
      </c>
      <c r="AN143" s="57">
        <v>9700</v>
      </c>
      <c r="AO143" s="57">
        <v>40385.5</v>
      </c>
      <c r="AP143" s="57">
        <v>11907.37</v>
      </c>
      <c r="AQ143" s="57">
        <v>55545.369999999995</v>
      </c>
      <c r="AR143" s="57">
        <v>19456.650000000001</v>
      </c>
      <c r="AS143" s="57">
        <v>0</v>
      </c>
      <c r="AT143" s="57">
        <v>22274.17</v>
      </c>
      <c r="AU143" s="57">
        <v>0</v>
      </c>
      <c r="AV143" s="57">
        <v>66849.41</v>
      </c>
      <c r="AW143" s="57">
        <v>1332638.07</v>
      </c>
      <c r="AX143" s="57">
        <v>0</v>
      </c>
      <c r="AY143" s="59">
        <f t="shared" si="29"/>
        <v>0</v>
      </c>
      <c r="AZ143" s="58">
        <v>0</v>
      </c>
      <c r="BA143" s="59">
        <v>9.9999748130327817E-2</v>
      </c>
      <c r="BB143" s="57">
        <v>1919667.42</v>
      </c>
      <c r="BC143" s="57">
        <v>1792591.64</v>
      </c>
      <c r="BD143" s="58">
        <v>222710</v>
      </c>
      <c r="BE143" s="58">
        <v>0</v>
      </c>
      <c r="BF143" s="58">
        <v>316096.859999999</v>
      </c>
      <c r="BG143" s="58">
        <v>0</v>
      </c>
      <c r="BH143" s="58">
        <v>0</v>
      </c>
      <c r="BI143" s="58">
        <v>0</v>
      </c>
      <c r="BJ143" s="58">
        <f t="shared" si="30"/>
        <v>0</v>
      </c>
      <c r="BK143" s="58">
        <v>0</v>
      </c>
      <c r="BL143" s="58">
        <v>1603</v>
      </c>
      <c r="BM143" s="58">
        <v>718</v>
      </c>
      <c r="BN143" s="57">
        <v>0</v>
      </c>
      <c r="BO143" s="57">
        <v>0</v>
      </c>
      <c r="BP143" s="57">
        <v>-44</v>
      </c>
      <c r="BQ143" s="57">
        <v>-26</v>
      </c>
      <c r="BR143" s="57">
        <v>-304</v>
      </c>
      <c r="BS143" s="57">
        <v>-116</v>
      </c>
      <c r="BT143" s="57">
        <v>63</v>
      </c>
      <c r="BU143" s="57">
        <v>-59</v>
      </c>
      <c r="BV143" s="57">
        <v>45</v>
      </c>
      <c r="BW143" s="57">
        <v>-235</v>
      </c>
      <c r="BX143" s="57">
        <v>-2</v>
      </c>
      <c r="BY143" s="57">
        <v>1643</v>
      </c>
      <c r="BZ143" s="57">
        <v>5</v>
      </c>
      <c r="CA143" s="57">
        <v>86</v>
      </c>
      <c r="CB143" s="57">
        <v>16</v>
      </c>
      <c r="CC143" s="57">
        <v>124</v>
      </c>
      <c r="CD143" s="57">
        <v>4</v>
      </c>
      <c r="CE143" s="57">
        <v>6</v>
      </c>
    </row>
    <row r="144" spans="1:83" s="48" customFormat="1" ht="15.65" customHeight="1" x14ac:dyDescent="0.35">
      <c r="A144" s="41">
        <v>18</v>
      </c>
      <c r="B144" s="42" t="s">
        <v>436</v>
      </c>
      <c r="C144" s="55" t="s">
        <v>437</v>
      </c>
      <c r="D144" s="43" t="s">
        <v>438</v>
      </c>
      <c r="E144" s="44" t="s">
        <v>109</v>
      </c>
      <c r="F144" s="43" t="s">
        <v>189</v>
      </c>
      <c r="G144" s="57">
        <v>21389382.300000001</v>
      </c>
      <c r="H144" s="57">
        <v>3405</v>
      </c>
      <c r="I144" s="57">
        <v>485733.31</v>
      </c>
      <c r="J144" s="57">
        <v>0</v>
      </c>
      <c r="K144" s="58">
        <v>0</v>
      </c>
      <c r="L144" s="58">
        <v>21878520.609999999</v>
      </c>
      <c r="M144" s="58">
        <v>0</v>
      </c>
      <c r="N144" s="57">
        <v>4656998.8499999996</v>
      </c>
      <c r="O144" s="57">
        <v>1109540.81</v>
      </c>
      <c r="P144" s="66">
        <v>5895303.2999999998</v>
      </c>
      <c r="Q144" s="57">
        <v>50844.12</v>
      </c>
      <c r="R144" s="57">
        <v>1055069.73</v>
      </c>
      <c r="S144" s="57">
        <v>4769601.74</v>
      </c>
      <c r="T144" s="57">
        <v>1842952.84</v>
      </c>
      <c r="U144" s="57">
        <v>0</v>
      </c>
      <c r="V144" s="57">
        <v>0</v>
      </c>
      <c r="W144" s="57">
        <v>555678.26</v>
      </c>
      <c r="X144" s="58">
        <v>1796559.22</v>
      </c>
      <c r="Y144" s="58">
        <v>21732548.870000001</v>
      </c>
      <c r="Z144" s="59">
        <v>8.3784007425717733E-2</v>
      </c>
      <c r="AA144" s="58">
        <v>1796559.22</v>
      </c>
      <c r="AB144" s="58">
        <v>0</v>
      </c>
      <c r="AC144" s="58">
        <v>0</v>
      </c>
      <c r="AD144" s="58">
        <v>0</v>
      </c>
      <c r="AE144" s="58">
        <v>0</v>
      </c>
      <c r="AF144" s="58">
        <f t="shared" si="28"/>
        <v>0</v>
      </c>
      <c r="AG144" s="58">
        <v>858470.23</v>
      </c>
      <c r="AH144" s="57">
        <v>79085.42</v>
      </c>
      <c r="AI144" s="57">
        <v>181643.91</v>
      </c>
      <c r="AJ144" s="58">
        <v>0</v>
      </c>
      <c r="AK144" s="57">
        <v>129042.72</v>
      </c>
      <c r="AL144" s="57">
        <v>0</v>
      </c>
      <c r="AM144" s="57">
        <v>90446.57</v>
      </c>
      <c r="AN144" s="57">
        <v>13120</v>
      </c>
      <c r="AO144" s="57">
        <v>3000</v>
      </c>
      <c r="AP144" s="57">
        <v>15994.04</v>
      </c>
      <c r="AQ144" s="57">
        <v>39550.89</v>
      </c>
      <c r="AR144" s="57">
        <v>26040.47</v>
      </c>
      <c r="AS144" s="57">
        <v>0</v>
      </c>
      <c r="AT144" s="57">
        <v>10290.4</v>
      </c>
      <c r="AU144" s="57">
        <v>26106</v>
      </c>
      <c r="AV144" s="57">
        <v>100357.57</v>
      </c>
      <c r="AW144" s="57">
        <v>1573148.22</v>
      </c>
      <c r="AX144" s="57">
        <v>0</v>
      </c>
      <c r="AY144" s="59">
        <f t="shared" si="29"/>
        <v>0</v>
      </c>
      <c r="AZ144" s="58">
        <v>0</v>
      </c>
      <c r="BA144" s="59">
        <v>8.3993038920062685E-2</v>
      </c>
      <c r="BB144" s="57">
        <v>652411.14</v>
      </c>
      <c r="BC144" s="57">
        <v>1139962.31</v>
      </c>
      <c r="BD144" s="58">
        <v>222710</v>
      </c>
      <c r="BE144" s="58">
        <v>0</v>
      </c>
      <c r="BF144" s="58">
        <v>378231.02</v>
      </c>
      <c r="BG144" s="58">
        <v>0</v>
      </c>
      <c r="BH144" s="58">
        <v>0</v>
      </c>
      <c r="BI144" s="58">
        <v>0</v>
      </c>
      <c r="BJ144" s="58">
        <f t="shared" si="30"/>
        <v>0</v>
      </c>
      <c r="BK144" s="58">
        <v>0</v>
      </c>
      <c r="BL144" s="58">
        <v>2372</v>
      </c>
      <c r="BM144" s="58">
        <v>801</v>
      </c>
      <c r="BN144" s="57">
        <v>9</v>
      </c>
      <c r="BO144" s="57">
        <v>0</v>
      </c>
      <c r="BP144" s="57">
        <v>-13</v>
      </c>
      <c r="BQ144" s="57">
        <v>-36</v>
      </c>
      <c r="BR144" s="57">
        <v>-97</v>
      </c>
      <c r="BS144" s="57">
        <v>-247</v>
      </c>
      <c r="BT144" s="57">
        <v>0</v>
      </c>
      <c r="BU144" s="57">
        <v>0</v>
      </c>
      <c r="BV144" s="57">
        <v>16</v>
      </c>
      <c r="BW144" s="57">
        <v>-507</v>
      </c>
      <c r="BX144" s="57">
        <v>-5</v>
      </c>
      <c r="BY144" s="57">
        <v>2293</v>
      </c>
      <c r="BZ144" s="57">
        <v>4</v>
      </c>
      <c r="CA144" s="57">
        <v>105</v>
      </c>
      <c r="CB144" s="57">
        <v>30</v>
      </c>
      <c r="CC144" s="57">
        <v>351</v>
      </c>
      <c r="CD144" s="57">
        <v>14</v>
      </c>
      <c r="CE144" s="57">
        <v>7</v>
      </c>
    </row>
    <row r="145" spans="1:83" s="48" customFormat="1" ht="15.65" customHeight="1" x14ac:dyDescent="0.35">
      <c r="A145" s="41">
        <v>18</v>
      </c>
      <c r="B145" s="42" t="s">
        <v>441</v>
      </c>
      <c r="C145" s="55" t="s">
        <v>237</v>
      </c>
      <c r="D145" s="43" t="s">
        <v>442</v>
      </c>
      <c r="E145" s="44" t="s">
        <v>86</v>
      </c>
      <c r="F145" s="43" t="s">
        <v>443</v>
      </c>
      <c r="G145" s="57">
        <v>3924464.84</v>
      </c>
      <c r="H145" s="57">
        <v>0</v>
      </c>
      <c r="I145" s="57">
        <v>40383.980000000003</v>
      </c>
      <c r="J145" s="57">
        <v>27541.67</v>
      </c>
      <c r="K145" s="58">
        <v>0</v>
      </c>
      <c r="L145" s="58">
        <v>3992390.49</v>
      </c>
      <c r="M145" s="58">
        <v>275416.86</v>
      </c>
      <c r="N145" s="57">
        <v>108612.94</v>
      </c>
      <c r="O145" s="57">
        <v>508168.26</v>
      </c>
      <c r="P145" s="66">
        <v>658713.03</v>
      </c>
      <c r="Q145" s="57">
        <v>0</v>
      </c>
      <c r="R145" s="57">
        <v>428784.88</v>
      </c>
      <c r="S145" s="57">
        <v>1249574.1100000001</v>
      </c>
      <c r="T145" s="57">
        <v>519269.96</v>
      </c>
      <c r="U145" s="57">
        <v>0</v>
      </c>
      <c r="V145" s="57">
        <v>0</v>
      </c>
      <c r="W145" s="57">
        <v>81798.83</v>
      </c>
      <c r="X145" s="58">
        <v>427158.71</v>
      </c>
      <c r="Y145" s="58">
        <v>3982080.72</v>
      </c>
      <c r="Z145" s="59">
        <v>5.2929927638235896E-2</v>
      </c>
      <c r="AA145" s="58">
        <v>419989.44</v>
      </c>
      <c r="AB145" s="58">
        <v>0</v>
      </c>
      <c r="AC145" s="58">
        <v>0</v>
      </c>
      <c r="AD145" s="58">
        <v>0</v>
      </c>
      <c r="AE145" s="58">
        <v>0</v>
      </c>
      <c r="AF145" s="58">
        <f t="shared" si="28"/>
        <v>0</v>
      </c>
      <c r="AG145" s="58">
        <v>94529.02</v>
      </c>
      <c r="AH145" s="57">
        <v>7305.12</v>
      </c>
      <c r="AI145" s="57">
        <v>31472.59</v>
      </c>
      <c r="AJ145" s="58">
        <v>0</v>
      </c>
      <c r="AK145" s="57">
        <v>30703.66</v>
      </c>
      <c r="AL145" s="57">
        <v>0</v>
      </c>
      <c r="AM145" s="57">
        <v>15209.12</v>
      </c>
      <c r="AN145" s="57">
        <v>7375</v>
      </c>
      <c r="AO145" s="57">
        <v>0</v>
      </c>
      <c r="AP145" s="57">
        <v>0</v>
      </c>
      <c r="AQ145" s="57">
        <v>10791.61</v>
      </c>
      <c r="AR145" s="57">
        <v>526.51</v>
      </c>
      <c r="AS145" s="57">
        <v>0</v>
      </c>
      <c r="AT145" s="57">
        <v>255.56</v>
      </c>
      <c r="AU145" s="57">
        <v>4800</v>
      </c>
      <c r="AV145" s="57">
        <v>32920.800000000003</v>
      </c>
      <c r="AW145" s="57">
        <v>235888.99</v>
      </c>
      <c r="AX145" s="57">
        <v>0</v>
      </c>
      <c r="AY145" s="59">
        <f t="shared" si="29"/>
        <v>0</v>
      </c>
      <c r="AZ145" s="58">
        <v>0</v>
      </c>
      <c r="BA145" s="59">
        <v>0.10000030238946968</v>
      </c>
      <c r="BB145" s="57">
        <v>42257.55</v>
      </c>
      <c r="BC145" s="57">
        <v>165464.09</v>
      </c>
      <c r="BD145" s="58">
        <v>186915.45</v>
      </c>
      <c r="BE145" s="58">
        <v>0</v>
      </c>
      <c r="BF145" s="58">
        <v>24999.999999999902</v>
      </c>
      <c r="BG145" s="58">
        <v>0</v>
      </c>
      <c r="BH145" s="58">
        <v>0</v>
      </c>
      <c r="BI145" s="58">
        <v>0</v>
      </c>
      <c r="BJ145" s="58">
        <f t="shared" si="30"/>
        <v>0</v>
      </c>
      <c r="BK145" s="58">
        <v>0</v>
      </c>
      <c r="BL145" s="58">
        <v>520</v>
      </c>
      <c r="BM145" s="58">
        <v>251</v>
      </c>
      <c r="BN145" s="57">
        <v>0</v>
      </c>
      <c r="BO145" s="57">
        <v>-1</v>
      </c>
      <c r="BP145" s="57">
        <v>-18</v>
      </c>
      <c r="BQ145" s="57">
        <v>-21</v>
      </c>
      <c r="BR145" s="57">
        <v>-48</v>
      </c>
      <c r="BS145" s="57">
        <v>-35</v>
      </c>
      <c r="BT145" s="57">
        <v>0</v>
      </c>
      <c r="BU145" s="57">
        <v>0</v>
      </c>
      <c r="BV145" s="57">
        <v>0</v>
      </c>
      <c r="BW145" s="57">
        <v>-88</v>
      </c>
      <c r="BX145" s="57">
        <v>0</v>
      </c>
      <c r="BY145" s="57">
        <v>560</v>
      </c>
      <c r="BZ145" s="57">
        <v>0</v>
      </c>
      <c r="CA145" s="57">
        <v>20</v>
      </c>
      <c r="CB145" s="57">
        <v>10</v>
      </c>
      <c r="CC145" s="57">
        <v>58</v>
      </c>
      <c r="CD145" s="57">
        <v>0</v>
      </c>
      <c r="CE145" s="57">
        <v>0</v>
      </c>
    </row>
    <row r="146" spans="1:83" s="48" customFormat="1" ht="15.65" customHeight="1" x14ac:dyDescent="0.35">
      <c r="A146" s="41">
        <v>18</v>
      </c>
      <c r="B146" s="42" t="s">
        <v>445</v>
      </c>
      <c r="C146" s="55" t="s">
        <v>446</v>
      </c>
      <c r="D146" s="43" t="s">
        <v>447</v>
      </c>
      <c r="E146" s="44" t="s">
        <v>86</v>
      </c>
      <c r="F146" s="43" t="s">
        <v>448</v>
      </c>
      <c r="G146" s="57">
        <v>32602843.390000001</v>
      </c>
      <c r="H146" s="57">
        <v>0</v>
      </c>
      <c r="I146" s="57">
        <v>605138.24</v>
      </c>
      <c r="J146" s="57">
        <v>113676.15</v>
      </c>
      <c r="K146" s="58">
        <v>0</v>
      </c>
      <c r="L146" s="58">
        <v>33321657.780000001</v>
      </c>
      <c r="M146" s="58">
        <v>1799225.58</v>
      </c>
      <c r="N146" s="57">
        <v>36496.68</v>
      </c>
      <c r="O146" s="57">
        <v>2299168.44</v>
      </c>
      <c r="P146" s="66">
        <v>8869995.0099999998</v>
      </c>
      <c r="Q146" s="57">
        <v>0</v>
      </c>
      <c r="R146" s="57">
        <v>4827477.12</v>
      </c>
      <c r="S146" s="57">
        <v>8633301.0700000003</v>
      </c>
      <c r="T146" s="57">
        <v>5023289.28</v>
      </c>
      <c r="U146" s="57">
        <v>0</v>
      </c>
      <c r="V146" s="57">
        <v>0</v>
      </c>
      <c r="W146" s="57">
        <v>722027.41</v>
      </c>
      <c r="X146" s="58">
        <v>2254671.9499999997</v>
      </c>
      <c r="Y146" s="58">
        <v>32666426.960000001</v>
      </c>
      <c r="Z146" s="59">
        <v>4.2988235511688296E-2</v>
      </c>
      <c r="AA146" s="58">
        <v>2251851.1800000002</v>
      </c>
      <c r="AB146" s="58">
        <v>0</v>
      </c>
      <c r="AC146" s="58">
        <v>0</v>
      </c>
      <c r="AD146" s="58">
        <v>0</v>
      </c>
      <c r="AE146" s="58">
        <v>1076.51</v>
      </c>
      <c r="AF146" s="58">
        <f t="shared" si="28"/>
        <v>1076.51</v>
      </c>
      <c r="AG146" s="58">
        <v>1133360.6100000001</v>
      </c>
      <c r="AH146" s="57">
        <v>106820.82</v>
      </c>
      <c r="AI146" s="57">
        <v>251202.63</v>
      </c>
      <c r="AJ146" s="58">
        <v>0</v>
      </c>
      <c r="AK146" s="57">
        <v>189168.1</v>
      </c>
      <c r="AL146" s="57">
        <v>63257.89</v>
      </c>
      <c r="AM146" s="57">
        <v>112952.45</v>
      </c>
      <c r="AN146" s="57">
        <v>14192</v>
      </c>
      <c r="AO146" s="57">
        <v>6150</v>
      </c>
      <c r="AP146" s="57">
        <v>0</v>
      </c>
      <c r="AQ146" s="57">
        <v>53629.23</v>
      </c>
      <c r="AR146" s="57">
        <v>31526.240000000002</v>
      </c>
      <c r="AS146" s="57">
        <v>0</v>
      </c>
      <c r="AT146" s="57">
        <v>21797.88</v>
      </c>
      <c r="AU146" s="57">
        <v>26525.34</v>
      </c>
      <c r="AV146" s="57">
        <v>88310.82</v>
      </c>
      <c r="AW146" s="57">
        <v>2098894.0099999998</v>
      </c>
      <c r="AX146" s="57">
        <v>0</v>
      </c>
      <c r="AY146" s="59">
        <f t="shared" si="29"/>
        <v>0</v>
      </c>
      <c r="AZ146" s="58">
        <v>0</v>
      </c>
      <c r="BA146" s="59">
        <v>6.5456853248091154E-2</v>
      </c>
      <c r="BB146" s="57">
        <v>344620.94</v>
      </c>
      <c r="BC146" s="57">
        <v>1056917.77</v>
      </c>
      <c r="BD146" s="58">
        <v>222710</v>
      </c>
      <c r="BE146" s="58">
        <v>0</v>
      </c>
      <c r="BF146" s="58">
        <v>387491.91000000102</v>
      </c>
      <c r="BG146" s="58">
        <v>0</v>
      </c>
      <c r="BH146" s="58">
        <v>0</v>
      </c>
      <c r="BI146" s="58">
        <v>0</v>
      </c>
      <c r="BJ146" s="58">
        <f t="shared" si="30"/>
        <v>0</v>
      </c>
      <c r="BK146" s="58">
        <v>0</v>
      </c>
      <c r="BL146" s="58">
        <v>4091</v>
      </c>
      <c r="BM146" s="58">
        <v>1282</v>
      </c>
      <c r="BN146" s="57">
        <v>7</v>
      </c>
      <c r="BO146" s="57">
        <v>-1</v>
      </c>
      <c r="BP146" s="57">
        <v>-20</v>
      </c>
      <c r="BQ146" s="57">
        <v>-57</v>
      </c>
      <c r="BR146" s="57">
        <v>-205</v>
      </c>
      <c r="BS146" s="57">
        <v>-295</v>
      </c>
      <c r="BT146" s="57">
        <v>0</v>
      </c>
      <c r="BU146" s="57">
        <v>0</v>
      </c>
      <c r="BV146" s="57">
        <v>27</v>
      </c>
      <c r="BW146" s="57">
        <v>-708</v>
      </c>
      <c r="BX146" s="57">
        <v>-10</v>
      </c>
      <c r="BY146" s="57">
        <v>4111</v>
      </c>
      <c r="BZ146" s="57">
        <v>8</v>
      </c>
      <c r="CA146" s="57">
        <v>155</v>
      </c>
      <c r="CB146" s="57">
        <v>42</v>
      </c>
      <c r="CC146" s="57">
        <v>304</v>
      </c>
      <c r="CD146" s="57">
        <v>195</v>
      </c>
      <c r="CE146" s="57">
        <v>21</v>
      </c>
    </row>
    <row r="147" spans="1:83" s="48" customFormat="1" ht="15.65" customHeight="1" x14ac:dyDescent="0.35">
      <c r="A147" s="41">
        <v>18</v>
      </c>
      <c r="B147" s="42" t="s">
        <v>532</v>
      </c>
      <c r="C147" s="55" t="s">
        <v>536</v>
      </c>
      <c r="D147" s="43" t="s">
        <v>439</v>
      </c>
      <c r="E147" s="44" t="s">
        <v>86</v>
      </c>
      <c r="F147" s="43" t="s">
        <v>440</v>
      </c>
      <c r="G147" s="57">
        <v>2475402.6800000002</v>
      </c>
      <c r="H147" s="57">
        <v>0</v>
      </c>
      <c r="I147" s="57">
        <v>14482.01</v>
      </c>
      <c r="J147" s="57">
        <v>0</v>
      </c>
      <c r="K147" s="58">
        <v>0</v>
      </c>
      <c r="L147" s="58">
        <v>2489884.69</v>
      </c>
      <c r="M147" s="58">
        <v>0</v>
      </c>
      <c r="N147" s="57">
        <v>15182.73</v>
      </c>
      <c r="O147" s="57">
        <v>410767.63</v>
      </c>
      <c r="P147" s="66">
        <v>894436.54</v>
      </c>
      <c r="Q147" s="57">
        <v>0</v>
      </c>
      <c r="R147" s="57">
        <v>202750.73</v>
      </c>
      <c r="S147" s="57">
        <v>604158.62</v>
      </c>
      <c r="T147" s="57">
        <v>66503.960000000006</v>
      </c>
      <c r="U147" s="57">
        <v>0</v>
      </c>
      <c r="V147" s="57">
        <v>0</v>
      </c>
      <c r="W147" s="57">
        <v>70848.06</v>
      </c>
      <c r="X147" s="58">
        <v>247290.68</v>
      </c>
      <c r="Y147" s="58">
        <v>2511938.9500000002</v>
      </c>
      <c r="Z147" s="59">
        <v>1.6522156306302171E-2</v>
      </c>
      <c r="AA147" s="58">
        <v>247290.68</v>
      </c>
      <c r="AB147" s="58">
        <v>0</v>
      </c>
      <c r="AC147" s="58">
        <v>0</v>
      </c>
      <c r="AD147" s="58">
        <v>0</v>
      </c>
      <c r="AE147" s="58">
        <v>0</v>
      </c>
      <c r="AF147" s="58">
        <f t="shared" si="28"/>
        <v>0</v>
      </c>
      <c r="AG147" s="58">
        <v>59322.39</v>
      </c>
      <c r="AH147" s="57">
        <v>4991.3599999999997</v>
      </c>
      <c r="AI147" s="57">
        <v>0</v>
      </c>
      <c r="AJ147" s="58">
        <v>0</v>
      </c>
      <c r="AK147" s="57">
        <v>22918.39</v>
      </c>
      <c r="AL147" s="57">
        <v>2408.9499999999998</v>
      </c>
      <c r="AM147" s="57">
        <v>8761.51</v>
      </c>
      <c r="AN147" s="57">
        <v>5411</v>
      </c>
      <c r="AO147" s="57">
        <v>1855</v>
      </c>
      <c r="AP147" s="57">
        <v>0</v>
      </c>
      <c r="AQ147" s="57">
        <v>5614.71</v>
      </c>
      <c r="AR147" s="57">
        <v>6615.05</v>
      </c>
      <c r="AS147" s="57">
        <v>0</v>
      </c>
      <c r="AT147" s="57">
        <v>0</v>
      </c>
      <c r="AU147" s="57">
        <v>2400</v>
      </c>
      <c r="AV147" s="57">
        <v>5302.16</v>
      </c>
      <c r="AW147" s="57">
        <v>125600.52</v>
      </c>
      <c r="AX147" s="57">
        <v>0</v>
      </c>
      <c r="AY147" s="59">
        <f t="shared" si="29"/>
        <v>0</v>
      </c>
      <c r="AZ147" s="58">
        <v>0</v>
      </c>
      <c r="BA147" s="59">
        <v>9.9899172768125141E-2</v>
      </c>
      <c r="BB147" s="57">
        <v>18950.63</v>
      </c>
      <c r="BC147" s="57">
        <v>21948.36</v>
      </c>
      <c r="BD147" s="58">
        <v>123770</v>
      </c>
      <c r="BE147" s="58">
        <v>0</v>
      </c>
      <c r="BF147" s="58">
        <v>12418.86</v>
      </c>
      <c r="BG147" s="58">
        <v>0</v>
      </c>
      <c r="BH147" s="58">
        <v>0</v>
      </c>
      <c r="BI147" s="58">
        <v>0</v>
      </c>
      <c r="BJ147" s="58">
        <f t="shared" si="30"/>
        <v>0</v>
      </c>
      <c r="BK147" s="58">
        <v>0</v>
      </c>
      <c r="BL147" s="58">
        <v>169</v>
      </c>
      <c r="BM147" s="58">
        <v>92</v>
      </c>
      <c r="BN147" s="57">
        <v>1</v>
      </c>
      <c r="BO147" s="57">
        <v>-1</v>
      </c>
      <c r="BP147" s="57">
        <v>-11</v>
      </c>
      <c r="BQ147" s="57">
        <v>-5</v>
      </c>
      <c r="BR147" s="57">
        <v>-36</v>
      </c>
      <c r="BS147" s="57">
        <v>-13</v>
      </c>
      <c r="BT147" s="57">
        <v>0</v>
      </c>
      <c r="BU147" s="57">
        <v>0</v>
      </c>
      <c r="BV147" s="57">
        <v>1</v>
      </c>
      <c r="BW147" s="57">
        <v>-26</v>
      </c>
      <c r="BX147" s="57">
        <v>0</v>
      </c>
      <c r="BY147" s="57">
        <v>171</v>
      </c>
      <c r="BZ147" s="57">
        <v>0</v>
      </c>
      <c r="CA147" s="57">
        <v>11</v>
      </c>
      <c r="CB147" s="57">
        <v>2</v>
      </c>
      <c r="CC147" s="57">
        <v>9</v>
      </c>
      <c r="CD147" s="57">
        <v>2</v>
      </c>
      <c r="CE147" s="57">
        <v>1</v>
      </c>
    </row>
    <row r="148" spans="1:83" s="48" customFormat="1" ht="15.65" customHeight="1" x14ac:dyDescent="0.35">
      <c r="A148" s="41">
        <v>18</v>
      </c>
      <c r="B148" s="42" t="s">
        <v>533</v>
      </c>
      <c r="C148" s="55" t="s">
        <v>111</v>
      </c>
      <c r="D148" s="43" t="s">
        <v>525</v>
      </c>
      <c r="E148" s="44" t="s">
        <v>116</v>
      </c>
      <c r="F148" s="43" t="s">
        <v>189</v>
      </c>
      <c r="G148" s="57">
        <v>46177292.079999998</v>
      </c>
      <c r="H148" s="57">
        <v>0</v>
      </c>
      <c r="I148" s="57">
        <v>1466506.48</v>
      </c>
      <c r="J148" s="57">
        <v>432.92</v>
      </c>
      <c r="K148" s="58">
        <v>0</v>
      </c>
      <c r="L148" s="58">
        <v>47644231.479999997</v>
      </c>
      <c r="M148" s="58">
        <v>8200</v>
      </c>
      <c r="N148" s="57">
        <v>16031731.66</v>
      </c>
      <c r="O148" s="57">
        <v>3264468.5</v>
      </c>
      <c r="P148" s="66">
        <v>9608457.9199999999</v>
      </c>
      <c r="Q148" s="57">
        <v>72568.33</v>
      </c>
      <c r="R148" s="57">
        <v>2605552.5</v>
      </c>
      <c r="S148" s="57">
        <v>8380563.8499999996</v>
      </c>
      <c r="T148" s="57">
        <v>3314654.96</v>
      </c>
      <c r="U148" s="57">
        <v>0</v>
      </c>
      <c r="V148" s="57">
        <v>0</v>
      </c>
      <c r="W148" s="57">
        <v>1742184.62</v>
      </c>
      <c r="X148" s="58">
        <v>2601849.33</v>
      </c>
      <c r="Y148" s="58">
        <v>47622031.670000002</v>
      </c>
      <c r="Z148" s="59">
        <v>2.4516234906946717E-2</v>
      </c>
      <c r="AA148" s="58">
        <v>2401929.02</v>
      </c>
      <c r="AB148" s="58">
        <v>0</v>
      </c>
      <c r="AC148" s="58">
        <v>0</v>
      </c>
      <c r="AD148" s="58">
        <v>0</v>
      </c>
      <c r="AE148" s="58">
        <v>0</v>
      </c>
      <c r="AF148" s="58">
        <f t="shared" si="28"/>
        <v>0</v>
      </c>
      <c r="AG148" s="58">
        <v>1305918.31</v>
      </c>
      <c r="AH148" s="57">
        <v>111080.06</v>
      </c>
      <c r="AI148" s="57">
        <v>273531.8</v>
      </c>
      <c r="AJ148" s="58">
        <v>0</v>
      </c>
      <c r="AK148" s="57">
        <v>106538.16</v>
      </c>
      <c r="AL148" s="57">
        <v>13308.07</v>
      </c>
      <c r="AM148" s="57">
        <v>79791.39</v>
      </c>
      <c r="AN148" s="57">
        <v>14192</v>
      </c>
      <c r="AO148" s="57">
        <v>6942.76</v>
      </c>
      <c r="AP148" s="57">
        <v>0</v>
      </c>
      <c r="AQ148" s="57">
        <v>53611.26</v>
      </c>
      <c r="AR148" s="57">
        <v>10359.459999999999</v>
      </c>
      <c r="AS148" s="57">
        <v>0</v>
      </c>
      <c r="AT148" s="57">
        <v>5765.55</v>
      </c>
      <c r="AU148" s="57">
        <v>45785.25</v>
      </c>
      <c r="AV148" s="57">
        <v>156550.03</v>
      </c>
      <c r="AW148" s="57">
        <v>2183374.1</v>
      </c>
      <c r="AX148" s="57">
        <v>0</v>
      </c>
      <c r="AY148" s="59">
        <f t="shared" si="29"/>
        <v>0</v>
      </c>
      <c r="AZ148" s="58">
        <v>-494.62</v>
      </c>
      <c r="BA148" s="59">
        <v>5.2006136815420503E-2</v>
      </c>
      <c r="BB148" s="57">
        <v>513220.37</v>
      </c>
      <c r="BC148" s="57">
        <v>618872.97</v>
      </c>
      <c r="BD148" s="58">
        <v>219912</v>
      </c>
      <c r="BE148" s="58">
        <v>2.91038304567337E-11</v>
      </c>
      <c r="BF148" s="58">
        <v>488727.27</v>
      </c>
      <c r="BG148" s="58">
        <v>0</v>
      </c>
      <c r="BH148" s="58">
        <v>0</v>
      </c>
      <c r="BI148" s="58">
        <v>0</v>
      </c>
      <c r="BJ148" s="58">
        <f t="shared" si="30"/>
        <v>0</v>
      </c>
      <c r="BK148" s="58">
        <v>0</v>
      </c>
      <c r="BL148" s="58">
        <v>3611</v>
      </c>
      <c r="BM148" s="58">
        <v>1094</v>
      </c>
      <c r="BN148" s="57">
        <v>1</v>
      </c>
      <c r="BO148" s="57">
        <v>0</v>
      </c>
      <c r="BP148" s="57">
        <v>-16</v>
      </c>
      <c r="BQ148" s="57">
        <v>-47</v>
      </c>
      <c r="BR148" s="57">
        <v>-254</v>
      </c>
      <c r="BS148" s="57">
        <v>-300</v>
      </c>
      <c r="BT148" s="57">
        <v>0</v>
      </c>
      <c r="BU148" s="57">
        <v>-3</v>
      </c>
      <c r="BV148" s="57">
        <v>11</v>
      </c>
      <c r="BW148" s="57">
        <v>-721</v>
      </c>
      <c r="BX148" s="57">
        <v>-3</v>
      </c>
      <c r="BY148" s="57">
        <v>3373</v>
      </c>
      <c r="BZ148" s="57">
        <v>0</v>
      </c>
      <c r="CA148" s="57">
        <v>216</v>
      </c>
      <c r="CB148" s="57">
        <v>54</v>
      </c>
      <c r="CC148" s="57">
        <v>292</v>
      </c>
      <c r="CD148" s="57">
        <v>156</v>
      </c>
      <c r="CE148" s="57">
        <v>6</v>
      </c>
    </row>
    <row r="149" spans="1:83" s="48" customFormat="1" ht="15.65" customHeight="1" x14ac:dyDescent="0.35">
      <c r="A149" s="41">
        <v>18</v>
      </c>
      <c r="B149" s="42" t="s">
        <v>534</v>
      </c>
      <c r="C149" s="55" t="s">
        <v>537</v>
      </c>
      <c r="D149" s="43" t="s">
        <v>526</v>
      </c>
      <c r="E149" s="44" t="s">
        <v>86</v>
      </c>
      <c r="F149" s="43" t="s">
        <v>448</v>
      </c>
      <c r="G149" s="57">
        <v>18402770.48</v>
      </c>
      <c r="H149" s="57">
        <v>0</v>
      </c>
      <c r="I149" s="57">
        <v>428967.49</v>
      </c>
      <c r="J149" s="57">
        <v>23673.77</v>
      </c>
      <c r="K149" s="58">
        <v>0</v>
      </c>
      <c r="L149" s="58">
        <v>18855411.739999998</v>
      </c>
      <c r="M149" s="58">
        <v>337634.73</v>
      </c>
      <c r="N149" s="57">
        <v>0</v>
      </c>
      <c r="O149" s="57">
        <v>1365451.01</v>
      </c>
      <c r="P149" s="66">
        <v>5206070.6500000004</v>
      </c>
      <c r="Q149" s="57">
        <v>0</v>
      </c>
      <c r="R149" s="57">
        <v>2014025.27</v>
      </c>
      <c r="S149" s="57">
        <v>5594118.5700000003</v>
      </c>
      <c r="T149" s="57">
        <v>2737716.64</v>
      </c>
      <c r="U149" s="57">
        <v>0</v>
      </c>
      <c r="V149" s="57">
        <v>0</v>
      </c>
      <c r="W149" s="57">
        <v>537247.28</v>
      </c>
      <c r="X149" s="58">
        <v>1399889.86</v>
      </c>
      <c r="Y149" s="58">
        <v>18854519.280000001</v>
      </c>
      <c r="Z149" s="59">
        <v>8.9692420051309577E-2</v>
      </c>
      <c r="AA149" s="58">
        <v>1399889.86</v>
      </c>
      <c r="AB149" s="58">
        <v>0</v>
      </c>
      <c r="AC149" s="58">
        <v>0</v>
      </c>
      <c r="AD149" s="58">
        <v>0</v>
      </c>
      <c r="AE149" s="58">
        <v>327.74</v>
      </c>
      <c r="AF149" s="58">
        <f t="shared" si="28"/>
        <v>327.74</v>
      </c>
      <c r="AG149" s="58">
        <v>711603.12</v>
      </c>
      <c r="AH149" s="57">
        <v>70763.66</v>
      </c>
      <c r="AI149" s="57">
        <v>152262.13</v>
      </c>
      <c r="AJ149" s="58">
        <v>0</v>
      </c>
      <c r="AK149" s="57">
        <v>72959.899999999994</v>
      </c>
      <c r="AL149" s="57">
        <v>17763.47</v>
      </c>
      <c r="AM149" s="57">
        <v>67953.279999999999</v>
      </c>
      <c r="AN149" s="57">
        <v>13121</v>
      </c>
      <c r="AO149" s="57">
        <v>3100</v>
      </c>
      <c r="AP149" s="57">
        <v>0</v>
      </c>
      <c r="AQ149" s="57">
        <v>37341.449999999997</v>
      </c>
      <c r="AR149" s="57">
        <v>21420.43</v>
      </c>
      <c r="AS149" s="57">
        <v>0</v>
      </c>
      <c r="AT149" s="57">
        <v>4511.76</v>
      </c>
      <c r="AU149" s="57">
        <v>14011.55</v>
      </c>
      <c r="AV149" s="57">
        <v>45357.909999999996</v>
      </c>
      <c r="AW149" s="57">
        <v>1232169.6599999999</v>
      </c>
      <c r="AX149" s="57">
        <v>0</v>
      </c>
      <c r="AY149" s="59">
        <f t="shared" si="29"/>
        <v>0</v>
      </c>
      <c r="AZ149" s="58">
        <v>0</v>
      </c>
      <c r="BA149" s="59">
        <v>7.4699017674015392E-2</v>
      </c>
      <c r="BB149" s="57">
        <v>191711.46</v>
      </c>
      <c r="BC149" s="57">
        <v>1458877.56</v>
      </c>
      <c r="BD149" s="58">
        <v>219912</v>
      </c>
      <c r="BE149" s="58">
        <v>0</v>
      </c>
      <c r="BF149" s="58">
        <v>260601.48</v>
      </c>
      <c r="BG149" s="58">
        <v>0</v>
      </c>
      <c r="BH149" s="58">
        <v>0</v>
      </c>
      <c r="BI149" s="58">
        <v>0</v>
      </c>
      <c r="BJ149" s="58">
        <f t="shared" si="30"/>
        <v>0</v>
      </c>
      <c r="BK149" s="58">
        <v>0</v>
      </c>
      <c r="BL149" s="58">
        <v>2310</v>
      </c>
      <c r="BM149" s="58">
        <v>786</v>
      </c>
      <c r="BN149" s="57">
        <v>0</v>
      </c>
      <c r="BO149" s="57">
        <v>0</v>
      </c>
      <c r="BP149" s="57">
        <v>-16</v>
      </c>
      <c r="BQ149" s="57">
        <v>-26</v>
      </c>
      <c r="BR149" s="57">
        <v>-110</v>
      </c>
      <c r="BS149" s="57">
        <v>-186</v>
      </c>
      <c r="BT149" s="57">
        <v>0</v>
      </c>
      <c r="BU149" s="57">
        <v>0</v>
      </c>
      <c r="BV149" s="57">
        <v>103</v>
      </c>
      <c r="BW149" s="57">
        <v>-486</v>
      </c>
      <c r="BX149" s="57">
        <v>-3</v>
      </c>
      <c r="BY149" s="57">
        <v>2372</v>
      </c>
      <c r="BZ149" s="57">
        <v>3</v>
      </c>
      <c r="CA149" s="57">
        <v>97</v>
      </c>
      <c r="CB149" s="57">
        <v>40</v>
      </c>
      <c r="CC149" s="57">
        <v>229</v>
      </c>
      <c r="CD149" s="57">
        <v>127</v>
      </c>
      <c r="CE149" s="57">
        <v>3</v>
      </c>
    </row>
    <row r="150" spans="1:83" s="48" customFormat="1" ht="15.65" customHeight="1" x14ac:dyDescent="0.35">
      <c r="A150" s="41">
        <v>18</v>
      </c>
      <c r="B150" s="42" t="s">
        <v>449</v>
      </c>
      <c r="C150" s="55" t="s">
        <v>384</v>
      </c>
      <c r="D150" s="43" t="s">
        <v>450</v>
      </c>
      <c r="E150" s="44" t="s">
        <v>86</v>
      </c>
      <c r="F150" s="43" t="s">
        <v>451</v>
      </c>
      <c r="G150" s="57">
        <v>6833491.6799999997</v>
      </c>
      <c r="H150" s="57">
        <v>0</v>
      </c>
      <c r="I150" s="57">
        <v>110420.82</v>
      </c>
      <c r="J150" s="57">
        <v>0</v>
      </c>
      <c r="K150" s="58">
        <v>0</v>
      </c>
      <c r="L150" s="58">
        <v>6943912.5</v>
      </c>
      <c r="M150" s="58">
        <v>0</v>
      </c>
      <c r="N150" s="57">
        <v>211356.4</v>
      </c>
      <c r="O150" s="57">
        <v>477952.79</v>
      </c>
      <c r="P150" s="66">
        <v>1569684.19</v>
      </c>
      <c r="Q150" s="57">
        <v>0</v>
      </c>
      <c r="R150" s="57">
        <v>464213.21</v>
      </c>
      <c r="S150" s="57">
        <v>2879397.56</v>
      </c>
      <c r="T150" s="57">
        <v>511132.96</v>
      </c>
      <c r="U150" s="57">
        <v>0</v>
      </c>
      <c r="V150" s="57">
        <v>490.05</v>
      </c>
      <c r="W150" s="57">
        <v>302036.33</v>
      </c>
      <c r="X150" s="58">
        <v>629560.31999999995</v>
      </c>
      <c r="Y150" s="58">
        <v>7045823.8099999996</v>
      </c>
      <c r="Z150" s="59">
        <v>4.2716051130100741E-2</v>
      </c>
      <c r="AA150" s="58">
        <v>627310.31999999995</v>
      </c>
      <c r="AB150" s="58">
        <v>0</v>
      </c>
      <c r="AC150" s="58">
        <v>0</v>
      </c>
      <c r="AD150" s="58">
        <v>0</v>
      </c>
      <c r="AE150" s="58">
        <v>0</v>
      </c>
      <c r="AF150" s="58">
        <f t="shared" si="28"/>
        <v>0</v>
      </c>
      <c r="AG150" s="58">
        <v>175647.11</v>
      </c>
      <c r="AH150" s="57">
        <v>14062.78</v>
      </c>
      <c r="AI150" s="57">
        <v>29218.65</v>
      </c>
      <c r="AJ150" s="58">
        <v>0</v>
      </c>
      <c r="AK150" s="57">
        <v>30594.6</v>
      </c>
      <c r="AL150" s="57">
        <v>12861.48</v>
      </c>
      <c r="AM150" s="57">
        <v>31430.3</v>
      </c>
      <c r="AN150" s="57">
        <v>9815</v>
      </c>
      <c r="AO150" s="57">
        <v>75</v>
      </c>
      <c r="AP150" s="57">
        <v>0</v>
      </c>
      <c r="AQ150" s="57">
        <v>21237.84</v>
      </c>
      <c r="AR150" s="57">
        <v>12917.43</v>
      </c>
      <c r="AS150" s="57">
        <v>0</v>
      </c>
      <c r="AT150" s="57">
        <v>18011.61</v>
      </c>
      <c r="AU150" s="57">
        <v>7806.08</v>
      </c>
      <c r="AV150" s="57">
        <v>36403.07</v>
      </c>
      <c r="AW150" s="57">
        <v>400080.95</v>
      </c>
      <c r="AX150" s="57">
        <v>0</v>
      </c>
      <c r="AY150" s="59">
        <f t="shared" si="29"/>
        <v>0</v>
      </c>
      <c r="AZ150" s="58">
        <v>0</v>
      </c>
      <c r="BA150" s="59">
        <v>9.1799383005907162E-2</v>
      </c>
      <c r="BB150" s="57">
        <v>199340.33</v>
      </c>
      <c r="BC150" s="57">
        <v>92559.45</v>
      </c>
      <c r="BD150" s="58">
        <v>222710</v>
      </c>
      <c r="BE150" s="58">
        <v>0</v>
      </c>
      <c r="BF150" s="58">
        <v>95343.150000000402</v>
      </c>
      <c r="BG150" s="58">
        <v>0</v>
      </c>
      <c r="BH150" s="58">
        <v>0</v>
      </c>
      <c r="BI150" s="58">
        <v>0</v>
      </c>
      <c r="BJ150" s="58">
        <f t="shared" si="30"/>
        <v>0</v>
      </c>
      <c r="BK150" s="58">
        <v>0</v>
      </c>
      <c r="BL150" s="58">
        <v>605</v>
      </c>
      <c r="BM150" s="58">
        <v>255</v>
      </c>
      <c r="BN150" s="57">
        <v>0</v>
      </c>
      <c r="BO150" s="57">
        <v>0</v>
      </c>
      <c r="BP150" s="57">
        <v>-23</v>
      </c>
      <c r="BQ150" s="57">
        <v>-11</v>
      </c>
      <c r="BR150" s="57">
        <v>-110</v>
      </c>
      <c r="BS150" s="57">
        <v>-82</v>
      </c>
      <c r="BT150" s="57">
        <v>0</v>
      </c>
      <c r="BU150" s="57">
        <v>0</v>
      </c>
      <c r="BV150" s="57">
        <v>12</v>
      </c>
      <c r="BW150" s="57">
        <v>-91</v>
      </c>
      <c r="BX150" s="57">
        <v>0</v>
      </c>
      <c r="BY150" s="57">
        <v>555</v>
      </c>
      <c r="BZ150" s="57">
        <v>0</v>
      </c>
      <c r="CA150" s="57">
        <v>67</v>
      </c>
      <c r="CB150" s="57">
        <v>9</v>
      </c>
      <c r="CC150" s="57">
        <v>15</v>
      </c>
      <c r="CD150" s="57">
        <v>0</v>
      </c>
      <c r="CE150" s="57">
        <v>1</v>
      </c>
    </row>
    <row r="151" spans="1:83" s="48" customFormat="1" ht="15.65" customHeight="1" x14ac:dyDescent="0.35">
      <c r="A151" s="41">
        <v>18</v>
      </c>
      <c r="B151" s="42" t="s">
        <v>572</v>
      </c>
      <c r="C151" s="55" t="s">
        <v>573</v>
      </c>
      <c r="D151" s="43" t="s">
        <v>444</v>
      </c>
      <c r="E151" s="44" t="s">
        <v>116</v>
      </c>
      <c r="F151" s="43" t="s">
        <v>189</v>
      </c>
      <c r="G151" s="57">
        <v>67178590.980000004</v>
      </c>
      <c r="H151" s="57">
        <v>0</v>
      </c>
      <c r="I151" s="57">
        <v>2154620.69</v>
      </c>
      <c r="J151" s="57">
        <v>0</v>
      </c>
      <c r="K151" s="58">
        <v>0</v>
      </c>
      <c r="L151" s="58">
        <v>69333211.670000002</v>
      </c>
      <c r="M151" s="58">
        <v>0</v>
      </c>
      <c r="N151" s="57">
        <v>23198642.109999999</v>
      </c>
      <c r="O151" s="57">
        <v>4646483.66</v>
      </c>
      <c r="P151" s="66">
        <v>13492338.130000001</v>
      </c>
      <c r="Q151" s="57">
        <v>356888.71</v>
      </c>
      <c r="R151" s="57">
        <v>3340897.03</v>
      </c>
      <c r="S151" s="57">
        <v>14734023.75</v>
      </c>
      <c r="T151" s="57">
        <v>3585476.54</v>
      </c>
      <c r="U151" s="57">
        <v>0</v>
      </c>
      <c r="V151" s="57">
        <v>0</v>
      </c>
      <c r="W151" s="57">
        <v>2404952.0699999998</v>
      </c>
      <c r="X151" s="58">
        <v>3917538.1199999996</v>
      </c>
      <c r="Y151" s="58">
        <v>69677240.120000005</v>
      </c>
      <c r="Z151" s="59">
        <v>1.4873360328404077E-2</v>
      </c>
      <c r="AA151" s="58">
        <v>3661751.53</v>
      </c>
      <c r="AB151" s="58">
        <v>0</v>
      </c>
      <c r="AC151" s="58">
        <v>0</v>
      </c>
      <c r="AD151" s="58">
        <v>0</v>
      </c>
      <c r="AE151" s="58">
        <v>9.77</v>
      </c>
      <c r="AF151" s="58">
        <f t="shared" si="28"/>
        <v>9.77</v>
      </c>
      <c r="AG151" s="58">
        <v>1938001.86</v>
      </c>
      <c r="AH151" s="57">
        <v>168253.3</v>
      </c>
      <c r="AI151" s="57">
        <v>435305.92</v>
      </c>
      <c r="AJ151" s="58">
        <v>0</v>
      </c>
      <c r="AK151" s="57">
        <v>392314.14</v>
      </c>
      <c r="AL151" s="57">
        <v>31502.16</v>
      </c>
      <c r="AM151" s="57">
        <v>152554.46</v>
      </c>
      <c r="AN151" s="57">
        <v>14192</v>
      </c>
      <c r="AO151" s="57">
        <v>64177</v>
      </c>
      <c r="AP151" s="57">
        <v>0</v>
      </c>
      <c r="AQ151" s="57">
        <v>85385.96</v>
      </c>
      <c r="AR151" s="57">
        <v>21095.7</v>
      </c>
      <c r="AS151" s="57">
        <v>0</v>
      </c>
      <c r="AT151" s="57">
        <v>22649.02</v>
      </c>
      <c r="AU151" s="57">
        <v>33038.379999999997</v>
      </c>
      <c r="AV151" s="57">
        <v>205774.48</v>
      </c>
      <c r="AW151" s="57">
        <v>3564244.38</v>
      </c>
      <c r="AX151" s="57">
        <v>0</v>
      </c>
      <c r="AY151" s="59">
        <f t="shared" si="29"/>
        <v>0</v>
      </c>
      <c r="AZ151" s="58">
        <v>0</v>
      </c>
      <c r="BA151" s="59">
        <v>5.4507715576978297E-2</v>
      </c>
      <c r="BB151" s="57">
        <v>315781.08</v>
      </c>
      <c r="BC151" s="57">
        <v>683390.31</v>
      </c>
      <c r="BD151" s="58">
        <v>219912</v>
      </c>
      <c r="BE151" s="58">
        <v>0</v>
      </c>
      <c r="BF151" s="58">
        <v>653894.36</v>
      </c>
      <c r="BG151" s="58">
        <v>0</v>
      </c>
      <c r="BH151" s="58">
        <v>0</v>
      </c>
      <c r="BI151" s="58">
        <v>0</v>
      </c>
      <c r="BJ151" s="58">
        <f t="shared" si="30"/>
        <v>0</v>
      </c>
      <c r="BK151" s="58">
        <v>0</v>
      </c>
      <c r="BL151" s="58">
        <v>5074</v>
      </c>
      <c r="BM151" s="58">
        <v>1509</v>
      </c>
      <c r="BN151" s="57">
        <v>0</v>
      </c>
      <c r="BO151" s="57">
        <v>0</v>
      </c>
      <c r="BP151" s="57">
        <v>-26</v>
      </c>
      <c r="BQ151" s="57">
        <v>-42</v>
      </c>
      <c r="BR151" s="57">
        <v>-377</v>
      </c>
      <c r="BS151" s="57">
        <v>-330</v>
      </c>
      <c r="BT151" s="57">
        <v>0</v>
      </c>
      <c r="BU151" s="57">
        <v>-1</v>
      </c>
      <c r="BV151" s="57">
        <v>33</v>
      </c>
      <c r="BW151" s="57">
        <v>-1067</v>
      </c>
      <c r="BX151" s="57">
        <v>-6</v>
      </c>
      <c r="BY151" s="57">
        <v>4767</v>
      </c>
      <c r="BZ151" s="57">
        <v>18</v>
      </c>
      <c r="CA151" s="57">
        <v>301</v>
      </c>
      <c r="CB151" s="57">
        <v>102</v>
      </c>
      <c r="CC151" s="57">
        <v>541</v>
      </c>
      <c r="CD151" s="57">
        <v>116</v>
      </c>
      <c r="CE151" s="57">
        <v>13</v>
      </c>
    </row>
    <row r="152" spans="1:83" s="48" customFormat="1" ht="15.65" customHeight="1" x14ac:dyDescent="0.35">
      <c r="A152" s="41">
        <v>18</v>
      </c>
      <c r="B152" s="42" t="s">
        <v>452</v>
      </c>
      <c r="C152" s="55" t="s">
        <v>453</v>
      </c>
      <c r="D152" s="43" t="s">
        <v>454</v>
      </c>
      <c r="E152" s="44" t="s">
        <v>86</v>
      </c>
      <c r="F152" s="43" t="s">
        <v>451</v>
      </c>
      <c r="G152" s="57">
        <v>2431851.34</v>
      </c>
      <c r="H152" s="57">
        <v>0</v>
      </c>
      <c r="I152" s="57">
        <v>14245.4</v>
      </c>
      <c r="J152" s="57">
        <v>14750.66</v>
      </c>
      <c r="K152" s="58">
        <v>0</v>
      </c>
      <c r="L152" s="58">
        <v>2460847.4</v>
      </c>
      <c r="M152" s="58">
        <v>147506.64000000001</v>
      </c>
      <c r="N152" s="57">
        <v>0</v>
      </c>
      <c r="O152" s="57">
        <v>212847.9</v>
      </c>
      <c r="P152" s="66">
        <v>457231.02</v>
      </c>
      <c r="Q152" s="57">
        <v>0</v>
      </c>
      <c r="R152" s="57">
        <v>407631.68</v>
      </c>
      <c r="S152" s="57">
        <v>839348.96</v>
      </c>
      <c r="T152" s="57">
        <v>232635.67</v>
      </c>
      <c r="U152" s="57">
        <v>0</v>
      </c>
      <c r="V152" s="57">
        <v>0</v>
      </c>
      <c r="W152" s="57">
        <v>25537.360000000001</v>
      </c>
      <c r="X152" s="58">
        <v>258124.55000000002</v>
      </c>
      <c r="Y152" s="58">
        <v>2433357.14</v>
      </c>
      <c r="Z152" s="59">
        <v>7.2619167584479075E-2</v>
      </c>
      <c r="AA152" s="58">
        <v>258124.55</v>
      </c>
      <c r="AB152" s="58">
        <v>0</v>
      </c>
      <c r="AC152" s="58">
        <v>0</v>
      </c>
      <c r="AD152" s="58">
        <v>0</v>
      </c>
      <c r="AE152" s="58">
        <v>0</v>
      </c>
      <c r="AF152" s="58">
        <f t="shared" si="28"/>
        <v>0</v>
      </c>
      <c r="AG152" s="58">
        <v>54878.14</v>
      </c>
      <c r="AH152" s="57">
        <v>3960.29</v>
      </c>
      <c r="AI152" s="57">
        <v>9477.7000000000007</v>
      </c>
      <c r="AJ152" s="58">
        <v>0</v>
      </c>
      <c r="AK152" s="57">
        <v>14304</v>
      </c>
      <c r="AL152" s="57">
        <v>6756</v>
      </c>
      <c r="AM152" s="57">
        <v>10908</v>
      </c>
      <c r="AN152" s="57">
        <v>5411</v>
      </c>
      <c r="AO152" s="57">
        <v>0</v>
      </c>
      <c r="AP152" s="57">
        <v>0</v>
      </c>
      <c r="AQ152" s="57">
        <v>5124.04</v>
      </c>
      <c r="AR152" s="57">
        <v>4948.22</v>
      </c>
      <c r="AS152" s="57">
        <v>0</v>
      </c>
      <c r="AT152" s="57">
        <v>0</v>
      </c>
      <c r="AU152" s="57">
        <v>904.76</v>
      </c>
      <c r="AV152" s="57">
        <v>12693.42</v>
      </c>
      <c r="AW152" s="57">
        <v>129365.57</v>
      </c>
      <c r="AX152" s="57">
        <v>32145.81</v>
      </c>
      <c r="AY152" s="59">
        <f t="shared" si="29"/>
        <v>0.24848814101000752</v>
      </c>
      <c r="AZ152" s="58">
        <v>0</v>
      </c>
      <c r="BA152" s="59">
        <v>0.10007317789987413</v>
      </c>
      <c r="BB152" s="57">
        <v>75815.28</v>
      </c>
      <c r="BC152" s="57">
        <v>100783.74</v>
      </c>
      <c r="BD152" s="58">
        <v>124993.32</v>
      </c>
      <c r="BE152" s="58">
        <v>0.32000000000698497</v>
      </c>
      <c r="BF152" s="58">
        <v>7816.29000000004</v>
      </c>
      <c r="BG152" s="58">
        <v>0</v>
      </c>
      <c r="BH152" s="58">
        <v>0</v>
      </c>
      <c r="BI152" s="58">
        <v>0</v>
      </c>
      <c r="BJ152" s="58">
        <f t="shared" si="30"/>
        <v>0</v>
      </c>
      <c r="BK152" s="58">
        <v>0</v>
      </c>
      <c r="BL152" s="58">
        <v>371</v>
      </c>
      <c r="BM152" s="58">
        <v>113</v>
      </c>
      <c r="BN152" s="57">
        <v>1</v>
      </c>
      <c r="BO152" s="57">
        <v>0</v>
      </c>
      <c r="BP152" s="57">
        <v>-1</v>
      </c>
      <c r="BQ152" s="57">
        <v>-5</v>
      </c>
      <c r="BR152" s="57">
        <v>-24</v>
      </c>
      <c r="BS152" s="57">
        <v>-17</v>
      </c>
      <c r="BT152" s="57">
        <v>0</v>
      </c>
      <c r="BU152" s="57">
        <v>0</v>
      </c>
      <c r="BV152" s="57">
        <v>4</v>
      </c>
      <c r="BW152" s="57">
        <v>-90</v>
      </c>
      <c r="BX152" s="57">
        <v>-1</v>
      </c>
      <c r="BY152" s="57">
        <v>351</v>
      </c>
      <c r="BZ152" s="57">
        <v>3</v>
      </c>
      <c r="CA152" s="57">
        <v>21</v>
      </c>
      <c r="CB152" s="57">
        <v>8</v>
      </c>
      <c r="CC152" s="57">
        <v>50</v>
      </c>
      <c r="CD152" s="57">
        <v>4</v>
      </c>
      <c r="CE152" s="57">
        <v>1</v>
      </c>
    </row>
    <row r="153" spans="1:83" s="48" customFormat="1" ht="15.65" customHeight="1" x14ac:dyDescent="0.35">
      <c r="A153" s="41">
        <v>19</v>
      </c>
      <c r="B153" s="42" t="s">
        <v>482</v>
      </c>
      <c r="C153" s="55" t="s">
        <v>483</v>
      </c>
      <c r="D153" s="43" t="s">
        <v>459</v>
      </c>
      <c r="E153" s="44" t="s">
        <v>86</v>
      </c>
      <c r="F153" s="43" t="s">
        <v>578</v>
      </c>
      <c r="G153" s="57">
        <v>23348020.68</v>
      </c>
      <c r="H153" s="57">
        <v>-5134.25</v>
      </c>
      <c r="I153" s="57">
        <v>209562.95</v>
      </c>
      <c r="J153" s="57">
        <v>0</v>
      </c>
      <c r="K153" s="58">
        <v>203.11</v>
      </c>
      <c r="L153" s="58">
        <v>23552652.489999998</v>
      </c>
      <c r="M153" s="58">
        <v>0</v>
      </c>
      <c r="N153" s="57">
        <v>0</v>
      </c>
      <c r="O153" s="57">
        <v>3010685.95</v>
      </c>
      <c r="P153" s="66">
        <v>3511236.18</v>
      </c>
      <c r="Q153" s="57">
        <v>0</v>
      </c>
      <c r="R153" s="57">
        <v>3031500.08</v>
      </c>
      <c r="S153" s="57">
        <v>7953810.3600000003</v>
      </c>
      <c r="T153" s="57">
        <v>3420441.35</v>
      </c>
      <c r="U153" s="57">
        <v>0</v>
      </c>
      <c r="V153" s="57">
        <v>0</v>
      </c>
      <c r="W153" s="57">
        <v>518450.35</v>
      </c>
      <c r="X153" s="58">
        <v>2009533.1099999999</v>
      </c>
      <c r="Y153" s="58">
        <v>23455657.379999999</v>
      </c>
      <c r="Z153" s="59">
        <v>7.0902621874255944E-2</v>
      </c>
      <c r="AA153" s="58">
        <v>2007037.23</v>
      </c>
      <c r="AB153" s="58">
        <v>0</v>
      </c>
      <c r="AC153" s="58">
        <v>0</v>
      </c>
      <c r="AD153" s="58">
        <v>203.11</v>
      </c>
      <c r="AE153" s="58">
        <v>0</v>
      </c>
      <c r="AF153" s="58">
        <f t="shared" si="28"/>
        <v>203.11</v>
      </c>
      <c r="AG153" s="58">
        <v>1033230.88</v>
      </c>
      <c r="AH153" s="57">
        <v>82114.91</v>
      </c>
      <c r="AI153" s="57">
        <v>276231.09999999998</v>
      </c>
      <c r="AJ153" s="58">
        <v>0</v>
      </c>
      <c r="AK153" s="57">
        <v>113833.3</v>
      </c>
      <c r="AL153" s="57">
        <v>2650</v>
      </c>
      <c r="AM153" s="57">
        <v>59988.36</v>
      </c>
      <c r="AN153" s="57">
        <v>19750</v>
      </c>
      <c r="AO153" s="57">
        <v>20659.52</v>
      </c>
      <c r="AP153" s="57">
        <v>0</v>
      </c>
      <c r="AQ153" s="57">
        <v>46100.1</v>
      </c>
      <c r="AR153" s="57">
        <v>12275.7</v>
      </c>
      <c r="AS153" s="57">
        <v>0</v>
      </c>
      <c r="AT153" s="57">
        <v>18723.84</v>
      </c>
      <c r="AU153" s="57">
        <v>32.81</v>
      </c>
      <c r="AV153" s="57">
        <v>74379.009999999995</v>
      </c>
      <c r="AW153" s="57">
        <v>1759969.53</v>
      </c>
      <c r="AX153" s="57">
        <v>0</v>
      </c>
      <c r="AY153" s="59">
        <f t="shared" si="29"/>
        <v>0</v>
      </c>
      <c r="AZ153" s="58">
        <v>0</v>
      </c>
      <c r="BA153" s="59">
        <v>8.5961771985204535E-2</v>
      </c>
      <c r="BB153" s="57">
        <v>998784.44</v>
      </c>
      <c r="BC153" s="57">
        <v>656287.41</v>
      </c>
      <c r="BD153" s="58">
        <v>222710</v>
      </c>
      <c r="BE153" s="58">
        <v>0</v>
      </c>
      <c r="BF153" s="58">
        <v>357847.54000000103</v>
      </c>
      <c r="BG153" s="58">
        <v>0</v>
      </c>
      <c r="BH153" s="58">
        <v>0</v>
      </c>
      <c r="BI153" s="58">
        <v>0</v>
      </c>
      <c r="BJ153" s="58">
        <f t="shared" si="30"/>
        <v>0</v>
      </c>
      <c r="BK153" s="58">
        <v>0</v>
      </c>
      <c r="BL153" s="58">
        <v>3551</v>
      </c>
      <c r="BM153" s="58">
        <v>1350</v>
      </c>
      <c r="BN153" s="57">
        <v>6</v>
      </c>
      <c r="BO153" s="57">
        <v>-1</v>
      </c>
      <c r="BP153" s="57">
        <v>-39</v>
      </c>
      <c r="BQ153" s="57">
        <v>-45</v>
      </c>
      <c r="BR153" s="57">
        <v>-330</v>
      </c>
      <c r="BS153" s="57">
        <v>-343</v>
      </c>
      <c r="BT153" s="57">
        <v>0</v>
      </c>
      <c r="BU153" s="57">
        <v>0</v>
      </c>
      <c r="BV153" s="57">
        <v>103</v>
      </c>
      <c r="BW153" s="57">
        <v>-680</v>
      </c>
      <c r="BX153" s="57">
        <v>-2</v>
      </c>
      <c r="BY153" s="57">
        <v>3570</v>
      </c>
      <c r="BZ153" s="57">
        <v>4</v>
      </c>
      <c r="CA153" s="57">
        <v>174</v>
      </c>
      <c r="CB153" s="57">
        <v>48</v>
      </c>
      <c r="CC153" s="57">
        <v>404</v>
      </c>
      <c r="CD153" s="57">
        <v>47</v>
      </c>
      <c r="CE153" s="57">
        <v>7</v>
      </c>
    </row>
    <row r="154" spans="1:83" s="48" customFormat="1" ht="15.65" customHeight="1" x14ac:dyDescent="0.35">
      <c r="A154" s="41">
        <v>19</v>
      </c>
      <c r="B154" s="42" t="s">
        <v>535</v>
      </c>
      <c r="C154" s="55" t="s">
        <v>541</v>
      </c>
      <c r="D154" s="43" t="s">
        <v>455</v>
      </c>
      <c r="E154" s="44" t="s">
        <v>86</v>
      </c>
      <c r="F154" s="43" t="s">
        <v>456</v>
      </c>
      <c r="G154" s="57">
        <v>54222459.759999998</v>
      </c>
      <c r="H154" s="57">
        <v>0</v>
      </c>
      <c r="I154" s="57">
        <v>1445834.2999999998</v>
      </c>
      <c r="J154" s="57">
        <v>47920.01</v>
      </c>
      <c r="K154" s="58">
        <v>0</v>
      </c>
      <c r="L154" s="58">
        <v>55716214.07</v>
      </c>
      <c r="M154" s="58">
        <v>677064.86</v>
      </c>
      <c r="N154" s="57">
        <v>0</v>
      </c>
      <c r="O154" s="57">
        <v>4716317.99</v>
      </c>
      <c r="P154" s="66">
        <v>17648889.649999999</v>
      </c>
      <c r="Q154" s="57">
        <v>0</v>
      </c>
      <c r="R154" s="57">
        <v>5020958.88</v>
      </c>
      <c r="S154" s="57">
        <v>13053959.689999999</v>
      </c>
      <c r="T154" s="57">
        <v>9457364.9100000001</v>
      </c>
      <c r="U154" s="57">
        <v>0</v>
      </c>
      <c r="V154" s="57">
        <v>0</v>
      </c>
      <c r="W154" s="57">
        <v>1792049.2</v>
      </c>
      <c r="X154" s="58">
        <v>3860666.23</v>
      </c>
      <c r="Y154" s="58">
        <v>55550206.549999997</v>
      </c>
      <c r="Z154" s="59">
        <v>9.7365400857277698E-2</v>
      </c>
      <c r="AA154" s="58">
        <v>3813568.82</v>
      </c>
      <c r="AB154" s="58">
        <v>47097.41</v>
      </c>
      <c r="AC154" s="58">
        <v>0</v>
      </c>
      <c r="AD154" s="58">
        <v>0</v>
      </c>
      <c r="AE154" s="58">
        <v>0</v>
      </c>
      <c r="AF154" s="58">
        <f t="shared" si="28"/>
        <v>0</v>
      </c>
      <c r="AG154" s="58">
        <v>2058473.13</v>
      </c>
      <c r="AH154" s="57">
        <v>152672.9</v>
      </c>
      <c r="AI154" s="57">
        <v>544344.63</v>
      </c>
      <c r="AJ154" s="58">
        <v>10855.7</v>
      </c>
      <c r="AK154" s="57">
        <v>206148.86</v>
      </c>
      <c r="AL154" s="57">
        <v>13637.8</v>
      </c>
      <c r="AM154" s="57">
        <v>250669.44</v>
      </c>
      <c r="AN154" s="57">
        <v>10175</v>
      </c>
      <c r="AO154" s="57">
        <v>1330.74</v>
      </c>
      <c r="AP154" s="57">
        <v>80000</v>
      </c>
      <c r="AQ154" s="57">
        <v>110821.47</v>
      </c>
      <c r="AR154" s="57">
        <v>51045.21</v>
      </c>
      <c r="AS154" s="57">
        <v>3375</v>
      </c>
      <c r="AT154" s="57">
        <v>17809.89</v>
      </c>
      <c r="AU154" s="57">
        <v>4334.54</v>
      </c>
      <c r="AV154" s="57">
        <v>106698.86</v>
      </c>
      <c r="AW154" s="57">
        <v>3622393.17</v>
      </c>
      <c r="AX154" s="57">
        <v>0</v>
      </c>
      <c r="AY154" s="59">
        <f t="shared" si="29"/>
        <v>0</v>
      </c>
      <c r="AZ154" s="58">
        <v>0</v>
      </c>
      <c r="BA154" s="59">
        <v>7.0322398175986248E-2</v>
      </c>
      <c r="BB154" s="57">
        <v>1336908.53</v>
      </c>
      <c r="BC154" s="57">
        <v>3942483</v>
      </c>
      <c r="BD154" s="58">
        <v>219912</v>
      </c>
      <c r="BE154" s="58">
        <v>0</v>
      </c>
      <c r="BF154" s="58">
        <v>713916.30000000203</v>
      </c>
      <c r="BG154" s="58">
        <v>0</v>
      </c>
      <c r="BH154" s="58">
        <v>0</v>
      </c>
      <c r="BI154" s="58">
        <v>0</v>
      </c>
      <c r="BJ154" s="58">
        <f t="shared" si="30"/>
        <v>0</v>
      </c>
      <c r="BK154" s="58">
        <v>0</v>
      </c>
      <c r="BL154" s="58">
        <v>8947</v>
      </c>
      <c r="BM154" s="58">
        <v>3925</v>
      </c>
      <c r="BN154" s="57">
        <v>0</v>
      </c>
      <c r="BO154" s="57">
        <v>0</v>
      </c>
      <c r="BP154" s="57">
        <v>-105</v>
      </c>
      <c r="BQ154" s="57">
        <v>-222</v>
      </c>
      <c r="BR154" s="57">
        <v>-1027</v>
      </c>
      <c r="BS154" s="57">
        <v>-1317</v>
      </c>
      <c r="BT154" s="57">
        <v>0</v>
      </c>
      <c r="BU154" s="57">
        <v>0</v>
      </c>
      <c r="BV154" s="57">
        <v>439</v>
      </c>
      <c r="BW154" s="57">
        <v>-1612</v>
      </c>
      <c r="BX154" s="57">
        <v>-2</v>
      </c>
      <c r="BY154" s="57">
        <v>9026</v>
      </c>
      <c r="BZ154" s="57">
        <v>0</v>
      </c>
      <c r="CA154" s="57">
        <v>308</v>
      </c>
      <c r="CB154" s="57">
        <v>109</v>
      </c>
      <c r="CC154" s="57">
        <v>872</v>
      </c>
      <c r="CD154" s="57">
        <v>313</v>
      </c>
      <c r="CE154" s="57">
        <v>10</v>
      </c>
    </row>
    <row r="155" spans="1:83" s="48" customFormat="1" ht="15.65" customHeight="1" x14ac:dyDescent="0.35">
      <c r="A155" s="41">
        <v>19</v>
      </c>
      <c r="B155" s="42" t="s">
        <v>457</v>
      </c>
      <c r="C155" s="55" t="s">
        <v>458</v>
      </c>
      <c r="D155" s="43" t="s">
        <v>459</v>
      </c>
      <c r="E155" s="44" t="s">
        <v>86</v>
      </c>
      <c r="F155" s="43" t="s">
        <v>460</v>
      </c>
      <c r="G155" s="57">
        <v>24084820.300000001</v>
      </c>
      <c r="H155" s="57">
        <v>0</v>
      </c>
      <c r="I155" s="57">
        <v>359676.42</v>
      </c>
      <c r="J155" s="57">
        <v>0</v>
      </c>
      <c r="K155" s="58">
        <v>0</v>
      </c>
      <c r="L155" s="58">
        <v>24444496.719999999</v>
      </c>
      <c r="M155" s="58">
        <v>0</v>
      </c>
      <c r="N155" s="57">
        <v>23692.67</v>
      </c>
      <c r="O155" s="57">
        <v>2955442.9</v>
      </c>
      <c r="P155" s="66">
        <v>3284725.24</v>
      </c>
      <c r="Q155" s="57">
        <v>0</v>
      </c>
      <c r="R155" s="57">
        <v>3346408.41</v>
      </c>
      <c r="S155" s="57">
        <v>9264684.1300000008</v>
      </c>
      <c r="T155" s="57">
        <v>3423352.13</v>
      </c>
      <c r="U155" s="57">
        <v>0</v>
      </c>
      <c r="V155" s="57">
        <v>0</v>
      </c>
      <c r="W155" s="57">
        <v>508931.95</v>
      </c>
      <c r="X155" s="58">
        <v>1926763.16</v>
      </c>
      <c r="Y155" s="58">
        <v>24734000.59</v>
      </c>
      <c r="Z155" s="59">
        <v>0.12193724982868191</v>
      </c>
      <c r="AA155" s="58">
        <v>1926763.16</v>
      </c>
      <c r="AB155" s="58">
        <v>0</v>
      </c>
      <c r="AC155" s="58">
        <v>0</v>
      </c>
      <c r="AD155" s="58">
        <v>0</v>
      </c>
      <c r="AE155" s="58">
        <v>0</v>
      </c>
      <c r="AF155" s="58">
        <f t="shared" si="28"/>
        <v>0</v>
      </c>
      <c r="AG155" s="58">
        <v>1106940</v>
      </c>
      <c r="AH155" s="57">
        <v>86724.08</v>
      </c>
      <c r="AI155" s="57">
        <v>197750.7</v>
      </c>
      <c r="AJ155" s="58">
        <v>0</v>
      </c>
      <c r="AK155" s="57">
        <v>93100.97</v>
      </c>
      <c r="AL155" s="57">
        <v>4188.84</v>
      </c>
      <c r="AM155" s="57">
        <v>110301.4</v>
      </c>
      <c r="AN155" s="57">
        <v>9975</v>
      </c>
      <c r="AO155" s="57">
        <v>40</v>
      </c>
      <c r="AP155" s="57">
        <v>0</v>
      </c>
      <c r="AQ155" s="57">
        <v>43349.51</v>
      </c>
      <c r="AR155" s="57">
        <v>28618.29</v>
      </c>
      <c r="AS155" s="57">
        <v>0</v>
      </c>
      <c r="AT155" s="57">
        <v>19693.580000000002</v>
      </c>
      <c r="AU155" s="57">
        <v>17696.759999999998</v>
      </c>
      <c r="AV155" s="57">
        <v>62149.18</v>
      </c>
      <c r="AW155" s="57">
        <v>1780528.31</v>
      </c>
      <c r="AX155" s="57">
        <v>0</v>
      </c>
      <c r="AY155" s="59">
        <f t="shared" si="29"/>
        <v>0</v>
      </c>
      <c r="AZ155" s="58">
        <v>0</v>
      </c>
      <c r="BA155" s="59">
        <v>7.9999067296341833E-2</v>
      </c>
      <c r="BB155" s="57">
        <v>420763.55</v>
      </c>
      <c r="BC155" s="57">
        <v>2516073.2000000002</v>
      </c>
      <c r="BD155" s="58">
        <v>222710</v>
      </c>
      <c r="BE155" s="58">
        <v>0</v>
      </c>
      <c r="BF155" s="58">
        <v>352496.24999999901</v>
      </c>
      <c r="BG155" s="58">
        <v>0</v>
      </c>
      <c r="BH155" s="58">
        <v>0</v>
      </c>
      <c r="BI155" s="58">
        <v>0</v>
      </c>
      <c r="BJ155" s="58">
        <f t="shared" si="30"/>
        <v>0</v>
      </c>
      <c r="BK155" s="58">
        <v>0</v>
      </c>
      <c r="BL155" s="58">
        <v>3932</v>
      </c>
      <c r="BM155" s="58">
        <v>1235</v>
      </c>
      <c r="BN155" s="57">
        <v>2</v>
      </c>
      <c r="BO155" s="57">
        <v>-1</v>
      </c>
      <c r="BP155" s="57">
        <v>-30</v>
      </c>
      <c r="BQ155" s="57">
        <v>-54</v>
      </c>
      <c r="BR155" s="57">
        <v>-263</v>
      </c>
      <c r="BS155" s="57">
        <v>-414</v>
      </c>
      <c r="BT155" s="57">
        <v>0</v>
      </c>
      <c r="BU155" s="57">
        <v>0</v>
      </c>
      <c r="BV155" s="57">
        <v>19</v>
      </c>
      <c r="BW155" s="57">
        <v>-750</v>
      </c>
      <c r="BX155" s="57">
        <v>-2</v>
      </c>
      <c r="BY155" s="57">
        <v>3674</v>
      </c>
      <c r="BZ155" s="57">
        <v>4</v>
      </c>
      <c r="CA155" s="57">
        <v>146</v>
      </c>
      <c r="CB155" s="57">
        <v>66</v>
      </c>
      <c r="CC155" s="57">
        <v>529</v>
      </c>
      <c r="CD155" s="57">
        <v>1</v>
      </c>
      <c r="CE155" s="57">
        <v>8</v>
      </c>
    </row>
    <row r="156" spans="1:83" s="48" customFormat="1" ht="15.65" customHeight="1" x14ac:dyDescent="0.35">
      <c r="A156" s="41">
        <v>20</v>
      </c>
      <c r="B156" s="42" t="s">
        <v>461</v>
      </c>
      <c r="C156" s="55" t="s">
        <v>148</v>
      </c>
      <c r="D156" s="43" t="s">
        <v>462</v>
      </c>
      <c r="E156" s="44" t="s">
        <v>109</v>
      </c>
      <c r="F156" s="43" t="s">
        <v>463</v>
      </c>
      <c r="G156" s="57">
        <v>7396085.1699999999</v>
      </c>
      <c r="H156" s="57">
        <v>0</v>
      </c>
      <c r="I156" s="57">
        <v>203070.68</v>
      </c>
      <c r="J156" s="57">
        <v>0</v>
      </c>
      <c r="K156" s="58">
        <v>4401.42</v>
      </c>
      <c r="L156" s="58">
        <v>7603557.2699999996</v>
      </c>
      <c r="M156" s="58">
        <v>0</v>
      </c>
      <c r="N156" s="57">
        <v>1586510.17</v>
      </c>
      <c r="O156" s="57">
        <v>374999.15</v>
      </c>
      <c r="P156" s="66">
        <v>2090156.48</v>
      </c>
      <c r="Q156" s="57">
        <v>38349.93</v>
      </c>
      <c r="R156" s="57">
        <v>501226.36</v>
      </c>
      <c r="S156" s="57">
        <v>1779195.76</v>
      </c>
      <c r="T156" s="57">
        <v>419891.04</v>
      </c>
      <c r="U156" s="57">
        <v>0</v>
      </c>
      <c r="V156" s="57">
        <v>0</v>
      </c>
      <c r="W156" s="57">
        <v>276399.84000000003</v>
      </c>
      <c r="X156" s="58">
        <v>683095.4</v>
      </c>
      <c r="Y156" s="58">
        <v>7749824.1299999999</v>
      </c>
      <c r="Z156" s="59">
        <v>0.12046192269578745</v>
      </c>
      <c r="AA156" s="58">
        <v>672860.68</v>
      </c>
      <c r="AB156" s="58">
        <v>0</v>
      </c>
      <c r="AC156" s="58">
        <v>0</v>
      </c>
      <c r="AD156" s="58">
        <v>4012.99</v>
      </c>
      <c r="AE156" s="58">
        <v>258.08999999999997</v>
      </c>
      <c r="AF156" s="58">
        <f t="shared" si="28"/>
        <v>4271.08</v>
      </c>
      <c r="AG156" s="58">
        <v>168873.47</v>
      </c>
      <c r="AH156" s="57">
        <v>18540.060000000001</v>
      </c>
      <c r="AI156" s="57">
        <v>36180.870000000003</v>
      </c>
      <c r="AJ156" s="58">
        <v>12271.61</v>
      </c>
      <c r="AK156" s="57">
        <v>29868.21</v>
      </c>
      <c r="AL156" s="57">
        <v>39251.040000000001</v>
      </c>
      <c r="AM156" s="57">
        <v>41275.33</v>
      </c>
      <c r="AN156" s="57">
        <v>9900</v>
      </c>
      <c r="AO156" s="57">
        <v>1500</v>
      </c>
      <c r="AP156" s="57">
        <v>0</v>
      </c>
      <c r="AQ156" s="57">
        <v>20663.190000000002</v>
      </c>
      <c r="AR156" s="57">
        <v>14060.46</v>
      </c>
      <c r="AS156" s="57">
        <v>0</v>
      </c>
      <c r="AT156" s="57">
        <v>1974.51</v>
      </c>
      <c r="AU156" s="57">
        <v>5357.12</v>
      </c>
      <c r="AV156" s="57">
        <v>49996.6</v>
      </c>
      <c r="AW156" s="57">
        <v>449712.47</v>
      </c>
      <c r="AX156" s="57">
        <v>0</v>
      </c>
      <c r="AY156" s="59">
        <f t="shared" si="29"/>
        <v>0</v>
      </c>
      <c r="AZ156" s="58">
        <v>0</v>
      </c>
      <c r="BA156" s="59">
        <v>9.0975247652536173E-2</v>
      </c>
      <c r="BB156" s="57">
        <v>199124.98</v>
      </c>
      <c r="BC156" s="57">
        <v>691821.66</v>
      </c>
      <c r="BD156" s="58">
        <v>222710</v>
      </c>
      <c r="BE156" s="58">
        <v>0</v>
      </c>
      <c r="BF156" s="58">
        <v>97769.770000000295</v>
      </c>
      <c r="BG156" s="58">
        <v>0</v>
      </c>
      <c r="BH156" s="58">
        <v>0</v>
      </c>
      <c r="BI156" s="58">
        <v>0</v>
      </c>
      <c r="BJ156" s="58">
        <f t="shared" si="30"/>
        <v>0</v>
      </c>
      <c r="BK156" s="58">
        <v>0</v>
      </c>
      <c r="BL156" s="58">
        <v>420</v>
      </c>
      <c r="BM156" s="58">
        <v>153</v>
      </c>
      <c r="BN156" s="57">
        <v>0</v>
      </c>
      <c r="BO156" s="57">
        <v>0</v>
      </c>
      <c r="BP156" s="57">
        <v>-11</v>
      </c>
      <c r="BQ156" s="57">
        <v>-7</v>
      </c>
      <c r="BR156" s="57">
        <v>-46</v>
      </c>
      <c r="BS156" s="57">
        <v>-37</v>
      </c>
      <c r="BT156" s="57">
        <v>1</v>
      </c>
      <c r="BU156" s="57">
        <v>0</v>
      </c>
      <c r="BV156" s="57">
        <v>3</v>
      </c>
      <c r="BW156" s="57">
        <v>-75</v>
      </c>
      <c r="BX156" s="57">
        <v>-1</v>
      </c>
      <c r="BY156" s="57">
        <v>400</v>
      </c>
      <c r="BZ156" s="57">
        <v>0</v>
      </c>
      <c r="CA156" s="57">
        <v>46</v>
      </c>
      <c r="CB156" s="57">
        <v>7</v>
      </c>
      <c r="CC156" s="57">
        <v>14</v>
      </c>
      <c r="CD156" s="57">
        <v>6</v>
      </c>
      <c r="CE156" s="57">
        <v>3</v>
      </c>
    </row>
    <row r="157" spans="1:83" s="48" customFormat="1" ht="15.65" customHeight="1" x14ac:dyDescent="0.35">
      <c r="A157" s="41">
        <v>20</v>
      </c>
      <c r="B157" s="42" t="s">
        <v>575</v>
      </c>
      <c r="C157" s="55" t="s">
        <v>557</v>
      </c>
      <c r="D157" s="43" t="s">
        <v>474</v>
      </c>
      <c r="E157" s="44" t="s">
        <v>86</v>
      </c>
      <c r="F157" s="43" t="s">
        <v>475</v>
      </c>
      <c r="G157" s="57">
        <v>8676641.0700000003</v>
      </c>
      <c r="H157" s="57">
        <v>0</v>
      </c>
      <c r="I157" s="57">
        <v>257618.97</v>
      </c>
      <c r="J157" s="57">
        <v>846.79</v>
      </c>
      <c r="K157" s="58">
        <v>0</v>
      </c>
      <c r="L157" s="58">
        <v>8935106.8300000001</v>
      </c>
      <c r="M157" s="58">
        <v>8217.92</v>
      </c>
      <c r="N157" s="57">
        <v>205415.41</v>
      </c>
      <c r="O157" s="57">
        <v>775206.87</v>
      </c>
      <c r="P157" s="66">
        <v>2885457.74</v>
      </c>
      <c r="Q157" s="57">
        <v>11361.01</v>
      </c>
      <c r="R157" s="57">
        <v>680353.88</v>
      </c>
      <c r="S157" s="57">
        <v>2169730.17</v>
      </c>
      <c r="T157" s="57">
        <v>931262.19</v>
      </c>
      <c r="U157" s="57">
        <v>0</v>
      </c>
      <c r="V157" s="57">
        <v>0</v>
      </c>
      <c r="W157" s="57">
        <v>258465.76</v>
      </c>
      <c r="X157" s="58">
        <v>827157.4</v>
      </c>
      <c r="Y157" s="58">
        <v>8744410.4299999997</v>
      </c>
      <c r="Z157" s="59">
        <v>0.11159266612373582</v>
      </c>
      <c r="AA157" s="58">
        <v>768791.18</v>
      </c>
      <c r="AB157" s="58">
        <v>0</v>
      </c>
      <c r="AC157" s="58">
        <v>0</v>
      </c>
      <c r="AD157" s="58">
        <v>0</v>
      </c>
      <c r="AE157" s="58">
        <v>0</v>
      </c>
      <c r="AF157" s="58">
        <f t="shared" si="28"/>
        <v>0</v>
      </c>
      <c r="AG157" s="58">
        <v>218697.51</v>
      </c>
      <c r="AH157" s="57">
        <v>16872.39</v>
      </c>
      <c r="AI157" s="57">
        <v>48493.51</v>
      </c>
      <c r="AJ157" s="58">
        <v>0</v>
      </c>
      <c r="AK157" s="57">
        <v>45677.74</v>
      </c>
      <c r="AL157" s="57">
        <v>16067.59</v>
      </c>
      <c r="AM157" s="57">
        <v>49445.16</v>
      </c>
      <c r="AN157" s="57">
        <v>10800</v>
      </c>
      <c r="AO157" s="57">
        <v>9306.59</v>
      </c>
      <c r="AP157" s="57">
        <v>0</v>
      </c>
      <c r="AQ157" s="57">
        <v>29082.980000000003</v>
      </c>
      <c r="AR157" s="57">
        <v>13957.53</v>
      </c>
      <c r="AS157" s="57">
        <v>750</v>
      </c>
      <c r="AT157" s="57">
        <v>8848.19</v>
      </c>
      <c r="AU157" s="57">
        <v>7846.96</v>
      </c>
      <c r="AV157" s="57">
        <v>40194.239999999998</v>
      </c>
      <c r="AW157" s="57">
        <v>516040.39</v>
      </c>
      <c r="AX157" s="57">
        <v>0</v>
      </c>
      <c r="AY157" s="59">
        <f t="shared" si="29"/>
        <v>0</v>
      </c>
      <c r="AZ157" s="58">
        <v>0</v>
      </c>
      <c r="BA157" s="59">
        <v>8.852085922007584E-2</v>
      </c>
      <c r="BB157" s="57">
        <v>375694</v>
      </c>
      <c r="BC157" s="57">
        <v>592555.51</v>
      </c>
      <c r="BD157" s="58">
        <v>219912</v>
      </c>
      <c r="BE157" s="58">
        <v>0</v>
      </c>
      <c r="BF157" s="58">
        <v>100407.78</v>
      </c>
      <c r="BG157" s="58">
        <v>0</v>
      </c>
      <c r="BH157" s="58">
        <v>0</v>
      </c>
      <c r="BI157" s="58">
        <v>0</v>
      </c>
      <c r="BJ157" s="58">
        <f t="shared" si="30"/>
        <v>0</v>
      </c>
      <c r="BK157" s="58">
        <v>0</v>
      </c>
      <c r="BL157" s="58">
        <v>853</v>
      </c>
      <c r="BM157" s="58">
        <v>401</v>
      </c>
      <c r="BN157" s="57">
        <v>0</v>
      </c>
      <c r="BO157" s="57">
        <v>0</v>
      </c>
      <c r="BP157" s="57">
        <v>-26</v>
      </c>
      <c r="BQ157" s="57">
        <v>-37</v>
      </c>
      <c r="BR157" s="57">
        <v>-96</v>
      </c>
      <c r="BS157" s="57">
        <v>-80</v>
      </c>
      <c r="BT157" s="57">
        <v>0</v>
      </c>
      <c r="BU157" s="57">
        <v>0</v>
      </c>
      <c r="BV157" s="57">
        <v>23</v>
      </c>
      <c r="BW157" s="57">
        <v>-127</v>
      </c>
      <c r="BX157" s="57">
        <v>-2</v>
      </c>
      <c r="BY157" s="57">
        <v>909</v>
      </c>
      <c r="BZ157" s="57">
        <v>40</v>
      </c>
      <c r="CA157" s="57">
        <v>55</v>
      </c>
      <c r="CB157" s="57">
        <v>15</v>
      </c>
      <c r="CC157" s="57">
        <v>53</v>
      </c>
      <c r="CD157" s="57">
        <v>2</v>
      </c>
      <c r="CE157" s="57">
        <v>2</v>
      </c>
    </row>
    <row r="158" spans="1:83" s="48" customFormat="1" ht="15.65" customHeight="1" x14ac:dyDescent="0.35">
      <c r="A158" s="41">
        <v>20</v>
      </c>
      <c r="B158" s="42" t="s">
        <v>548</v>
      </c>
      <c r="C158" s="55" t="s">
        <v>157</v>
      </c>
      <c r="D158" s="43" t="s">
        <v>477</v>
      </c>
      <c r="E158" s="44" t="s">
        <v>86</v>
      </c>
      <c r="F158" s="43" t="s">
        <v>469</v>
      </c>
      <c r="G158" s="57">
        <v>22770810.84</v>
      </c>
      <c r="H158" s="57">
        <v>0</v>
      </c>
      <c r="I158" s="57">
        <v>362516.38</v>
      </c>
      <c r="J158" s="57">
        <v>0</v>
      </c>
      <c r="K158" s="58">
        <v>31134.97</v>
      </c>
      <c r="L158" s="58">
        <v>23164462.190000001</v>
      </c>
      <c r="M158" s="58">
        <v>0</v>
      </c>
      <c r="N158" s="57">
        <v>4470563.5439999998</v>
      </c>
      <c r="O158" s="57">
        <v>1108399.57</v>
      </c>
      <c r="P158" s="66">
        <v>8229010.0159999998</v>
      </c>
      <c r="Q158" s="57">
        <v>22832.15</v>
      </c>
      <c r="R158" s="57">
        <v>1469124.91</v>
      </c>
      <c r="S158" s="57">
        <v>4424085.47</v>
      </c>
      <c r="T158" s="57">
        <v>1451605.22</v>
      </c>
      <c r="U158" s="57">
        <v>0</v>
      </c>
      <c r="V158" s="57">
        <v>0</v>
      </c>
      <c r="W158" s="57">
        <v>399310.83</v>
      </c>
      <c r="X158" s="58">
        <v>1633606.27</v>
      </c>
      <c r="Y158" s="58">
        <v>23208537.98</v>
      </c>
      <c r="Z158" s="59">
        <v>4.0351403226534993E-2</v>
      </c>
      <c r="AA158" s="58">
        <v>1446920.21</v>
      </c>
      <c r="AB158" s="58">
        <v>0</v>
      </c>
      <c r="AC158" s="58">
        <v>0</v>
      </c>
      <c r="AD158" s="58">
        <v>31134.97</v>
      </c>
      <c r="AE158" s="58">
        <v>0</v>
      </c>
      <c r="AF158" s="58">
        <f t="shared" si="28"/>
        <v>31134.97</v>
      </c>
      <c r="AG158" s="58">
        <v>812810.71</v>
      </c>
      <c r="AH158" s="57">
        <v>65021.64</v>
      </c>
      <c r="AI158" s="57">
        <v>168916.72</v>
      </c>
      <c r="AJ158" s="58">
        <v>0</v>
      </c>
      <c r="AK158" s="57">
        <v>81068.77</v>
      </c>
      <c r="AL158" s="57">
        <v>32681.95</v>
      </c>
      <c r="AM158" s="57">
        <v>65961.81</v>
      </c>
      <c r="AN158" s="57">
        <v>11000</v>
      </c>
      <c r="AO158" s="57">
        <v>649.4</v>
      </c>
      <c r="AP158" s="57">
        <v>0</v>
      </c>
      <c r="AQ158" s="57">
        <v>45236.79</v>
      </c>
      <c r="AR158" s="57">
        <v>23713.11</v>
      </c>
      <c r="AS158" s="57">
        <v>0</v>
      </c>
      <c r="AT158" s="57">
        <v>0</v>
      </c>
      <c r="AU158" s="57">
        <v>11770.75</v>
      </c>
      <c r="AV158" s="57">
        <v>74681.83</v>
      </c>
      <c r="AW158" s="57">
        <v>1393513.48</v>
      </c>
      <c r="AX158" s="57">
        <v>0</v>
      </c>
      <c r="AY158" s="59">
        <f t="shared" si="29"/>
        <v>0</v>
      </c>
      <c r="AZ158" s="58">
        <v>0</v>
      </c>
      <c r="BA158" s="59">
        <v>6.3542761835177583E-2</v>
      </c>
      <c r="BB158" s="57">
        <v>174676.83</v>
      </c>
      <c r="BC158" s="57">
        <v>744157.34</v>
      </c>
      <c r="BD158" s="58">
        <v>219912</v>
      </c>
      <c r="BE158" s="58">
        <v>0</v>
      </c>
      <c r="BF158" s="58">
        <v>296753.91999999998</v>
      </c>
      <c r="BG158" s="58">
        <v>0</v>
      </c>
      <c r="BH158" s="58">
        <v>0</v>
      </c>
      <c r="BI158" s="58">
        <v>0</v>
      </c>
      <c r="BJ158" s="58">
        <f t="shared" si="30"/>
        <v>0</v>
      </c>
      <c r="BK158" s="58">
        <v>0</v>
      </c>
      <c r="BL158" s="58">
        <v>2455</v>
      </c>
      <c r="BM158" s="58">
        <v>571</v>
      </c>
      <c r="BN158" s="57">
        <v>102</v>
      </c>
      <c r="BO158" s="57">
        <v>-110</v>
      </c>
      <c r="BP158" s="57">
        <v>-13</v>
      </c>
      <c r="BQ158" s="57">
        <v>-53</v>
      </c>
      <c r="BR158" s="57">
        <v>-62</v>
      </c>
      <c r="BS158" s="57">
        <v>-116</v>
      </c>
      <c r="BT158" s="57">
        <v>0</v>
      </c>
      <c r="BU158" s="57">
        <v>0</v>
      </c>
      <c r="BV158" s="57">
        <v>0</v>
      </c>
      <c r="BW158" s="57">
        <v>-472</v>
      </c>
      <c r="BX158" s="57">
        <v>-4</v>
      </c>
      <c r="BY158" s="57">
        <v>2298</v>
      </c>
      <c r="BZ158" s="57">
        <v>2</v>
      </c>
      <c r="CA158" s="57">
        <v>80</v>
      </c>
      <c r="CB158" s="57">
        <v>42</v>
      </c>
      <c r="CC158" s="57">
        <v>351</v>
      </c>
      <c r="CD158" s="57">
        <v>8</v>
      </c>
      <c r="CE158" s="57">
        <v>2</v>
      </c>
    </row>
    <row r="159" spans="1:83" s="48" customFormat="1" ht="15.65" customHeight="1" x14ac:dyDescent="0.35">
      <c r="A159" s="41">
        <v>20</v>
      </c>
      <c r="B159" s="42" t="s">
        <v>464</v>
      </c>
      <c r="C159" s="55" t="s">
        <v>465</v>
      </c>
      <c r="D159" s="43" t="s">
        <v>466</v>
      </c>
      <c r="E159" s="44" t="s">
        <v>104</v>
      </c>
      <c r="F159" s="43" t="s">
        <v>463</v>
      </c>
      <c r="G159" s="57">
        <v>11096594.1</v>
      </c>
      <c r="H159" s="57">
        <v>125049.37</v>
      </c>
      <c r="I159" s="57">
        <v>0</v>
      </c>
      <c r="J159" s="57">
        <v>0</v>
      </c>
      <c r="K159" s="58">
        <v>0</v>
      </c>
      <c r="L159" s="58">
        <v>11221643.470000001</v>
      </c>
      <c r="M159" s="58">
        <v>0</v>
      </c>
      <c r="N159" s="57">
        <v>2470433.0299999998</v>
      </c>
      <c r="O159" s="57">
        <v>778244.88</v>
      </c>
      <c r="P159" s="66">
        <v>3023239.38</v>
      </c>
      <c r="Q159" s="57">
        <v>0</v>
      </c>
      <c r="R159" s="57">
        <v>818374.5</v>
      </c>
      <c r="S159" s="57">
        <v>2359030.38</v>
      </c>
      <c r="T159" s="57">
        <v>603633.55000000005</v>
      </c>
      <c r="U159" s="57">
        <v>0</v>
      </c>
      <c r="V159" s="57">
        <v>0</v>
      </c>
      <c r="W159" s="57">
        <v>527997.87</v>
      </c>
      <c r="X159" s="58">
        <v>897092.83</v>
      </c>
      <c r="Y159" s="58">
        <v>11478046.42</v>
      </c>
      <c r="Z159" s="59">
        <v>0.1579691677728913</v>
      </c>
      <c r="AA159" s="58">
        <v>897092.83</v>
      </c>
      <c r="AB159" s="58">
        <v>0</v>
      </c>
      <c r="AC159" s="58">
        <v>0</v>
      </c>
      <c r="AD159" s="58">
        <v>0</v>
      </c>
      <c r="AE159" s="58">
        <v>194.08</v>
      </c>
      <c r="AF159" s="58">
        <f t="shared" si="28"/>
        <v>194.08</v>
      </c>
      <c r="AG159" s="58">
        <v>326176.86</v>
      </c>
      <c r="AH159" s="57">
        <v>25372.92</v>
      </c>
      <c r="AI159" s="57">
        <v>52144.14</v>
      </c>
      <c r="AJ159" s="58">
        <v>4992</v>
      </c>
      <c r="AK159" s="57">
        <v>78144.81</v>
      </c>
      <c r="AL159" s="57">
        <v>13256.85</v>
      </c>
      <c r="AM159" s="57">
        <v>35168.839999999997</v>
      </c>
      <c r="AN159" s="57">
        <v>9900</v>
      </c>
      <c r="AO159" s="57">
        <v>1500</v>
      </c>
      <c r="AP159" s="57">
        <v>0</v>
      </c>
      <c r="AQ159" s="57">
        <v>24859.95</v>
      </c>
      <c r="AR159" s="57">
        <v>7982.49</v>
      </c>
      <c r="AS159" s="57">
        <v>0</v>
      </c>
      <c r="AT159" s="57">
        <v>37158.04</v>
      </c>
      <c r="AU159" s="57">
        <v>12513.45</v>
      </c>
      <c r="AV159" s="57">
        <v>30753.45</v>
      </c>
      <c r="AW159" s="57">
        <v>659923.80000000005</v>
      </c>
      <c r="AX159" s="57">
        <v>144478.01999999999</v>
      </c>
      <c r="AY159" s="59">
        <f t="shared" si="29"/>
        <v>0.21893136753061487</v>
      </c>
      <c r="AZ159" s="58">
        <v>0</v>
      </c>
      <c r="BA159" s="59">
        <v>8.0843979865858118E-2</v>
      </c>
      <c r="BB159" s="57">
        <v>685318.04</v>
      </c>
      <c r="BC159" s="57">
        <v>1087355.6399999999</v>
      </c>
      <c r="BD159" s="58">
        <v>222710</v>
      </c>
      <c r="BE159" s="58">
        <v>0</v>
      </c>
      <c r="BF159" s="58">
        <v>148243.31</v>
      </c>
      <c r="BG159" s="58">
        <v>0</v>
      </c>
      <c r="BH159" s="58">
        <v>0</v>
      </c>
      <c r="BI159" s="58">
        <v>0</v>
      </c>
      <c r="BJ159" s="58">
        <f t="shared" si="30"/>
        <v>0</v>
      </c>
      <c r="BK159" s="58">
        <v>0</v>
      </c>
      <c r="BL159" s="58">
        <v>694</v>
      </c>
      <c r="BM159" s="58">
        <v>306</v>
      </c>
      <c r="BN159" s="57">
        <v>0</v>
      </c>
      <c r="BO159" s="57">
        <v>-1</v>
      </c>
      <c r="BP159" s="57">
        <v>-18</v>
      </c>
      <c r="BQ159" s="57">
        <v>-16</v>
      </c>
      <c r="BR159" s="57">
        <v>-99</v>
      </c>
      <c r="BS159" s="57">
        <v>-86</v>
      </c>
      <c r="BT159" s="57">
        <v>0</v>
      </c>
      <c r="BU159" s="57">
        <v>0</v>
      </c>
      <c r="BV159" s="57">
        <v>1</v>
      </c>
      <c r="BW159" s="57">
        <v>-111</v>
      </c>
      <c r="BX159" s="57">
        <v>0</v>
      </c>
      <c r="BY159" s="57">
        <v>670</v>
      </c>
      <c r="BZ159" s="57">
        <v>0</v>
      </c>
      <c r="CA159" s="57">
        <v>53</v>
      </c>
      <c r="CB159" s="57">
        <v>19</v>
      </c>
      <c r="CC159" s="57">
        <v>36</v>
      </c>
      <c r="CD159" s="57">
        <v>0</v>
      </c>
      <c r="CE159" s="57">
        <v>2</v>
      </c>
    </row>
    <row r="160" spans="1:83" s="48" customFormat="1" ht="15.65" customHeight="1" x14ac:dyDescent="0.35">
      <c r="A160" s="41">
        <v>20</v>
      </c>
      <c r="B160" s="42" t="s">
        <v>467</v>
      </c>
      <c r="C160" s="55" t="s">
        <v>148</v>
      </c>
      <c r="D160" s="43" t="s">
        <v>468</v>
      </c>
      <c r="E160" s="44" t="s">
        <v>86</v>
      </c>
      <c r="F160" s="43" t="s">
        <v>469</v>
      </c>
      <c r="G160" s="57">
        <v>34091506.289999999</v>
      </c>
      <c r="H160" s="57">
        <v>0</v>
      </c>
      <c r="I160" s="57">
        <v>748443.31</v>
      </c>
      <c r="J160" s="57">
        <v>0</v>
      </c>
      <c r="K160" s="58">
        <v>0</v>
      </c>
      <c r="L160" s="58">
        <v>34839949.600000001</v>
      </c>
      <c r="M160" s="58">
        <v>0</v>
      </c>
      <c r="N160" s="57">
        <v>7646016.2599999998</v>
      </c>
      <c r="O160" s="57">
        <v>1640661.79</v>
      </c>
      <c r="P160" s="66">
        <v>11276110.6</v>
      </c>
      <c r="Q160" s="57">
        <v>3919.57</v>
      </c>
      <c r="R160" s="57">
        <v>2919663.75</v>
      </c>
      <c r="S160" s="57">
        <v>3889811.08</v>
      </c>
      <c r="T160" s="57">
        <v>4083791.54</v>
      </c>
      <c r="U160" s="57">
        <v>0</v>
      </c>
      <c r="V160" s="57">
        <v>0</v>
      </c>
      <c r="W160" s="57">
        <v>923096.64</v>
      </c>
      <c r="X160" s="58">
        <v>2447855.0099999998</v>
      </c>
      <c r="Y160" s="58">
        <v>34830926.240000002</v>
      </c>
      <c r="Z160" s="59">
        <v>2.4982328816894703E-2</v>
      </c>
      <c r="AA160" s="58">
        <v>2159853.92</v>
      </c>
      <c r="AB160" s="58">
        <v>0</v>
      </c>
      <c r="AC160" s="58">
        <v>0</v>
      </c>
      <c r="AD160" s="58">
        <v>0</v>
      </c>
      <c r="AE160" s="58">
        <v>0</v>
      </c>
      <c r="AF160" s="58">
        <f t="shared" si="28"/>
        <v>0</v>
      </c>
      <c r="AG160" s="58">
        <v>1156394.8799999999</v>
      </c>
      <c r="AH160" s="57">
        <v>88179.64</v>
      </c>
      <c r="AI160" s="57">
        <v>243719.64</v>
      </c>
      <c r="AJ160" s="58">
        <v>0</v>
      </c>
      <c r="AK160" s="57">
        <v>84615.42</v>
      </c>
      <c r="AL160" s="57">
        <v>7962</v>
      </c>
      <c r="AM160" s="57">
        <v>75731.199999999997</v>
      </c>
      <c r="AN160" s="57">
        <v>11900</v>
      </c>
      <c r="AO160" s="57">
        <v>10643.1</v>
      </c>
      <c r="AP160" s="57">
        <v>0</v>
      </c>
      <c r="AQ160" s="57">
        <v>51771.02</v>
      </c>
      <c r="AR160" s="57">
        <v>18707.849999999999</v>
      </c>
      <c r="AS160" s="57">
        <v>0</v>
      </c>
      <c r="AT160" s="57">
        <v>11731.47</v>
      </c>
      <c r="AU160" s="57">
        <v>68890.44</v>
      </c>
      <c r="AV160" s="57">
        <v>38900.660000000003</v>
      </c>
      <c r="AW160" s="57">
        <v>1869147.32</v>
      </c>
      <c r="AX160" s="57">
        <v>0</v>
      </c>
      <c r="AY160" s="59">
        <f t="shared" si="29"/>
        <v>0</v>
      </c>
      <c r="AZ160" s="58">
        <v>0</v>
      </c>
      <c r="BA160" s="59">
        <v>6.335460515083037E-2</v>
      </c>
      <c r="BB160" s="57">
        <v>365407.1</v>
      </c>
      <c r="BC160" s="57">
        <v>486278.12</v>
      </c>
      <c r="BD160" s="58">
        <v>222710</v>
      </c>
      <c r="BE160" s="58">
        <v>0</v>
      </c>
      <c r="BF160" s="58">
        <v>403552.33000000101</v>
      </c>
      <c r="BG160" s="58">
        <v>0</v>
      </c>
      <c r="BH160" s="58">
        <v>0</v>
      </c>
      <c r="BI160" s="58">
        <v>0</v>
      </c>
      <c r="BJ160" s="58">
        <f t="shared" si="30"/>
        <v>0</v>
      </c>
      <c r="BK160" s="58">
        <v>0</v>
      </c>
      <c r="BL160" s="58">
        <v>4696</v>
      </c>
      <c r="BM160" s="58">
        <v>1317</v>
      </c>
      <c r="BN160" s="57">
        <v>0</v>
      </c>
      <c r="BO160" s="57">
        <v>0</v>
      </c>
      <c r="BP160" s="57">
        <v>-8</v>
      </c>
      <c r="BQ160" s="57">
        <v>-68</v>
      </c>
      <c r="BR160" s="57">
        <v>-63</v>
      </c>
      <c r="BS160" s="57">
        <v>-367</v>
      </c>
      <c r="BT160" s="57">
        <v>0</v>
      </c>
      <c r="BU160" s="57">
        <v>-2</v>
      </c>
      <c r="BV160" s="57">
        <v>158</v>
      </c>
      <c r="BW160" s="57">
        <v>-849</v>
      </c>
      <c r="BX160" s="57">
        <v>-9</v>
      </c>
      <c r="BY160" s="57">
        <v>4805</v>
      </c>
      <c r="BZ160" s="57">
        <v>33</v>
      </c>
      <c r="CA160" s="57">
        <v>99</v>
      </c>
      <c r="CB160" s="57">
        <v>27</v>
      </c>
      <c r="CC160" s="57">
        <v>277</v>
      </c>
      <c r="CD160" s="57">
        <v>439</v>
      </c>
      <c r="CE160" s="57">
        <v>7</v>
      </c>
    </row>
    <row r="161" spans="1:83" s="48" customFormat="1" ht="15.65" customHeight="1" x14ac:dyDescent="0.35">
      <c r="A161" s="41">
        <v>20</v>
      </c>
      <c r="B161" s="42" t="s">
        <v>470</v>
      </c>
      <c r="C161" s="55" t="s">
        <v>124</v>
      </c>
      <c r="D161" s="43" t="s">
        <v>471</v>
      </c>
      <c r="E161" s="44" t="s">
        <v>86</v>
      </c>
      <c r="F161" s="43" t="s">
        <v>469</v>
      </c>
      <c r="G161" s="57">
        <v>16383307.140000001</v>
      </c>
      <c r="H161" s="57">
        <v>0</v>
      </c>
      <c r="I161" s="57">
        <v>452109.05</v>
      </c>
      <c r="J161" s="57">
        <v>0</v>
      </c>
      <c r="K161" s="58">
        <v>1231.27</v>
      </c>
      <c r="L161" s="58">
        <v>16836647.460000001</v>
      </c>
      <c r="M161" s="58">
        <v>0</v>
      </c>
      <c r="N161" s="57">
        <v>3355687.26</v>
      </c>
      <c r="O161" s="57">
        <v>451902.18</v>
      </c>
      <c r="P161" s="66">
        <v>4779104.6500000004</v>
      </c>
      <c r="Q161" s="57">
        <v>0</v>
      </c>
      <c r="R161" s="57">
        <v>1393140.08</v>
      </c>
      <c r="S161" s="57">
        <v>2092050.91</v>
      </c>
      <c r="T161" s="57">
        <v>2533188.4500000002</v>
      </c>
      <c r="U161" s="57">
        <v>0</v>
      </c>
      <c r="V161" s="57">
        <v>0</v>
      </c>
      <c r="W161" s="57">
        <v>389019.06</v>
      </c>
      <c r="X161" s="58">
        <v>1927026.03</v>
      </c>
      <c r="Y161" s="58">
        <v>16921118.620000001</v>
      </c>
      <c r="Z161" s="59">
        <v>0.10625739572138669</v>
      </c>
      <c r="AA161" s="58">
        <v>1638334.57</v>
      </c>
      <c r="AB161" s="58">
        <v>0</v>
      </c>
      <c r="AC161" s="58">
        <v>0</v>
      </c>
      <c r="AD161" s="58">
        <v>1932.26</v>
      </c>
      <c r="AE161" s="58">
        <v>20.39</v>
      </c>
      <c r="AF161" s="58">
        <f t="shared" si="28"/>
        <v>1952.65</v>
      </c>
      <c r="AG161" s="58">
        <v>883857.94</v>
      </c>
      <c r="AH161" s="57">
        <v>71174.78</v>
      </c>
      <c r="AI161" s="57">
        <v>175904.51</v>
      </c>
      <c r="AJ161" s="58">
        <v>0</v>
      </c>
      <c r="AK161" s="57">
        <v>45749.66</v>
      </c>
      <c r="AL161" s="57">
        <v>7018.39</v>
      </c>
      <c r="AM161" s="57">
        <v>58309.36</v>
      </c>
      <c r="AN161" s="57">
        <v>11000</v>
      </c>
      <c r="AO161" s="57">
        <v>0</v>
      </c>
      <c r="AP161" s="57">
        <v>0</v>
      </c>
      <c r="AQ161" s="57">
        <v>55805.81</v>
      </c>
      <c r="AR161" s="57">
        <v>9943.91</v>
      </c>
      <c r="AS161" s="57">
        <v>0</v>
      </c>
      <c r="AT161" s="57">
        <v>2352.4</v>
      </c>
      <c r="AU161" s="57">
        <v>17039.240000000002</v>
      </c>
      <c r="AV161" s="57">
        <v>58303.22</v>
      </c>
      <c r="AW161" s="57">
        <v>1396459.22</v>
      </c>
      <c r="AX161" s="57">
        <v>0</v>
      </c>
      <c r="AY161" s="59">
        <f t="shared" si="29"/>
        <v>0</v>
      </c>
      <c r="AZ161" s="58">
        <v>0</v>
      </c>
      <c r="BA161" s="59">
        <v>0.10000023536151566</v>
      </c>
      <c r="BB161" s="57">
        <v>155685.07</v>
      </c>
      <c r="BC161" s="57">
        <v>1585162.48</v>
      </c>
      <c r="BD161" s="58">
        <v>222710</v>
      </c>
      <c r="BE161" s="58">
        <v>0</v>
      </c>
      <c r="BF161" s="58">
        <v>178902.42</v>
      </c>
      <c r="BG161" s="58">
        <v>0</v>
      </c>
      <c r="BH161" s="58">
        <v>0</v>
      </c>
      <c r="BI161" s="58">
        <v>0</v>
      </c>
      <c r="BJ161" s="58">
        <f t="shared" si="30"/>
        <v>0</v>
      </c>
      <c r="BK161" s="58">
        <v>0</v>
      </c>
      <c r="BL161" s="58">
        <v>3110</v>
      </c>
      <c r="BM161" s="58">
        <v>1061</v>
      </c>
      <c r="BN161" s="57">
        <v>0</v>
      </c>
      <c r="BO161" s="57">
        <v>0</v>
      </c>
      <c r="BP161" s="57">
        <v>-3</v>
      </c>
      <c r="BQ161" s="57">
        <v>-73</v>
      </c>
      <c r="BR161" s="57">
        <v>-66</v>
      </c>
      <c r="BS161" s="57">
        <v>-245</v>
      </c>
      <c r="BT161" s="57">
        <v>0</v>
      </c>
      <c r="BU161" s="57">
        <v>-1</v>
      </c>
      <c r="BV161" s="57">
        <v>-5</v>
      </c>
      <c r="BW161" s="57">
        <v>-565</v>
      </c>
      <c r="BX161" s="57">
        <v>-5</v>
      </c>
      <c r="BY161" s="57">
        <v>3208</v>
      </c>
      <c r="BZ161" s="57">
        <v>1</v>
      </c>
      <c r="CA161" s="57">
        <v>46</v>
      </c>
      <c r="CB161" s="57">
        <v>19</v>
      </c>
      <c r="CC161" s="57">
        <v>255</v>
      </c>
      <c r="CD161" s="57">
        <v>241</v>
      </c>
      <c r="CE161" s="57">
        <v>4</v>
      </c>
    </row>
    <row r="162" spans="1:83" s="48" customFormat="1" ht="15.65" customHeight="1" x14ac:dyDescent="0.35">
      <c r="A162" s="41">
        <v>20</v>
      </c>
      <c r="B162" s="42" t="s">
        <v>472</v>
      </c>
      <c r="C162" s="55" t="s">
        <v>89</v>
      </c>
      <c r="D162" s="43" t="s">
        <v>473</v>
      </c>
      <c r="E162" s="44" t="s">
        <v>116</v>
      </c>
      <c r="F162" s="43" t="s">
        <v>463</v>
      </c>
      <c r="G162" s="57">
        <v>42644974.840000004</v>
      </c>
      <c r="H162" s="57">
        <v>0</v>
      </c>
      <c r="I162" s="57">
        <v>458923.7</v>
      </c>
      <c r="J162" s="57">
        <v>0</v>
      </c>
      <c r="K162" s="58">
        <v>0</v>
      </c>
      <c r="L162" s="58">
        <v>43103898.539999999</v>
      </c>
      <c r="M162" s="58">
        <v>0</v>
      </c>
      <c r="N162" s="57">
        <v>12689102.560000001</v>
      </c>
      <c r="O162" s="57">
        <v>3193846.46</v>
      </c>
      <c r="P162" s="66">
        <v>12127930.92</v>
      </c>
      <c r="Q162" s="57">
        <v>0</v>
      </c>
      <c r="R162" s="57">
        <v>2073803.84</v>
      </c>
      <c r="S162" s="57">
        <v>6838299.21</v>
      </c>
      <c r="T162" s="57">
        <v>2664560.56</v>
      </c>
      <c r="U162" s="57">
        <v>0</v>
      </c>
      <c r="V162" s="57">
        <v>0</v>
      </c>
      <c r="W162" s="57">
        <v>736992.58</v>
      </c>
      <c r="X162" s="58">
        <v>2157492.2000000002</v>
      </c>
      <c r="Y162" s="58">
        <v>42482028.329999998</v>
      </c>
      <c r="Z162" s="59">
        <v>9.9047008090578564E-2</v>
      </c>
      <c r="AA162" s="58">
        <v>2156907.2000000002</v>
      </c>
      <c r="AB162" s="58">
        <v>0</v>
      </c>
      <c r="AC162" s="58">
        <v>0</v>
      </c>
      <c r="AD162" s="58">
        <v>0</v>
      </c>
      <c r="AE162" s="58">
        <v>389.09</v>
      </c>
      <c r="AF162" s="58">
        <f t="shared" si="28"/>
        <v>389.09</v>
      </c>
      <c r="AG162" s="58">
        <v>1151834.1399999999</v>
      </c>
      <c r="AH162" s="57">
        <v>85847.89</v>
      </c>
      <c r="AI162" s="57">
        <v>310460.14</v>
      </c>
      <c r="AJ162" s="58">
        <v>0</v>
      </c>
      <c r="AK162" s="57">
        <v>113121.8</v>
      </c>
      <c r="AL162" s="57">
        <v>4943.51</v>
      </c>
      <c r="AM162" s="57">
        <v>87188.15</v>
      </c>
      <c r="AN162" s="57">
        <v>12200</v>
      </c>
      <c r="AO162" s="57">
        <v>0</v>
      </c>
      <c r="AP162" s="57">
        <v>0</v>
      </c>
      <c r="AQ162" s="57">
        <v>63433.82</v>
      </c>
      <c r="AR162" s="57">
        <v>28274.09</v>
      </c>
      <c r="AS162" s="57">
        <v>0</v>
      </c>
      <c r="AT162" s="57">
        <v>36849.19</v>
      </c>
      <c r="AU162" s="57">
        <v>33897.49</v>
      </c>
      <c r="AV162" s="57">
        <v>33925.800000000003</v>
      </c>
      <c r="AW162" s="57">
        <v>1961976.02</v>
      </c>
      <c r="AX162" s="57">
        <v>0</v>
      </c>
      <c r="AY162" s="59">
        <f t="shared" si="29"/>
        <v>0</v>
      </c>
      <c r="AZ162" s="58">
        <v>0</v>
      </c>
      <c r="BA162" s="59">
        <v>5.057822658103367E-2</v>
      </c>
      <c r="BB162" s="57">
        <v>590475.16</v>
      </c>
      <c r="BC162" s="57">
        <v>3633382.01</v>
      </c>
      <c r="BD162" s="58">
        <v>222710</v>
      </c>
      <c r="BE162" s="58">
        <v>0</v>
      </c>
      <c r="BF162" s="58">
        <v>430323.63000000099</v>
      </c>
      <c r="BG162" s="58">
        <v>0</v>
      </c>
      <c r="BH162" s="58">
        <v>0</v>
      </c>
      <c r="BI162" s="58">
        <v>0</v>
      </c>
      <c r="BJ162" s="58">
        <f t="shared" si="30"/>
        <v>0</v>
      </c>
      <c r="BK162" s="58">
        <v>0</v>
      </c>
      <c r="BL162" s="58">
        <v>3838</v>
      </c>
      <c r="BM162" s="58">
        <v>1247</v>
      </c>
      <c r="BN162" s="57">
        <v>15</v>
      </c>
      <c r="BO162" s="57">
        <v>-18</v>
      </c>
      <c r="BP162" s="57">
        <v>-41</v>
      </c>
      <c r="BQ162" s="57">
        <v>-85</v>
      </c>
      <c r="BR162" s="57">
        <v>-252</v>
      </c>
      <c r="BS162" s="57">
        <v>-334</v>
      </c>
      <c r="BT162" s="57">
        <v>0</v>
      </c>
      <c r="BU162" s="57">
        <v>0</v>
      </c>
      <c r="BV162" s="57">
        <v>22</v>
      </c>
      <c r="BW162" s="57">
        <v>-514</v>
      </c>
      <c r="BX162" s="57">
        <v>0</v>
      </c>
      <c r="BY162" s="57">
        <v>3878</v>
      </c>
      <c r="BZ162" s="57">
        <v>7</v>
      </c>
      <c r="CA162" s="57">
        <v>203</v>
      </c>
      <c r="CB162" s="57">
        <v>38</v>
      </c>
      <c r="CC162" s="57">
        <v>230</v>
      </c>
      <c r="CD162" s="57">
        <v>44</v>
      </c>
      <c r="CE162" s="57">
        <v>10</v>
      </c>
    </row>
    <row r="163" spans="1:83" s="48" customFormat="1" ht="15.65" customHeight="1" x14ac:dyDescent="0.35">
      <c r="A163" s="40">
        <v>21</v>
      </c>
      <c r="B163" s="40" t="s">
        <v>478</v>
      </c>
      <c r="C163" s="55" t="s">
        <v>479</v>
      </c>
      <c r="D163" s="40" t="s">
        <v>480</v>
      </c>
      <c r="E163" s="40" t="s">
        <v>86</v>
      </c>
      <c r="F163" s="40" t="s">
        <v>481</v>
      </c>
      <c r="G163" s="57">
        <v>37498716.049999997</v>
      </c>
      <c r="H163" s="57">
        <v>0</v>
      </c>
      <c r="I163" s="57">
        <v>550451.17000000004</v>
      </c>
      <c r="J163" s="57">
        <v>0</v>
      </c>
      <c r="K163" s="58">
        <v>0</v>
      </c>
      <c r="L163" s="58">
        <v>38049167.219999999</v>
      </c>
      <c r="M163" s="58">
        <v>0</v>
      </c>
      <c r="N163" s="57">
        <v>0</v>
      </c>
      <c r="O163" s="57">
        <v>980690.4</v>
      </c>
      <c r="P163" s="66">
        <v>12274533.220000001</v>
      </c>
      <c r="Q163" s="57">
        <v>387471.62</v>
      </c>
      <c r="R163" s="57">
        <v>2472973.12</v>
      </c>
      <c r="S163" s="57">
        <v>11745847.18</v>
      </c>
      <c r="T163" s="57">
        <v>5770457.5</v>
      </c>
      <c r="U163" s="57">
        <v>0</v>
      </c>
      <c r="V163" s="57">
        <v>0</v>
      </c>
      <c r="W163" s="57">
        <v>913364.05</v>
      </c>
      <c r="X163" s="58">
        <v>2819368.47</v>
      </c>
      <c r="Y163" s="58">
        <v>37364705.560000002</v>
      </c>
      <c r="Z163" s="59">
        <v>0.17237120962972277</v>
      </c>
      <c r="AA163" s="58">
        <v>2814364.47</v>
      </c>
      <c r="AB163" s="58">
        <v>0</v>
      </c>
      <c r="AC163" s="58">
        <v>0</v>
      </c>
      <c r="AD163" s="58">
        <v>0</v>
      </c>
      <c r="AE163" s="58">
        <v>0</v>
      </c>
      <c r="AF163" s="58">
        <f t="shared" si="28"/>
        <v>0</v>
      </c>
      <c r="AG163" s="58">
        <v>1581454.1</v>
      </c>
      <c r="AH163" s="57">
        <v>128290.27</v>
      </c>
      <c r="AI163" s="57">
        <v>179561.82</v>
      </c>
      <c r="AJ163" s="58">
        <v>1933.04</v>
      </c>
      <c r="AK163" s="57">
        <v>212434.3</v>
      </c>
      <c r="AL163" s="57">
        <v>23313</v>
      </c>
      <c r="AM163" s="57">
        <v>81483.94</v>
      </c>
      <c r="AN163" s="57">
        <v>12300</v>
      </c>
      <c r="AO163" s="57">
        <v>6173.06</v>
      </c>
      <c r="AP163" s="57">
        <v>21846.45</v>
      </c>
      <c r="AQ163" s="57">
        <v>51300.98</v>
      </c>
      <c r="AR163" s="57">
        <v>11856.31</v>
      </c>
      <c r="AS163" s="57">
        <v>0</v>
      </c>
      <c r="AT163" s="57">
        <v>22377.99</v>
      </c>
      <c r="AU163" s="57">
        <v>40281.78</v>
      </c>
      <c r="AV163" s="57">
        <v>254550.38</v>
      </c>
      <c r="AW163" s="57">
        <v>2629157.42</v>
      </c>
      <c r="AX163" s="57">
        <v>0</v>
      </c>
      <c r="AY163" s="59">
        <f t="shared" si="29"/>
        <v>0</v>
      </c>
      <c r="AZ163" s="58">
        <v>0</v>
      </c>
      <c r="BA163" s="59">
        <v>7.5052288890301896E-2</v>
      </c>
      <c r="BB163" s="57">
        <v>2553201.0499999998</v>
      </c>
      <c r="BC163" s="57">
        <v>3910498</v>
      </c>
      <c r="BD163" s="58">
        <v>222710</v>
      </c>
      <c r="BE163" s="58">
        <v>0</v>
      </c>
      <c r="BF163" s="58">
        <v>561368.12490000005</v>
      </c>
      <c r="BG163" s="58">
        <v>0</v>
      </c>
      <c r="BH163" s="58">
        <v>0</v>
      </c>
      <c r="BI163" s="58">
        <v>0</v>
      </c>
      <c r="BJ163" s="58">
        <f t="shared" si="30"/>
        <v>0</v>
      </c>
      <c r="BK163" s="58">
        <v>0</v>
      </c>
      <c r="BL163" s="58">
        <v>8380</v>
      </c>
      <c r="BM163" s="58">
        <v>2315</v>
      </c>
      <c r="BN163" s="57">
        <v>0</v>
      </c>
      <c r="BO163" s="57">
        <v>0</v>
      </c>
      <c r="BP163" s="57">
        <v>-53</v>
      </c>
      <c r="BQ163" s="57">
        <v>-137</v>
      </c>
      <c r="BR163" s="57">
        <v>-282</v>
      </c>
      <c r="BS163" s="57">
        <v>-515</v>
      </c>
      <c r="BT163" s="57">
        <v>24</v>
      </c>
      <c r="BU163" s="57">
        <v>-9</v>
      </c>
      <c r="BV163" s="57">
        <v>16</v>
      </c>
      <c r="BW163" s="57">
        <v>-1419</v>
      </c>
      <c r="BX163" s="57">
        <v>-12</v>
      </c>
      <c r="BY163" s="57">
        <v>8308</v>
      </c>
      <c r="BZ163" s="57">
        <v>67</v>
      </c>
      <c r="CA163" s="57">
        <v>233</v>
      </c>
      <c r="CB163" s="57">
        <v>167</v>
      </c>
      <c r="CC163" s="57">
        <v>996</v>
      </c>
      <c r="CD163" s="57">
        <v>3</v>
      </c>
      <c r="CE163" s="57">
        <v>20</v>
      </c>
    </row>
    <row r="164" spans="1:83" s="48" customFormat="1" ht="15.65" customHeight="1" x14ac:dyDescent="0.35">
      <c r="A164" s="40">
        <v>21</v>
      </c>
      <c r="B164" s="40" t="s">
        <v>561</v>
      </c>
      <c r="C164" s="55" t="s">
        <v>562</v>
      </c>
      <c r="D164" s="40" t="s">
        <v>484</v>
      </c>
      <c r="E164" s="40" t="s">
        <v>104</v>
      </c>
      <c r="F164" s="40" t="s">
        <v>485</v>
      </c>
      <c r="G164" s="57">
        <v>64967513.759999998</v>
      </c>
      <c r="H164" s="57">
        <v>3070.23</v>
      </c>
      <c r="I164" s="57">
        <v>2108755.36</v>
      </c>
      <c r="J164" s="57">
        <v>0</v>
      </c>
      <c r="K164" s="58">
        <v>0</v>
      </c>
      <c r="L164" s="58">
        <v>67079339.350000001</v>
      </c>
      <c r="M164" s="58">
        <v>0</v>
      </c>
      <c r="N164" s="57">
        <v>0</v>
      </c>
      <c r="O164" s="57">
        <v>4798580.18</v>
      </c>
      <c r="P164" s="66">
        <v>27295098.170000002</v>
      </c>
      <c r="Q164" s="57">
        <v>0</v>
      </c>
      <c r="R164" s="57">
        <v>3204267.78</v>
      </c>
      <c r="S164" s="57">
        <v>13013032.51</v>
      </c>
      <c r="T164" s="57">
        <v>11082627.800000001</v>
      </c>
      <c r="U164" s="57">
        <v>0</v>
      </c>
      <c r="V164" s="57">
        <v>0</v>
      </c>
      <c r="W164" s="57">
        <v>2761707.75</v>
      </c>
      <c r="X164" s="58">
        <v>3837781.3000000003</v>
      </c>
      <c r="Y164" s="58">
        <v>65993095.490000002</v>
      </c>
      <c r="Z164" s="59">
        <v>0.13533707872093856</v>
      </c>
      <c r="AA164" s="58">
        <v>3799919.85</v>
      </c>
      <c r="AB164" s="58">
        <v>0</v>
      </c>
      <c r="AC164" s="58">
        <v>0</v>
      </c>
      <c r="AD164" s="58">
        <v>0</v>
      </c>
      <c r="AE164" s="58">
        <v>0</v>
      </c>
      <c r="AF164" s="58">
        <f t="shared" si="28"/>
        <v>0</v>
      </c>
      <c r="AG164" s="58">
        <v>2182766.48</v>
      </c>
      <c r="AH164" s="57">
        <v>172357.25</v>
      </c>
      <c r="AI164" s="57">
        <v>546425.19999999995</v>
      </c>
      <c r="AJ164" s="58">
        <v>0</v>
      </c>
      <c r="AK164" s="57">
        <v>241113.51</v>
      </c>
      <c r="AL164" s="57">
        <v>12590.61</v>
      </c>
      <c r="AM164" s="57">
        <v>63733.06</v>
      </c>
      <c r="AN164" s="57">
        <v>12000</v>
      </c>
      <c r="AO164" s="57">
        <v>4900</v>
      </c>
      <c r="AP164" s="57">
        <v>0</v>
      </c>
      <c r="AQ164" s="57">
        <v>92285.33</v>
      </c>
      <c r="AR164" s="57">
        <v>41015.760000000002</v>
      </c>
      <c r="AS164" s="57">
        <v>0</v>
      </c>
      <c r="AT164" s="57">
        <v>26536.34</v>
      </c>
      <c r="AU164" s="57">
        <v>6211.27</v>
      </c>
      <c r="AV164" s="57">
        <v>163964.79</v>
      </c>
      <c r="AW164" s="57">
        <v>3565899.6</v>
      </c>
      <c r="AX164" s="57">
        <v>0</v>
      </c>
      <c r="AY164" s="59">
        <f t="shared" si="29"/>
        <v>0</v>
      </c>
      <c r="AZ164" s="58">
        <v>0</v>
      </c>
      <c r="BA164" s="59">
        <v>5.8489537771716019E-2</v>
      </c>
      <c r="BB164" s="57">
        <v>2463115.59</v>
      </c>
      <c r="BC164" s="57">
        <v>6329813.4500000002</v>
      </c>
      <c r="BD164" s="58">
        <v>219912</v>
      </c>
      <c r="BE164" s="58">
        <v>0</v>
      </c>
      <c r="BF164" s="58">
        <v>739983.15</v>
      </c>
      <c r="BG164" s="58">
        <v>0</v>
      </c>
      <c r="BH164" s="58">
        <v>0</v>
      </c>
      <c r="BI164" s="58">
        <v>0</v>
      </c>
      <c r="BJ164" s="58">
        <f t="shared" si="30"/>
        <v>0</v>
      </c>
      <c r="BK164" s="58">
        <v>0</v>
      </c>
      <c r="BL164" s="58">
        <v>8367</v>
      </c>
      <c r="BM164" s="58">
        <v>5106</v>
      </c>
      <c r="BN164" s="57">
        <v>115</v>
      </c>
      <c r="BO164" s="57">
        <v>0</v>
      </c>
      <c r="BP164" s="57">
        <v>-149</v>
      </c>
      <c r="BQ164" s="57">
        <v>-225</v>
      </c>
      <c r="BR164" s="57">
        <v>-2620</v>
      </c>
      <c r="BS164" s="57">
        <v>-1003</v>
      </c>
      <c r="BT164" s="57">
        <v>0</v>
      </c>
      <c r="BU164" s="57">
        <v>-4</v>
      </c>
      <c r="BV164" s="57">
        <v>0</v>
      </c>
      <c r="BW164" s="57">
        <v>-1062</v>
      </c>
      <c r="BX164" s="57">
        <v>-2</v>
      </c>
      <c r="BY164" s="57">
        <v>8523</v>
      </c>
      <c r="BZ164" s="57">
        <v>15</v>
      </c>
      <c r="CA164" s="57">
        <v>199</v>
      </c>
      <c r="CB164" s="57">
        <v>38</v>
      </c>
      <c r="CC164" s="57">
        <v>244</v>
      </c>
      <c r="CD164" s="57">
        <v>560</v>
      </c>
      <c r="CE164" s="57">
        <v>21</v>
      </c>
    </row>
    <row r="165" spans="1:83" s="48" customFormat="1" ht="15.65" customHeight="1" x14ac:dyDescent="0.35">
      <c r="A165" s="40">
        <v>21</v>
      </c>
      <c r="B165" s="40" t="s">
        <v>486</v>
      </c>
      <c r="C165" s="55" t="s">
        <v>487</v>
      </c>
      <c r="D165" s="40" t="s">
        <v>488</v>
      </c>
      <c r="E165" s="40" t="s">
        <v>104</v>
      </c>
      <c r="F165" s="40" t="s">
        <v>489</v>
      </c>
      <c r="G165" s="57">
        <v>11109527.41</v>
      </c>
      <c r="H165" s="57">
        <v>284326.93</v>
      </c>
      <c r="I165" s="57">
        <v>288408.48</v>
      </c>
      <c r="J165" s="57">
        <v>0</v>
      </c>
      <c r="K165" s="58">
        <v>0</v>
      </c>
      <c r="L165" s="58">
        <v>11682262.82</v>
      </c>
      <c r="M165" s="58">
        <v>0</v>
      </c>
      <c r="N165" s="57">
        <v>2717805.5</v>
      </c>
      <c r="O165" s="57">
        <v>1051518.31</v>
      </c>
      <c r="P165" s="66">
        <v>1522917.06</v>
      </c>
      <c r="Q165" s="57">
        <v>0</v>
      </c>
      <c r="R165" s="57">
        <v>475648.57</v>
      </c>
      <c r="S165" s="57">
        <v>3106739.13</v>
      </c>
      <c r="T165" s="57">
        <v>1218759.6299999999</v>
      </c>
      <c r="U165" s="57">
        <v>27018.37</v>
      </c>
      <c r="V165" s="57">
        <v>0</v>
      </c>
      <c r="W165" s="57">
        <v>545563.43000000005</v>
      </c>
      <c r="X165" s="58">
        <v>1111089.79</v>
      </c>
      <c r="Y165" s="58">
        <v>11777059.789999999</v>
      </c>
      <c r="Z165" s="59">
        <v>7.4632766456798408E-2</v>
      </c>
      <c r="AA165" s="58">
        <v>1111089.79</v>
      </c>
      <c r="AB165" s="58">
        <v>0</v>
      </c>
      <c r="AC165" s="58">
        <v>0</v>
      </c>
      <c r="AD165" s="58">
        <v>0</v>
      </c>
      <c r="AE165" s="58">
        <v>0</v>
      </c>
      <c r="AF165" s="58">
        <f t="shared" si="28"/>
        <v>0</v>
      </c>
      <c r="AG165" s="58">
        <v>509730.79</v>
      </c>
      <c r="AH165" s="57">
        <v>39367.9</v>
      </c>
      <c r="AI165" s="57">
        <v>76743.56</v>
      </c>
      <c r="AJ165" s="58">
        <v>0</v>
      </c>
      <c r="AK165" s="57">
        <v>47148.88</v>
      </c>
      <c r="AL165" s="57">
        <v>0</v>
      </c>
      <c r="AM165" s="57">
        <v>36080</v>
      </c>
      <c r="AN165" s="57">
        <v>8400</v>
      </c>
      <c r="AO165" s="57">
        <v>550</v>
      </c>
      <c r="AP165" s="57">
        <v>9726.58</v>
      </c>
      <c r="AQ165" s="57">
        <v>72501.87</v>
      </c>
      <c r="AR165" s="57">
        <v>4273.04</v>
      </c>
      <c r="AS165" s="57">
        <v>0</v>
      </c>
      <c r="AT165" s="57">
        <v>46413.79</v>
      </c>
      <c r="AU165" s="57">
        <v>22882.5</v>
      </c>
      <c r="AV165" s="57">
        <v>99486.85</v>
      </c>
      <c r="AW165" s="57">
        <v>973305.76</v>
      </c>
      <c r="AX165" s="57">
        <v>0</v>
      </c>
      <c r="AY165" s="59">
        <f t="shared" si="29"/>
        <v>0</v>
      </c>
      <c r="AZ165" s="58">
        <v>0</v>
      </c>
      <c r="BA165" s="59">
        <v>0.10001233616831232</v>
      </c>
      <c r="BB165" s="57">
        <v>549348.04</v>
      </c>
      <c r="BC165" s="57">
        <v>301006.83</v>
      </c>
      <c r="BD165" s="58">
        <v>222710</v>
      </c>
      <c r="BE165" s="58">
        <v>0</v>
      </c>
      <c r="BF165" s="58">
        <v>231500.96</v>
      </c>
      <c r="BG165" s="58">
        <v>0</v>
      </c>
      <c r="BH165" s="58">
        <v>0</v>
      </c>
      <c r="BI165" s="58">
        <v>0</v>
      </c>
      <c r="BJ165" s="58">
        <f t="shared" si="30"/>
        <v>0</v>
      </c>
      <c r="BK165" s="58">
        <v>0</v>
      </c>
      <c r="BL165" s="58">
        <v>1062</v>
      </c>
      <c r="BM165" s="58">
        <v>531</v>
      </c>
      <c r="BN165" s="57">
        <v>3</v>
      </c>
      <c r="BO165" s="57">
        <v>-4</v>
      </c>
      <c r="BP165" s="57">
        <v>-19</v>
      </c>
      <c r="BQ165" s="57">
        <v>-17</v>
      </c>
      <c r="BR165" s="57">
        <v>-191</v>
      </c>
      <c r="BS165" s="57">
        <v>-115</v>
      </c>
      <c r="BT165" s="57">
        <v>0</v>
      </c>
      <c r="BU165" s="57">
        <v>-1</v>
      </c>
      <c r="BV165" s="57">
        <v>0</v>
      </c>
      <c r="BW165" s="57">
        <v>-169</v>
      </c>
      <c r="BX165" s="57">
        <v>-2</v>
      </c>
      <c r="BY165" s="57">
        <v>1078</v>
      </c>
      <c r="BZ165" s="57">
        <v>0</v>
      </c>
      <c r="CA165" s="57">
        <v>100</v>
      </c>
      <c r="CB165" s="57">
        <v>21</v>
      </c>
      <c r="CC165" s="57">
        <v>42</v>
      </c>
      <c r="CD165" s="57">
        <v>0</v>
      </c>
      <c r="CE165" s="57">
        <v>6</v>
      </c>
    </row>
    <row r="166" spans="1:83" s="48" customFormat="1" ht="15.65" customHeight="1" x14ac:dyDescent="0.35">
      <c r="A166" s="40">
        <v>21</v>
      </c>
      <c r="B166" s="40" t="s">
        <v>490</v>
      </c>
      <c r="C166" s="55" t="s">
        <v>491</v>
      </c>
      <c r="D166" s="40" t="s">
        <v>492</v>
      </c>
      <c r="E166" s="40" t="s">
        <v>139</v>
      </c>
      <c r="F166" s="40" t="s">
        <v>485</v>
      </c>
      <c r="G166" s="57">
        <v>49993042.210000001</v>
      </c>
      <c r="H166" s="57">
        <v>220857.62</v>
      </c>
      <c r="I166" s="57">
        <v>1183131.99</v>
      </c>
      <c r="J166" s="57">
        <v>0</v>
      </c>
      <c r="K166" s="58">
        <v>0</v>
      </c>
      <c r="L166" s="58">
        <v>51397031.82</v>
      </c>
      <c r="M166" s="58">
        <v>0</v>
      </c>
      <c r="N166" s="57">
        <v>9356509.3000000007</v>
      </c>
      <c r="O166" s="57">
        <v>2394357.2999999998</v>
      </c>
      <c r="P166" s="66">
        <v>21285876.079999998</v>
      </c>
      <c r="Q166" s="57">
        <v>9736</v>
      </c>
      <c r="R166" s="57">
        <v>2156406.7200000002</v>
      </c>
      <c r="S166" s="57">
        <v>7653143.7000000002</v>
      </c>
      <c r="T166" s="57">
        <v>4713691.66</v>
      </c>
      <c r="U166" s="57">
        <v>0</v>
      </c>
      <c r="V166" s="57">
        <v>0</v>
      </c>
      <c r="W166" s="57">
        <v>1360518.53</v>
      </c>
      <c r="X166" s="58">
        <v>2241900.6500000004</v>
      </c>
      <c r="Y166" s="58">
        <v>51172139.939999998</v>
      </c>
      <c r="Z166" s="59">
        <v>9.7178806197494846E-2</v>
      </c>
      <c r="AA166" s="58">
        <v>2189232.4500000002</v>
      </c>
      <c r="AB166" s="58">
        <v>0</v>
      </c>
      <c r="AC166" s="58">
        <v>0</v>
      </c>
      <c r="AD166" s="58">
        <v>0</v>
      </c>
      <c r="AE166" s="58">
        <v>0</v>
      </c>
      <c r="AF166" s="58">
        <f t="shared" si="28"/>
        <v>0</v>
      </c>
      <c r="AG166" s="58">
        <v>1133800.77</v>
      </c>
      <c r="AH166" s="57">
        <v>84232.03</v>
      </c>
      <c r="AI166" s="57">
        <v>360533.9</v>
      </c>
      <c r="AJ166" s="58">
        <v>0</v>
      </c>
      <c r="AK166" s="57">
        <v>114155.34</v>
      </c>
      <c r="AL166" s="57">
        <v>12105.46</v>
      </c>
      <c r="AM166" s="57">
        <v>117679.86</v>
      </c>
      <c r="AN166" s="57">
        <v>10000</v>
      </c>
      <c r="AO166" s="57">
        <v>0</v>
      </c>
      <c r="AP166" s="57">
        <v>0</v>
      </c>
      <c r="AQ166" s="57">
        <v>48078.659999999996</v>
      </c>
      <c r="AR166" s="57">
        <v>6018.42</v>
      </c>
      <c r="AS166" s="57">
        <v>0</v>
      </c>
      <c r="AT166" s="57">
        <v>10898.85</v>
      </c>
      <c r="AU166" s="57">
        <v>41269.74</v>
      </c>
      <c r="AV166" s="57">
        <v>91341.65</v>
      </c>
      <c r="AW166" s="57">
        <v>2030114.68</v>
      </c>
      <c r="AX166" s="57">
        <v>0</v>
      </c>
      <c r="AY166" s="59">
        <f t="shared" si="29"/>
        <v>0</v>
      </c>
      <c r="AZ166" s="58">
        <v>0</v>
      </c>
      <c r="BA166" s="59">
        <v>4.3790742735838002E-2</v>
      </c>
      <c r="BB166" s="57">
        <v>936751.46</v>
      </c>
      <c r="BC166" s="57">
        <v>3942975.38</v>
      </c>
      <c r="BD166" s="58">
        <v>222710</v>
      </c>
      <c r="BE166" s="58">
        <v>0</v>
      </c>
      <c r="BF166" s="58">
        <v>355465.179999999</v>
      </c>
      <c r="BG166" s="58">
        <v>0</v>
      </c>
      <c r="BH166" s="58">
        <v>0</v>
      </c>
      <c r="BI166" s="58">
        <v>0</v>
      </c>
      <c r="BJ166" s="58">
        <f t="shared" si="30"/>
        <v>0</v>
      </c>
      <c r="BK166" s="58">
        <v>0</v>
      </c>
      <c r="BL166" s="58">
        <v>6366</v>
      </c>
      <c r="BM166" s="58">
        <v>2330</v>
      </c>
      <c r="BN166" s="57">
        <v>0</v>
      </c>
      <c r="BO166" s="57">
        <v>0</v>
      </c>
      <c r="BP166" s="57">
        <v>-44</v>
      </c>
      <c r="BQ166" s="57">
        <v>-154</v>
      </c>
      <c r="BR166" s="57">
        <v>-596</v>
      </c>
      <c r="BS166" s="57">
        <v>-597</v>
      </c>
      <c r="BT166" s="57">
        <v>0</v>
      </c>
      <c r="BU166" s="57">
        <v>-1</v>
      </c>
      <c r="BV166" s="57">
        <v>0</v>
      </c>
      <c r="BW166" s="57">
        <v>-1179</v>
      </c>
      <c r="BX166" s="57">
        <v>0</v>
      </c>
      <c r="BY166" s="57">
        <v>6125</v>
      </c>
      <c r="BZ166" s="57">
        <v>3</v>
      </c>
      <c r="CA166" s="57">
        <v>255</v>
      </c>
      <c r="CB166" s="57">
        <v>89</v>
      </c>
      <c r="CC166" s="57">
        <v>295</v>
      </c>
      <c r="CD166" s="57">
        <v>532</v>
      </c>
      <c r="CE166" s="57">
        <v>8</v>
      </c>
    </row>
    <row r="167" spans="1:83" s="48" customFormat="1" ht="15.65" customHeight="1" x14ac:dyDescent="0.35">
      <c r="A167" s="40">
        <v>21</v>
      </c>
      <c r="B167" s="40" t="s">
        <v>493</v>
      </c>
      <c r="C167" s="55" t="s">
        <v>494</v>
      </c>
      <c r="D167" s="40" t="s">
        <v>289</v>
      </c>
      <c r="E167" s="40" t="s">
        <v>139</v>
      </c>
      <c r="F167" s="40" t="s">
        <v>485</v>
      </c>
      <c r="G167" s="57">
        <v>53566865.270000003</v>
      </c>
      <c r="H167" s="57">
        <v>0</v>
      </c>
      <c r="I167" s="57">
        <v>1898940.2</v>
      </c>
      <c r="J167" s="57">
        <v>0</v>
      </c>
      <c r="K167" s="58">
        <v>0</v>
      </c>
      <c r="L167" s="58">
        <v>55465805.469999999</v>
      </c>
      <c r="M167" s="58">
        <v>0</v>
      </c>
      <c r="N167" s="57">
        <v>5658483.7000000002</v>
      </c>
      <c r="O167" s="57">
        <v>1986998.21</v>
      </c>
      <c r="P167" s="66">
        <v>25491328.859999999</v>
      </c>
      <c r="Q167" s="57">
        <v>0</v>
      </c>
      <c r="R167" s="57">
        <v>2732677.98</v>
      </c>
      <c r="S167" s="57">
        <v>6395778.9500000002</v>
      </c>
      <c r="T167" s="57">
        <v>7822708.3899999997</v>
      </c>
      <c r="U167" s="57">
        <v>0</v>
      </c>
      <c r="V167" s="57">
        <v>0</v>
      </c>
      <c r="W167" s="57">
        <v>1807644.17</v>
      </c>
      <c r="X167" s="58">
        <v>3216064.13</v>
      </c>
      <c r="Y167" s="58">
        <v>55111684.390000001</v>
      </c>
      <c r="Z167" s="59">
        <v>0.11063985954987729</v>
      </c>
      <c r="AA167" s="58">
        <v>3114623.48</v>
      </c>
      <c r="AB167" s="58">
        <v>0</v>
      </c>
      <c r="AC167" s="58">
        <v>0</v>
      </c>
      <c r="AD167" s="58">
        <v>0</v>
      </c>
      <c r="AE167" s="58">
        <v>0</v>
      </c>
      <c r="AF167" s="58">
        <f t="shared" si="28"/>
        <v>0</v>
      </c>
      <c r="AG167" s="58">
        <v>1766974.6</v>
      </c>
      <c r="AH167" s="57">
        <v>130429.28</v>
      </c>
      <c r="AI167" s="57">
        <v>443836.95</v>
      </c>
      <c r="AJ167" s="58">
        <v>0</v>
      </c>
      <c r="AK167" s="57">
        <v>198810.84</v>
      </c>
      <c r="AL167" s="57">
        <v>7237.61</v>
      </c>
      <c r="AM167" s="57">
        <v>68405.289999999994</v>
      </c>
      <c r="AN167" s="57">
        <v>10750</v>
      </c>
      <c r="AO167" s="57">
        <v>0</v>
      </c>
      <c r="AP167" s="57">
        <v>0</v>
      </c>
      <c r="AQ167" s="57">
        <v>99118.62</v>
      </c>
      <c r="AR167" s="57">
        <v>22901.23</v>
      </c>
      <c r="AS167" s="57">
        <v>0</v>
      </c>
      <c r="AT167" s="57">
        <v>34272.9</v>
      </c>
      <c r="AU167" s="57">
        <v>91524.66</v>
      </c>
      <c r="AV167" s="57">
        <v>106799.3</v>
      </c>
      <c r="AW167" s="57">
        <v>2981061.28</v>
      </c>
      <c r="AX167" s="57">
        <v>0</v>
      </c>
      <c r="AY167" s="59">
        <f t="shared" si="29"/>
        <v>0</v>
      </c>
      <c r="AZ167" s="58">
        <v>0</v>
      </c>
      <c r="BA167" s="59">
        <v>5.8144591144188858E-2</v>
      </c>
      <c r="BB167" s="57">
        <v>1019199.74</v>
      </c>
      <c r="BC167" s="57">
        <v>4907430.71</v>
      </c>
      <c r="BD167" s="58">
        <v>222710</v>
      </c>
      <c r="BE167" s="58">
        <v>0</v>
      </c>
      <c r="BF167" s="58">
        <v>576814.50000000198</v>
      </c>
      <c r="BG167" s="58">
        <v>0</v>
      </c>
      <c r="BH167" s="58">
        <v>0</v>
      </c>
      <c r="BI167" s="58">
        <v>0</v>
      </c>
      <c r="BJ167" s="58">
        <f t="shared" si="30"/>
        <v>0</v>
      </c>
      <c r="BK167" s="58">
        <v>0</v>
      </c>
      <c r="BL167" s="58">
        <v>10729</v>
      </c>
      <c r="BM167" s="58">
        <v>3153</v>
      </c>
      <c r="BN167" s="57">
        <v>39</v>
      </c>
      <c r="BO167" s="57">
        <v>-47</v>
      </c>
      <c r="BP167" s="57">
        <v>-27</v>
      </c>
      <c r="BQ167" s="57">
        <v>-117</v>
      </c>
      <c r="BR167" s="57">
        <v>-417</v>
      </c>
      <c r="BS167" s="57">
        <v>-1050</v>
      </c>
      <c r="BT167" s="57">
        <v>3</v>
      </c>
      <c r="BU167" s="57">
        <v>-11</v>
      </c>
      <c r="BV167" s="57">
        <v>14</v>
      </c>
      <c r="BW167" s="57">
        <v>-1664</v>
      </c>
      <c r="BX167" s="57">
        <v>-1</v>
      </c>
      <c r="BY167" s="57">
        <v>10604</v>
      </c>
      <c r="BZ167" s="57">
        <v>23</v>
      </c>
      <c r="CA167" s="57">
        <v>239</v>
      </c>
      <c r="CB167" s="57">
        <v>88</v>
      </c>
      <c r="CC167" s="57">
        <v>555</v>
      </c>
      <c r="CD167" s="57">
        <v>797</v>
      </c>
      <c r="CE167" s="57">
        <v>12</v>
      </c>
    </row>
    <row r="168" spans="1:83" s="48" customFormat="1" ht="15.65" customHeight="1" x14ac:dyDescent="0.35">
      <c r="A168" s="40">
        <v>21</v>
      </c>
      <c r="B168" s="40" t="s">
        <v>495</v>
      </c>
      <c r="C168" s="55" t="s">
        <v>496</v>
      </c>
      <c r="D168" s="40" t="s">
        <v>497</v>
      </c>
      <c r="E168" s="40" t="s">
        <v>122</v>
      </c>
      <c r="F168" s="40" t="s">
        <v>485</v>
      </c>
      <c r="G168" s="57">
        <v>30587636.309999999</v>
      </c>
      <c r="H168" s="57">
        <v>0</v>
      </c>
      <c r="I168" s="57">
        <v>1020808.26</v>
      </c>
      <c r="J168" s="57">
        <v>0</v>
      </c>
      <c r="K168" s="58">
        <v>0</v>
      </c>
      <c r="L168" s="58">
        <v>31608444.57</v>
      </c>
      <c r="M168" s="58">
        <v>0</v>
      </c>
      <c r="N168" s="57">
        <v>322854.95</v>
      </c>
      <c r="O168" s="57">
        <v>1424121.21</v>
      </c>
      <c r="P168" s="66">
        <v>14844092.029999999</v>
      </c>
      <c r="Q168" s="57">
        <v>0</v>
      </c>
      <c r="R168" s="57">
        <v>1351726.28</v>
      </c>
      <c r="S168" s="57">
        <v>4785452.58</v>
      </c>
      <c r="T168" s="57">
        <v>4818084.13</v>
      </c>
      <c r="U168" s="57">
        <v>0</v>
      </c>
      <c r="V168" s="57">
        <v>0</v>
      </c>
      <c r="W168" s="57">
        <v>802904.58</v>
      </c>
      <c r="X168" s="58">
        <v>2314905.59</v>
      </c>
      <c r="Y168" s="58">
        <v>30664141.350000001</v>
      </c>
      <c r="Z168" s="59">
        <v>0.12179859215803492</v>
      </c>
      <c r="AA168" s="58">
        <v>2229975.58</v>
      </c>
      <c r="AB168" s="58">
        <v>0</v>
      </c>
      <c r="AC168" s="58">
        <v>0</v>
      </c>
      <c r="AD168" s="58">
        <v>0</v>
      </c>
      <c r="AE168" s="58">
        <v>0</v>
      </c>
      <c r="AF168" s="58">
        <f t="shared" si="28"/>
        <v>0</v>
      </c>
      <c r="AG168" s="58">
        <v>1196715.3799999999</v>
      </c>
      <c r="AH168" s="57">
        <v>90982.46</v>
      </c>
      <c r="AI168" s="57">
        <v>232738.34</v>
      </c>
      <c r="AJ168" s="58">
        <v>0</v>
      </c>
      <c r="AK168" s="57">
        <v>188544</v>
      </c>
      <c r="AL168" s="57">
        <v>8393.4599999999991</v>
      </c>
      <c r="AM168" s="57">
        <v>79512.78</v>
      </c>
      <c r="AN168" s="57">
        <v>9750</v>
      </c>
      <c r="AO168" s="57">
        <v>259.5</v>
      </c>
      <c r="AP168" s="57">
        <v>0</v>
      </c>
      <c r="AQ168" s="57">
        <v>55506.61</v>
      </c>
      <c r="AR168" s="57">
        <v>30787.599999999999</v>
      </c>
      <c r="AS168" s="57">
        <v>0</v>
      </c>
      <c r="AT168" s="57">
        <v>27383.85</v>
      </c>
      <c r="AU168" s="57">
        <v>69465.350000000006</v>
      </c>
      <c r="AV168" s="57">
        <v>98670.53</v>
      </c>
      <c r="AW168" s="57">
        <v>2088709.86</v>
      </c>
      <c r="AX168" s="57">
        <v>0</v>
      </c>
      <c r="AY168" s="59">
        <f t="shared" si="29"/>
        <v>0</v>
      </c>
      <c r="AZ168" s="58">
        <v>0</v>
      </c>
      <c r="BA168" s="59">
        <v>7.2904475435748378E-2</v>
      </c>
      <c r="BB168" s="57">
        <v>758107.03</v>
      </c>
      <c r="BC168" s="57">
        <v>2967424.01</v>
      </c>
      <c r="BD168" s="58">
        <v>222710</v>
      </c>
      <c r="BE168" s="58">
        <v>5.8207660913467401E-11</v>
      </c>
      <c r="BF168" s="58">
        <v>509194.66999999899</v>
      </c>
      <c r="BG168" s="58">
        <v>0</v>
      </c>
      <c r="BH168" s="58">
        <v>0</v>
      </c>
      <c r="BI168" s="58">
        <v>0</v>
      </c>
      <c r="BJ168" s="58">
        <f t="shared" si="30"/>
        <v>0</v>
      </c>
      <c r="BK168" s="58">
        <v>0</v>
      </c>
      <c r="BL168" s="58">
        <v>4866</v>
      </c>
      <c r="BM168" s="58">
        <v>1538</v>
      </c>
      <c r="BN168" s="57">
        <v>12</v>
      </c>
      <c r="BO168" s="57">
        <v>0</v>
      </c>
      <c r="BP168" s="57">
        <v>-12</v>
      </c>
      <c r="BQ168" s="57">
        <v>-69</v>
      </c>
      <c r="BR168" s="57">
        <v>-204</v>
      </c>
      <c r="BS168" s="57">
        <v>-500</v>
      </c>
      <c r="BT168" s="57">
        <v>13</v>
      </c>
      <c r="BU168" s="57">
        <v>0</v>
      </c>
      <c r="BV168" s="57">
        <v>0</v>
      </c>
      <c r="BW168" s="57">
        <v>-870</v>
      </c>
      <c r="BX168" s="57">
        <v>0</v>
      </c>
      <c r="BY168" s="57">
        <v>4774</v>
      </c>
      <c r="BZ168" s="57">
        <v>4</v>
      </c>
      <c r="CA168" s="57">
        <v>195</v>
      </c>
      <c r="CB168" s="57">
        <v>41</v>
      </c>
      <c r="CC168" s="57">
        <v>312</v>
      </c>
      <c r="CD168" s="57">
        <v>321</v>
      </c>
      <c r="CE168" s="57">
        <v>1</v>
      </c>
    </row>
    <row r="169" spans="1:83" s="48" customFormat="1" ht="15.65" customHeight="1" x14ac:dyDescent="0.35">
      <c r="A169" s="40">
        <v>21</v>
      </c>
      <c r="B169" s="40" t="s">
        <v>498</v>
      </c>
      <c r="C169" s="55" t="s">
        <v>499</v>
      </c>
      <c r="D169" s="40" t="s">
        <v>92</v>
      </c>
      <c r="E169" s="40" t="s">
        <v>122</v>
      </c>
      <c r="F169" s="40" t="s">
        <v>485</v>
      </c>
      <c r="G169" s="57">
        <v>20622378.440000001</v>
      </c>
      <c r="H169" s="57">
        <v>0</v>
      </c>
      <c r="I169" s="57">
        <v>637356.01</v>
      </c>
      <c r="J169" s="57">
        <v>0</v>
      </c>
      <c r="K169" s="58">
        <v>0</v>
      </c>
      <c r="L169" s="58">
        <v>21259734.449999999</v>
      </c>
      <c r="M169" s="58">
        <v>0</v>
      </c>
      <c r="N169" s="57">
        <v>10334.64</v>
      </c>
      <c r="O169" s="57">
        <v>495811.8</v>
      </c>
      <c r="P169" s="66">
        <v>11212734.26</v>
      </c>
      <c r="Q169" s="57">
        <v>0</v>
      </c>
      <c r="R169" s="57">
        <v>1008431.03</v>
      </c>
      <c r="S169" s="57">
        <v>2387388.96</v>
      </c>
      <c r="T169" s="57">
        <v>3665072.48</v>
      </c>
      <c r="U169" s="57">
        <v>0</v>
      </c>
      <c r="V169" s="57">
        <v>0</v>
      </c>
      <c r="W169" s="57">
        <v>676966.19</v>
      </c>
      <c r="X169" s="58">
        <v>1735593.98</v>
      </c>
      <c r="Y169" s="58">
        <v>21192333.34</v>
      </c>
      <c r="Z169" s="59">
        <v>9.8401865522160875E-2</v>
      </c>
      <c r="AA169" s="58">
        <v>1709367.2</v>
      </c>
      <c r="AB169" s="58">
        <v>0</v>
      </c>
      <c r="AC169" s="58">
        <v>0</v>
      </c>
      <c r="AD169" s="58">
        <v>0</v>
      </c>
      <c r="AE169" s="58">
        <v>444.21</v>
      </c>
      <c r="AF169" s="58">
        <f t="shared" si="28"/>
        <v>444.21</v>
      </c>
      <c r="AG169" s="58">
        <v>915852.03</v>
      </c>
      <c r="AH169" s="57">
        <v>68630.259999999995</v>
      </c>
      <c r="AI169" s="57">
        <v>203575.07</v>
      </c>
      <c r="AJ169" s="58">
        <v>0</v>
      </c>
      <c r="AK169" s="57">
        <v>106783.77</v>
      </c>
      <c r="AL169" s="57">
        <v>3980.46</v>
      </c>
      <c r="AM169" s="57">
        <v>54832.25</v>
      </c>
      <c r="AN169" s="57">
        <v>8500</v>
      </c>
      <c r="AO169" s="57">
        <v>0</v>
      </c>
      <c r="AP169" s="57">
        <v>0</v>
      </c>
      <c r="AQ169" s="57">
        <v>41106.449999999997</v>
      </c>
      <c r="AR169" s="57">
        <v>13683.86</v>
      </c>
      <c r="AS169" s="57">
        <v>0</v>
      </c>
      <c r="AT169" s="57">
        <v>26816.13</v>
      </c>
      <c r="AU169" s="57">
        <v>55</v>
      </c>
      <c r="AV169" s="57">
        <v>60041.201000000001</v>
      </c>
      <c r="AW169" s="57">
        <v>1503856.4809999999</v>
      </c>
      <c r="AX169" s="57">
        <v>0</v>
      </c>
      <c r="AY169" s="59">
        <f t="shared" si="29"/>
        <v>0</v>
      </c>
      <c r="AZ169" s="58">
        <v>0</v>
      </c>
      <c r="BA169" s="59">
        <v>8.2888945374236855E-2</v>
      </c>
      <c r="BB169" s="57">
        <v>318718.71000000002</v>
      </c>
      <c r="BC169" s="57">
        <v>1710561.8</v>
      </c>
      <c r="BD169" s="58">
        <v>222709.72</v>
      </c>
      <c r="BE169" s="58">
        <v>0</v>
      </c>
      <c r="BF169" s="58">
        <v>362200.39899999998</v>
      </c>
      <c r="BG169" s="58">
        <v>0</v>
      </c>
      <c r="BH169" s="58">
        <v>0</v>
      </c>
      <c r="BI169" s="58">
        <v>0</v>
      </c>
      <c r="BJ169" s="58">
        <f t="shared" si="30"/>
        <v>0</v>
      </c>
      <c r="BK169" s="58">
        <v>0</v>
      </c>
      <c r="BL169" s="58">
        <v>4637</v>
      </c>
      <c r="BM169" s="58">
        <v>1502</v>
      </c>
      <c r="BN169" s="57">
        <v>31</v>
      </c>
      <c r="BO169" s="57">
        <v>0</v>
      </c>
      <c r="BP169" s="57">
        <v>-8</v>
      </c>
      <c r="BQ169" s="57">
        <v>-40</v>
      </c>
      <c r="BR169" s="57">
        <v>-225</v>
      </c>
      <c r="BS169" s="57">
        <v>-520</v>
      </c>
      <c r="BT169" s="57">
        <v>0</v>
      </c>
      <c r="BU169" s="57">
        <v>0</v>
      </c>
      <c r="BV169" s="57">
        <v>-35</v>
      </c>
      <c r="BW169" s="57">
        <v>-856</v>
      </c>
      <c r="BX169" s="57">
        <v>0</v>
      </c>
      <c r="BY169" s="57">
        <v>4486</v>
      </c>
      <c r="BZ169" s="57">
        <v>5</v>
      </c>
      <c r="CA169" s="57">
        <v>70</v>
      </c>
      <c r="CB169" s="57">
        <v>43</v>
      </c>
      <c r="CC169" s="57">
        <v>286</v>
      </c>
      <c r="CD169" s="57">
        <v>451</v>
      </c>
      <c r="CE169" s="57">
        <v>6</v>
      </c>
    </row>
    <row r="170" spans="1:83" s="48" customFormat="1" ht="15.65" customHeight="1" x14ac:dyDescent="0.35">
      <c r="A170" s="40">
        <v>21</v>
      </c>
      <c r="B170" s="40" t="s">
        <v>500</v>
      </c>
      <c r="C170" s="55" t="s">
        <v>501</v>
      </c>
      <c r="D170" s="40" t="s">
        <v>502</v>
      </c>
      <c r="E170" s="40" t="s">
        <v>122</v>
      </c>
      <c r="F170" s="40" t="s">
        <v>485</v>
      </c>
      <c r="G170" s="57">
        <v>34327153.140000001</v>
      </c>
      <c r="H170" s="57">
        <v>0</v>
      </c>
      <c r="I170" s="57">
        <v>1672656.4</v>
      </c>
      <c r="J170" s="57">
        <v>0</v>
      </c>
      <c r="K170" s="58">
        <v>0</v>
      </c>
      <c r="L170" s="58">
        <v>35999809.539999999</v>
      </c>
      <c r="M170" s="58">
        <v>0</v>
      </c>
      <c r="N170" s="57">
        <v>619067.81000000006</v>
      </c>
      <c r="O170" s="57">
        <v>1562905.85</v>
      </c>
      <c r="P170" s="66">
        <v>14900783.550000001</v>
      </c>
      <c r="Q170" s="57">
        <v>0</v>
      </c>
      <c r="R170" s="57">
        <v>2151451.4700000002</v>
      </c>
      <c r="S170" s="57">
        <v>5596449.0499999998</v>
      </c>
      <c r="T170" s="57">
        <v>5885649.9000000004</v>
      </c>
      <c r="U170" s="57">
        <v>0</v>
      </c>
      <c r="V170" s="57">
        <v>0</v>
      </c>
      <c r="W170" s="57">
        <v>1749924.79</v>
      </c>
      <c r="X170" s="58">
        <v>3464864.4800000004</v>
      </c>
      <c r="Y170" s="58">
        <v>35931096.899999999</v>
      </c>
      <c r="Z170" s="59">
        <v>3.5775958611871071E-2</v>
      </c>
      <c r="AA170" s="58">
        <v>3442017.99</v>
      </c>
      <c r="AB170" s="58">
        <v>0</v>
      </c>
      <c r="AC170" s="58">
        <v>0</v>
      </c>
      <c r="AD170" s="58">
        <v>0</v>
      </c>
      <c r="AE170" s="58">
        <v>0</v>
      </c>
      <c r="AF170" s="58">
        <f t="shared" si="28"/>
        <v>0</v>
      </c>
      <c r="AG170" s="58">
        <v>1647220.56</v>
      </c>
      <c r="AH170" s="57">
        <v>129025.58</v>
      </c>
      <c r="AI170" s="57">
        <v>370853.14</v>
      </c>
      <c r="AJ170" s="58">
        <v>0</v>
      </c>
      <c r="AK170" s="57">
        <v>274562.21000000002</v>
      </c>
      <c r="AL170" s="57">
        <v>2764.68</v>
      </c>
      <c r="AM170" s="57">
        <v>89203.86</v>
      </c>
      <c r="AN170" s="57">
        <v>10000</v>
      </c>
      <c r="AO170" s="57">
        <v>702</v>
      </c>
      <c r="AP170" s="57">
        <v>13500</v>
      </c>
      <c r="AQ170" s="57">
        <v>81563.45</v>
      </c>
      <c r="AR170" s="57">
        <v>41071.54</v>
      </c>
      <c r="AS170" s="57">
        <v>0</v>
      </c>
      <c r="AT170" s="57">
        <v>84124.34</v>
      </c>
      <c r="AU170" s="57">
        <v>126564.68</v>
      </c>
      <c r="AV170" s="57">
        <v>106907.79</v>
      </c>
      <c r="AW170" s="57">
        <v>2978063.83</v>
      </c>
      <c r="AX170" s="57">
        <v>0</v>
      </c>
      <c r="AY170" s="59">
        <f t="shared" si="29"/>
        <v>0</v>
      </c>
      <c r="AZ170" s="58">
        <v>0</v>
      </c>
      <c r="BA170" s="59">
        <v>0.10027100050977313</v>
      </c>
      <c r="BB170" s="57">
        <v>674906.98</v>
      </c>
      <c r="BC170" s="57">
        <v>553179.82999999996</v>
      </c>
      <c r="BD170" s="58">
        <v>222710</v>
      </c>
      <c r="BE170" s="58">
        <v>0</v>
      </c>
      <c r="BF170" s="58">
        <v>670858.99</v>
      </c>
      <c r="BG170" s="58">
        <v>0</v>
      </c>
      <c r="BH170" s="58">
        <v>0</v>
      </c>
      <c r="BI170" s="58">
        <v>0</v>
      </c>
      <c r="BJ170" s="58">
        <f t="shared" si="30"/>
        <v>0</v>
      </c>
      <c r="BK170" s="58">
        <v>0</v>
      </c>
      <c r="BL170" s="58">
        <v>6501</v>
      </c>
      <c r="BM170" s="58">
        <v>1962</v>
      </c>
      <c r="BN170" s="57">
        <v>3</v>
      </c>
      <c r="BO170" s="57">
        <v>-1</v>
      </c>
      <c r="BP170" s="57">
        <v>-22</v>
      </c>
      <c r="BQ170" s="57">
        <v>-120</v>
      </c>
      <c r="BR170" s="57">
        <v>-312</v>
      </c>
      <c r="BS170" s="57">
        <v>-705</v>
      </c>
      <c r="BT170" s="57">
        <v>1</v>
      </c>
      <c r="BU170" s="57">
        <v>-2</v>
      </c>
      <c r="BV170" s="57">
        <v>7</v>
      </c>
      <c r="BW170" s="57">
        <v>-1081</v>
      </c>
      <c r="BX170" s="57">
        <v>-3</v>
      </c>
      <c r="BY170" s="57">
        <v>6228</v>
      </c>
      <c r="BZ170" s="57">
        <v>10</v>
      </c>
      <c r="CA170" s="57">
        <v>238</v>
      </c>
      <c r="CB170" s="57">
        <v>75</v>
      </c>
      <c r="CC170" s="57">
        <v>599</v>
      </c>
      <c r="CD170" s="57">
        <v>169</v>
      </c>
      <c r="CE170" s="57">
        <v>1</v>
      </c>
    </row>
    <row r="171" spans="1:83" s="48" customFormat="1" ht="15.65" customHeight="1" x14ac:dyDescent="0.35">
      <c r="A171" s="40">
        <v>21</v>
      </c>
      <c r="B171" s="40" t="s">
        <v>503</v>
      </c>
      <c r="C171" s="55" t="s">
        <v>176</v>
      </c>
      <c r="D171" s="40" t="s">
        <v>504</v>
      </c>
      <c r="E171" s="40" t="s">
        <v>122</v>
      </c>
      <c r="F171" s="40" t="s">
        <v>489</v>
      </c>
      <c r="G171" s="57">
        <v>67661229.950000003</v>
      </c>
      <c r="H171" s="57">
        <v>0</v>
      </c>
      <c r="I171" s="57">
        <v>796977.41</v>
      </c>
      <c r="J171" s="57">
        <v>0</v>
      </c>
      <c r="K171" s="58">
        <v>0</v>
      </c>
      <c r="L171" s="58">
        <v>68458207.359999999</v>
      </c>
      <c r="M171" s="58">
        <v>0</v>
      </c>
      <c r="N171" s="57">
        <v>20167771.390000001</v>
      </c>
      <c r="O171" s="57">
        <v>5326769.01</v>
      </c>
      <c r="P171" s="66">
        <v>11026691.220000001</v>
      </c>
      <c r="Q171" s="57">
        <v>150085.26999999999</v>
      </c>
      <c r="R171" s="57">
        <v>2189180.9900000002</v>
      </c>
      <c r="S171" s="57">
        <v>17611033.140000001</v>
      </c>
      <c r="T171" s="57">
        <v>7039428.7999999998</v>
      </c>
      <c r="U171" s="57">
        <v>0</v>
      </c>
      <c r="V171" s="57">
        <v>0</v>
      </c>
      <c r="W171" s="57">
        <v>2759521.75</v>
      </c>
      <c r="X171" s="58">
        <v>3293341.2</v>
      </c>
      <c r="Y171" s="58">
        <v>69563822.769999996</v>
      </c>
      <c r="Z171" s="59">
        <v>0.15654183714702041</v>
      </c>
      <c r="AA171" s="58">
        <v>3176482.24</v>
      </c>
      <c r="AB171" s="58">
        <v>0</v>
      </c>
      <c r="AC171" s="58">
        <v>0</v>
      </c>
      <c r="AD171" s="58">
        <v>0</v>
      </c>
      <c r="AE171" s="58">
        <v>375.29</v>
      </c>
      <c r="AF171" s="58">
        <f t="shared" si="28"/>
        <v>375.29</v>
      </c>
      <c r="AG171" s="58">
        <v>1709165.94</v>
      </c>
      <c r="AH171" s="57">
        <v>131885.44</v>
      </c>
      <c r="AI171" s="57">
        <v>514109.44</v>
      </c>
      <c r="AJ171" s="58">
        <v>0</v>
      </c>
      <c r="AK171" s="57">
        <v>348968.8</v>
      </c>
      <c r="AL171" s="57">
        <v>7398.29</v>
      </c>
      <c r="AM171" s="57">
        <v>69894.69</v>
      </c>
      <c r="AN171" s="57">
        <v>11800</v>
      </c>
      <c r="AO171" s="57">
        <v>1715</v>
      </c>
      <c r="AP171" s="57">
        <v>7061.11</v>
      </c>
      <c r="AQ171" s="57">
        <v>95662.290000000008</v>
      </c>
      <c r="AR171" s="57">
        <v>22507.439999999999</v>
      </c>
      <c r="AS171" s="57">
        <v>0</v>
      </c>
      <c r="AT171" s="57">
        <v>4779.33</v>
      </c>
      <c r="AU171" s="57">
        <v>72232</v>
      </c>
      <c r="AV171" s="57">
        <v>118031.47</v>
      </c>
      <c r="AW171" s="57">
        <v>3115211.24</v>
      </c>
      <c r="AX171" s="57">
        <v>0</v>
      </c>
      <c r="AY171" s="59">
        <f t="shared" si="29"/>
        <v>0</v>
      </c>
      <c r="AZ171" s="58">
        <v>0</v>
      </c>
      <c r="BA171" s="59">
        <v>4.6946859262643366E-2</v>
      </c>
      <c r="BB171" s="57">
        <v>3835636.06</v>
      </c>
      <c r="BC171" s="57">
        <v>6756177.1799999997</v>
      </c>
      <c r="BD171" s="58">
        <v>222710</v>
      </c>
      <c r="BE171" s="58">
        <v>5.8207660913467401E-11</v>
      </c>
      <c r="BF171" s="58">
        <v>342865.33000000101</v>
      </c>
      <c r="BG171" s="58">
        <v>0</v>
      </c>
      <c r="BH171" s="58">
        <v>0</v>
      </c>
      <c r="BI171" s="58">
        <v>0</v>
      </c>
      <c r="BJ171" s="58">
        <f t="shared" si="30"/>
        <v>0</v>
      </c>
      <c r="BK171" s="58">
        <v>0</v>
      </c>
      <c r="BL171" s="58">
        <v>10382</v>
      </c>
      <c r="BM171" s="58">
        <v>3336</v>
      </c>
      <c r="BN171" s="57">
        <v>76</v>
      </c>
      <c r="BO171" s="57">
        <v>-1</v>
      </c>
      <c r="BP171" s="57">
        <v>-50</v>
      </c>
      <c r="BQ171" s="57">
        <v>-33</v>
      </c>
      <c r="BR171" s="57">
        <v>-1150</v>
      </c>
      <c r="BS171" s="57">
        <v>-797</v>
      </c>
      <c r="BT171" s="57">
        <v>0</v>
      </c>
      <c r="BU171" s="57">
        <v>-1</v>
      </c>
      <c r="BV171" s="57">
        <v>49</v>
      </c>
      <c r="BW171" s="57">
        <v>-2071</v>
      </c>
      <c r="BX171" s="57">
        <v>-2</v>
      </c>
      <c r="BY171" s="57">
        <v>9738</v>
      </c>
      <c r="BZ171" s="57">
        <v>257</v>
      </c>
      <c r="CA171" s="57">
        <v>616</v>
      </c>
      <c r="CB171" s="57">
        <v>170</v>
      </c>
      <c r="CC171" s="57">
        <v>1182</v>
      </c>
      <c r="CD171" s="57">
        <v>0</v>
      </c>
      <c r="CE171" s="57">
        <v>103</v>
      </c>
    </row>
    <row r="172" spans="1:83" s="48" customFormat="1" ht="15.65" customHeight="1" x14ac:dyDescent="0.35">
      <c r="A172" s="40">
        <v>21</v>
      </c>
      <c r="B172" s="40" t="s">
        <v>505</v>
      </c>
      <c r="C172" s="55" t="s">
        <v>458</v>
      </c>
      <c r="D172" s="40" t="s">
        <v>506</v>
      </c>
      <c r="E172" s="40" t="s">
        <v>139</v>
      </c>
      <c r="F172" s="40" t="s">
        <v>489</v>
      </c>
      <c r="G172" s="57">
        <v>37258122</v>
      </c>
      <c r="H172" s="57">
        <v>0</v>
      </c>
      <c r="I172" s="57">
        <v>1485852</v>
      </c>
      <c r="J172" s="57">
        <v>0</v>
      </c>
      <c r="K172" s="58">
        <v>0</v>
      </c>
      <c r="L172" s="58">
        <v>38743974.530000001</v>
      </c>
      <c r="M172" s="58">
        <v>0</v>
      </c>
      <c r="N172" s="57">
        <v>12682102.73</v>
      </c>
      <c r="O172" s="57">
        <v>2246078.08</v>
      </c>
      <c r="P172" s="66">
        <v>7115429.3799999999</v>
      </c>
      <c r="Q172" s="57">
        <v>0</v>
      </c>
      <c r="R172" s="57">
        <v>1231200.67</v>
      </c>
      <c r="S172" s="57">
        <v>7817493.29</v>
      </c>
      <c r="T172" s="57">
        <v>1932933.97</v>
      </c>
      <c r="U172" s="57">
        <v>0</v>
      </c>
      <c r="V172" s="57">
        <v>0</v>
      </c>
      <c r="W172" s="57">
        <v>2450794.5699999998</v>
      </c>
      <c r="X172" s="58">
        <v>2854442.35</v>
      </c>
      <c r="Y172" s="58">
        <v>38330475.039999999</v>
      </c>
      <c r="Z172" s="59">
        <v>0.18892990693227879</v>
      </c>
      <c r="AA172" s="58">
        <v>2854442.35</v>
      </c>
      <c r="AB172" s="58">
        <v>0</v>
      </c>
      <c r="AC172" s="58">
        <v>0</v>
      </c>
      <c r="AD172" s="58">
        <v>0</v>
      </c>
      <c r="AE172" s="58">
        <v>0</v>
      </c>
      <c r="AF172" s="58">
        <f t="shared" si="28"/>
        <v>0</v>
      </c>
      <c r="AG172" s="58">
        <v>1385058.41</v>
      </c>
      <c r="AH172" s="57">
        <v>107126.37</v>
      </c>
      <c r="AI172" s="57">
        <v>334360.55</v>
      </c>
      <c r="AJ172" s="58">
        <v>0</v>
      </c>
      <c r="AK172" s="57">
        <v>202475.14</v>
      </c>
      <c r="AL172" s="57">
        <v>7397.05</v>
      </c>
      <c r="AM172" s="57">
        <v>81300.929999999993</v>
      </c>
      <c r="AN172" s="57">
        <v>8400</v>
      </c>
      <c r="AO172" s="57">
        <v>0</v>
      </c>
      <c r="AP172" s="57">
        <v>71825.86</v>
      </c>
      <c r="AQ172" s="57">
        <v>54403.81</v>
      </c>
      <c r="AR172" s="57">
        <v>22412.37</v>
      </c>
      <c r="AS172" s="57">
        <v>1470</v>
      </c>
      <c r="AT172" s="57">
        <v>4133.58</v>
      </c>
      <c r="AU172" s="57">
        <v>8316.64</v>
      </c>
      <c r="AV172" s="57">
        <v>95791.31</v>
      </c>
      <c r="AW172" s="57">
        <v>2384472.02</v>
      </c>
      <c r="AX172" s="57">
        <v>0</v>
      </c>
      <c r="AY172" s="59">
        <f t="shared" si="29"/>
        <v>0</v>
      </c>
      <c r="AZ172" s="58">
        <v>0</v>
      </c>
      <c r="BA172" s="59">
        <v>7.6119857344842251E-2</v>
      </c>
      <c r="BB172" s="57">
        <v>3138638.17</v>
      </c>
      <c r="BC172" s="57">
        <v>3946103.53</v>
      </c>
      <c r="BD172" s="58">
        <v>222710</v>
      </c>
      <c r="BE172" s="58">
        <v>2.91038304567337E-11</v>
      </c>
      <c r="BF172" s="58">
        <v>477866.27</v>
      </c>
      <c r="BG172" s="58">
        <v>0</v>
      </c>
      <c r="BH172" s="58">
        <v>0</v>
      </c>
      <c r="BI172" s="58">
        <v>0</v>
      </c>
      <c r="BJ172" s="58">
        <f t="shared" si="30"/>
        <v>0</v>
      </c>
      <c r="BK172" s="58">
        <v>0</v>
      </c>
      <c r="BL172" s="58">
        <v>3155</v>
      </c>
      <c r="BM172" s="58">
        <v>1451</v>
      </c>
      <c r="BN172" s="57">
        <v>207</v>
      </c>
      <c r="BO172" s="57">
        <v>-161</v>
      </c>
      <c r="BP172" s="57">
        <v>-48</v>
      </c>
      <c r="BQ172" s="57">
        <v>-24</v>
      </c>
      <c r="BR172" s="57">
        <v>-624</v>
      </c>
      <c r="BS172" s="57">
        <v>-243</v>
      </c>
      <c r="BT172" s="57">
        <v>0</v>
      </c>
      <c r="BU172" s="57">
        <v>-1</v>
      </c>
      <c r="BV172" s="57">
        <v>14</v>
      </c>
      <c r="BW172" s="57">
        <v>-525</v>
      </c>
      <c r="BX172" s="57">
        <v>0</v>
      </c>
      <c r="BY172" s="57">
        <v>3201</v>
      </c>
      <c r="BZ172" s="57">
        <v>5</v>
      </c>
      <c r="CA172" s="57">
        <v>258</v>
      </c>
      <c r="CB172" s="57">
        <v>45</v>
      </c>
      <c r="CC172" s="57">
        <v>200</v>
      </c>
      <c r="CD172" s="57">
        <v>16</v>
      </c>
      <c r="CE172" s="57">
        <v>6</v>
      </c>
    </row>
    <row r="173" spans="1:83" s="48" customFormat="1" ht="15.65" customHeight="1" x14ac:dyDescent="0.35">
      <c r="A173" s="40">
        <v>21</v>
      </c>
      <c r="B173" s="40" t="s">
        <v>507</v>
      </c>
      <c r="C173" s="55" t="s">
        <v>508</v>
      </c>
      <c r="D173" s="40" t="s">
        <v>480</v>
      </c>
      <c r="E173" s="40" t="s">
        <v>86</v>
      </c>
      <c r="F173" s="40" t="s">
        <v>509</v>
      </c>
      <c r="G173" s="57">
        <v>38114082.259999998</v>
      </c>
      <c r="H173" s="57">
        <v>0</v>
      </c>
      <c r="I173" s="57">
        <v>400999.1</v>
      </c>
      <c r="J173" s="57">
        <v>0</v>
      </c>
      <c r="K173" s="58">
        <v>0</v>
      </c>
      <c r="L173" s="58">
        <v>38515081.359999999</v>
      </c>
      <c r="M173" s="58">
        <v>0</v>
      </c>
      <c r="N173" s="57">
        <v>17348.54</v>
      </c>
      <c r="O173" s="57">
        <v>4010797.73</v>
      </c>
      <c r="P173" s="66">
        <v>9619371.6600000001</v>
      </c>
      <c r="Q173" s="57">
        <v>0</v>
      </c>
      <c r="R173" s="57">
        <v>2934107.35</v>
      </c>
      <c r="S173" s="57">
        <v>12319101.449999999</v>
      </c>
      <c r="T173" s="57">
        <v>5610293.04</v>
      </c>
      <c r="U173" s="57">
        <v>0</v>
      </c>
      <c r="V173" s="57">
        <v>0</v>
      </c>
      <c r="W173" s="57">
        <v>1054096.92</v>
      </c>
      <c r="X173" s="58">
        <v>2966042.48</v>
      </c>
      <c r="Y173" s="58">
        <v>38531159.170000002</v>
      </c>
      <c r="Z173" s="59">
        <v>0.1602983406060372</v>
      </c>
      <c r="AA173" s="58">
        <v>2960080.48</v>
      </c>
      <c r="AB173" s="58">
        <v>0</v>
      </c>
      <c r="AC173" s="58">
        <v>0</v>
      </c>
      <c r="AD173" s="58">
        <v>0</v>
      </c>
      <c r="AE173" s="58">
        <v>0</v>
      </c>
      <c r="AF173" s="58">
        <f t="shared" si="28"/>
        <v>0</v>
      </c>
      <c r="AG173" s="58">
        <v>1516876.05</v>
      </c>
      <c r="AH173" s="57">
        <v>123045.82</v>
      </c>
      <c r="AI173" s="57">
        <v>321419.74</v>
      </c>
      <c r="AJ173" s="58">
        <v>0</v>
      </c>
      <c r="AK173" s="57">
        <v>230238.07999999999</v>
      </c>
      <c r="AL173" s="57">
        <v>29751.8</v>
      </c>
      <c r="AM173" s="57">
        <v>72930.2</v>
      </c>
      <c r="AN173" s="57">
        <v>12300</v>
      </c>
      <c r="AO173" s="57">
        <v>8146.9</v>
      </c>
      <c r="AP173" s="57">
        <v>41873.25</v>
      </c>
      <c r="AQ173" s="57">
        <v>43503.340000000004</v>
      </c>
      <c r="AR173" s="57">
        <v>16406.580000000002</v>
      </c>
      <c r="AS173" s="57">
        <v>0</v>
      </c>
      <c r="AT173" s="57">
        <v>29871.88</v>
      </c>
      <c r="AU173" s="57">
        <v>80111.06</v>
      </c>
      <c r="AV173" s="57">
        <v>223378.28</v>
      </c>
      <c r="AW173" s="57">
        <v>2749852.98</v>
      </c>
      <c r="AX173" s="57">
        <v>0</v>
      </c>
      <c r="AY173" s="59">
        <f t="shared" si="29"/>
        <v>0</v>
      </c>
      <c r="AZ173" s="58">
        <v>240</v>
      </c>
      <c r="BA173" s="59">
        <v>7.7663695528792723E-2</v>
      </c>
      <c r="BB173" s="57">
        <v>2028266.06</v>
      </c>
      <c r="BC173" s="57">
        <v>4081358.08</v>
      </c>
      <c r="BD173" s="58">
        <v>222710</v>
      </c>
      <c r="BE173" s="58">
        <v>2.91038304567337E-11</v>
      </c>
      <c r="BF173" s="58">
        <v>652169.77</v>
      </c>
      <c r="BG173" s="58">
        <v>0</v>
      </c>
      <c r="BH173" s="58">
        <v>0</v>
      </c>
      <c r="BI173" s="58">
        <v>0</v>
      </c>
      <c r="BJ173" s="58">
        <f t="shared" si="30"/>
        <v>0</v>
      </c>
      <c r="BK173" s="58">
        <v>0</v>
      </c>
      <c r="BL173" s="58">
        <v>8682</v>
      </c>
      <c r="BM173" s="58">
        <v>2281</v>
      </c>
      <c r="BN173" s="57">
        <v>0</v>
      </c>
      <c r="BO173" s="57">
        <v>0</v>
      </c>
      <c r="BP173" s="57">
        <v>-47</v>
      </c>
      <c r="BQ173" s="57">
        <v>-124</v>
      </c>
      <c r="BR173" s="57">
        <v>-327</v>
      </c>
      <c r="BS173" s="57">
        <v>-618</v>
      </c>
      <c r="BT173" s="57">
        <v>0</v>
      </c>
      <c r="BU173" s="57">
        <v>-4</v>
      </c>
      <c r="BV173" s="57">
        <v>20</v>
      </c>
      <c r="BW173" s="57">
        <v>-1526</v>
      </c>
      <c r="BX173" s="57">
        <v>-10</v>
      </c>
      <c r="BY173" s="57">
        <v>8327</v>
      </c>
      <c r="BZ173" s="57">
        <v>10</v>
      </c>
      <c r="CA173" s="57">
        <v>210</v>
      </c>
      <c r="CB173" s="57">
        <v>217</v>
      </c>
      <c r="CC173" s="57">
        <v>1068</v>
      </c>
      <c r="CD173" s="57">
        <v>6</v>
      </c>
      <c r="CE173" s="57">
        <v>25</v>
      </c>
    </row>
    <row r="174" spans="1:83" s="48" customFormat="1" ht="15.65" customHeight="1" x14ac:dyDescent="0.35">
      <c r="A174" s="40">
        <v>21</v>
      </c>
      <c r="B174" s="40" t="s">
        <v>510</v>
      </c>
      <c r="C174" s="55" t="s">
        <v>511</v>
      </c>
      <c r="D174" s="40" t="s">
        <v>308</v>
      </c>
      <c r="E174" s="40" t="s">
        <v>139</v>
      </c>
      <c r="F174" s="40" t="s">
        <v>489</v>
      </c>
      <c r="G174" s="57">
        <v>29442669.52</v>
      </c>
      <c r="H174" s="57">
        <v>0</v>
      </c>
      <c r="I174" s="57">
        <v>688805.41</v>
      </c>
      <c r="J174" s="57">
        <v>0</v>
      </c>
      <c r="K174" s="58">
        <v>0</v>
      </c>
      <c r="L174" s="58">
        <v>30131474.93</v>
      </c>
      <c r="M174" s="58">
        <v>0</v>
      </c>
      <c r="N174" s="57">
        <v>10029120.92</v>
      </c>
      <c r="O174" s="57">
        <v>1524708.93</v>
      </c>
      <c r="P174" s="66">
        <v>2316467.64</v>
      </c>
      <c r="Q174" s="57">
        <v>0</v>
      </c>
      <c r="R174" s="57">
        <v>1210933.3899999999</v>
      </c>
      <c r="S174" s="57">
        <v>9500148.5399999991</v>
      </c>
      <c r="T174" s="57">
        <v>1609448.59</v>
      </c>
      <c r="U174" s="57">
        <v>0</v>
      </c>
      <c r="V174" s="57">
        <v>0</v>
      </c>
      <c r="W174" s="57">
        <v>1942188.24</v>
      </c>
      <c r="X174" s="58">
        <v>2798143.96</v>
      </c>
      <c r="Y174" s="58">
        <v>30931160.210000001</v>
      </c>
      <c r="Z174" s="59">
        <v>9.7551141483586512E-2</v>
      </c>
      <c r="AA174" s="58">
        <v>2798143.96</v>
      </c>
      <c r="AB174" s="58">
        <v>0</v>
      </c>
      <c r="AC174" s="58">
        <v>0</v>
      </c>
      <c r="AD174" s="58">
        <v>0</v>
      </c>
      <c r="AE174" s="58">
        <v>0</v>
      </c>
      <c r="AF174" s="58">
        <f t="shared" si="28"/>
        <v>0</v>
      </c>
      <c r="AG174" s="58">
        <v>1230645.33</v>
      </c>
      <c r="AH174" s="57">
        <v>94227.87</v>
      </c>
      <c r="AI174" s="57">
        <v>318220.46000000002</v>
      </c>
      <c r="AJ174" s="58">
        <v>4004.03</v>
      </c>
      <c r="AK174" s="57">
        <v>176109.11</v>
      </c>
      <c r="AL174" s="57">
        <v>3450</v>
      </c>
      <c r="AM174" s="57">
        <v>92784.77</v>
      </c>
      <c r="AN174" s="57">
        <v>11700</v>
      </c>
      <c r="AO174" s="57">
        <v>10655</v>
      </c>
      <c r="AP174" s="57">
        <v>81149.350000000006</v>
      </c>
      <c r="AQ174" s="57">
        <v>73908.259999999995</v>
      </c>
      <c r="AR174" s="57">
        <v>28145.41</v>
      </c>
      <c r="AS174" s="57">
        <v>0</v>
      </c>
      <c r="AT174" s="57">
        <v>47573.599999999999</v>
      </c>
      <c r="AU174" s="57">
        <v>9106.8799999999992</v>
      </c>
      <c r="AV174" s="57">
        <v>130938.1</v>
      </c>
      <c r="AW174" s="57">
        <v>2312618.17</v>
      </c>
      <c r="AX174" s="57">
        <v>0</v>
      </c>
      <c r="AY174" s="59">
        <f t="shared" si="29"/>
        <v>0</v>
      </c>
      <c r="AZ174" s="58">
        <v>350</v>
      </c>
      <c r="BA174" s="59">
        <v>9.5037033177282362E-2</v>
      </c>
      <c r="BB174" s="57">
        <v>1841512.12</v>
      </c>
      <c r="BC174" s="57">
        <v>1030653.9</v>
      </c>
      <c r="BD174" s="58">
        <v>219912</v>
      </c>
      <c r="BE174" s="58">
        <v>0</v>
      </c>
      <c r="BF174" s="58">
        <v>804968.72999999905</v>
      </c>
      <c r="BG174" s="58">
        <v>226814.18749999901</v>
      </c>
      <c r="BH174" s="58">
        <v>0</v>
      </c>
      <c r="BI174" s="58">
        <v>0</v>
      </c>
      <c r="BJ174" s="58">
        <f t="shared" si="30"/>
        <v>0</v>
      </c>
      <c r="BK174" s="58">
        <v>0</v>
      </c>
      <c r="BL174" s="58">
        <v>3862</v>
      </c>
      <c r="BM174" s="58">
        <v>1752</v>
      </c>
      <c r="BN174" s="57">
        <v>7</v>
      </c>
      <c r="BO174" s="57">
        <v>-38</v>
      </c>
      <c r="BP174" s="57">
        <v>-70</v>
      </c>
      <c r="BQ174" s="57">
        <v>-38</v>
      </c>
      <c r="BR174" s="57">
        <v>-938</v>
      </c>
      <c r="BS174" s="57">
        <v>-245</v>
      </c>
      <c r="BT174" s="57">
        <v>0</v>
      </c>
      <c r="BU174" s="57">
        <v>-5</v>
      </c>
      <c r="BV174" s="57">
        <v>0</v>
      </c>
      <c r="BW174" s="57">
        <v>-1007</v>
      </c>
      <c r="BX174" s="57">
        <v>-4</v>
      </c>
      <c r="BY174" s="57">
        <v>3276</v>
      </c>
      <c r="BZ174" s="57">
        <v>18</v>
      </c>
      <c r="CA174" s="57">
        <v>287</v>
      </c>
      <c r="CB174" s="57">
        <v>128</v>
      </c>
      <c r="CC174" s="57">
        <v>442</v>
      </c>
      <c r="CD174" s="57">
        <v>114</v>
      </c>
      <c r="CE174" s="57">
        <v>36</v>
      </c>
    </row>
    <row r="175" spans="1:83" s="48" customFormat="1" ht="15.65" customHeight="1" x14ac:dyDescent="0.35">
      <c r="A175" s="40">
        <v>21</v>
      </c>
      <c r="B175" s="40" t="s">
        <v>512</v>
      </c>
      <c r="C175" s="55" t="s">
        <v>513</v>
      </c>
      <c r="D175" s="40" t="s">
        <v>484</v>
      </c>
      <c r="E175" s="40" t="s">
        <v>104</v>
      </c>
      <c r="F175" s="40" t="s">
        <v>485</v>
      </c>
      <c r="G175" s="57">
        <v>63572191.659999996</v>
      </c>
      <c r="H175" s="57">
        <v>0</v>
      </c>
      <c r="I175" s="57">
        <v>1851456.95</v>
      </c>
      <c r="J175" s="57">
        <v>0</v>
      </c>
      <c r="K175" s="58">
        <v>0</v>
      </c>
      <c r="L175" s="58">
        <v>65423648.609999999</v>
      </c>
      <c r="M175" s="58">
        <v>0</v>
      </c>
      <c r="N175" s="57">
        <v>35820.639999999999</v>
      </c>
      <c r="O175" s="57">
        <v>5253333.87</v>
      </c>
      <c r="P175" s="66">
        <v>27355928.190000001</v>
      </c>
      <c r="Q175" s="57">
        <v>0</v>
      </c>
      <c r="R175" s="57">
        <v>3326225.43</v>
      </c>
      <c r="S175" s="57">
        <v>10811234.34</v>
      </c>
      <c r="T175" s="57">
        <v>11437039.869999999</v>
      </c>
      <c r="U175" s="57">
        <v>0</v>
      </c>
      <c r="V175" s="57">
        <v>115</v>
      </c>
      <c r="W175" s="57">
        <v>2221234.6</v>
      </c>
      <c r="X175" s="58">
        <v>4113992.3899999997</v>
      </c>
      <c r="Y175" s="58">
        <v>64554924.329999998</v>
      </c>
      <c r="Z175" s="59">
        <v>0.1491208758493196</v>
      </c>
      <c r="AA175" s="58">
        <v>4097536.61</v>
      </c>
      <c r="AB175" s="58">
        <v>0</v>
      </c>
      <c r="AC175" s="58">
        <v>0</v>
      </c>
      <c r="AD175" s="58">
        <v>0</v>
      </c>
      <c r="AE175" s="58">
        <v>0</v>
      </c>
      <c r="AF175" s="58">
        <f t="shared" si="28"/>
        <v>0</v>
      </c>
      <c r="AG175" s="58">
        <v>2260684.85</v>
      </c>
      <c r="AH175" s="57">
        <v>169461.03</v>
      </c>
      <c r="AI175" s="57">
        <v>521722.46</v>
      </c>
      <c r="AJ175" s="58">
        <v>0</v>
      </c>
      <c r="AK175" s="57">
        <v>478181.42</v>
      </c>
      <c r="AL175" s="57">
        <v>8642.8700000000008</v>
      </c>
      <c r="AM175" s="57">
        <v>106383.91</v>
      </c>
      <c r="AN175" s="57">
        <v>13500</v>
      </c>
      <c r="AO175" s="57">
        <v>6449.2</v>
      </c>
      <c r="AP175" s="57">
        <v>0</v>
      </c>
      <c r="AQ175" s="57">
        <v>125455.88</v>
      </c>
      <c r="AR175" s="57">
        <v>46347.09</v>
      </c>
      <c r="AS175" s="57">
        <v>0</v>
      </c>
      <c r="AT175" s="57">
        <v>101821.52</v>
      </c>
      <c r="AU175" s="57">
        <v>14063.2</v>
      </c>
      <c r="AV175" s="57">
        <v>203838.18</v>
      </c>
      <c r="AW175" s="57">
        <v>4056551.61</v>
      </c>
      <c r="AX175" s="57">
        <v>0</v>
      </c>
      <c r="AY175" s="59">
        <f t="shared" si="29"/>
        <v>0</v>
      </c>
      <c r="AZ175" s="58">
        <v>0</v>
      </c>
      <c r="BA175" s="59">
        <v>6.4454858374470583E-2</v>
      </c>
      <c r="BB175" s="57">
        <v>1515070.51</v>
      </c>
      <c r="BC175" s="57">
        <v>7964870.3899999997</v>
      </c>
      <c r="BD175" s="58">
        <v>222710</v>
      </c>
      <c r="BE175" s="58">
        <v>0</v>
      </c>
      <c r="BF175" s="58">
        <v>918977.91999999795</v>
      </c>
      <c r="BG175" s="58">
        <v>0</v>
      </c>
      <c r="BH175" s="58">
        <v>0</v>
      </c>
      <c r="BI175" s="58">
        <v>0</v>
      </c>
      <c r="BJ175" s="58">
        <f t="shared" si="30"/>
        <v>0</v>
      </c>
      <c r="BK175" s="58">
        <v>0</v>
      </c>
      <c r="BL175" s="58">
        <v>9626</v>
      </c>
      <c r="BM175" s="58">
        <v>4695</v>
      </c>
      <c r="BN175" s="57">
        <v>48</v>
      </c>
      <c r="BO175" s="57">
        <v>0</v>
      </c>
      <c r="BP175" s="57">
        <v>-118</v>
      </c>
      <c r="BQ175" s="57">
        <v>-211</v>
      </c>
      <c r="BR175" s="57">
        <v>-1853</v>
      </c>
      <c r="BS175" s="57">
        <v>-1261</v>
      </c>
      <c r="BT175" s="57">
        <v>1</v>
      </c>
      <c r="BU175" s="57">
        <v>-3</v>
      </c>
      <c r="BV175" s="57">
        <v>0</v>
      </c>
      <c r="BW175" s="57">
        <v>-1568</v>
      </c>
      <c r="BX175" s="57">
        <v>-6</v>
      </c>
      <c r="BY175" s="57">
        <v>9350</v>
      </c>
      <c r="BZ175" s="57">
        <v>39</v>
      </c>
      <c r="CA175" s="57">
        <v>278</v>
      </c>
      <c r="CB175" s="57">
        <v>115</v>
      </c>
      <c r="CC175" s="57">
        <v>645</v>
      </c>
      <c r="CD175" s="57">
        <v>519</v>
      </c>
      <c r="CE175" s="57">
        <v>11</v>
      </c>
    </row>
    <row r="176" spans="1:83" s="48" customFormat="1" ht="15.65" customHeight="1" x14ac:dyDescent="0.35">
      <c r="A176" s="40">
        <v>21</v>
      </c>
      <c r="B176" s="40" t="s">
        <v>514</v>
      </c>
      <c r="C176" s="55" t="s">
        <v>222</v>
      </c>
      <c r="D176" s="40" t="s">
        <v>515</v>
      </c>
      <c r="E176" s="40" t="s">
        <v>139</v>
      </c>
      <c r="F176" s="40" t="s">
        <v>489</v>
      </c>
      <c r="G176" s="57">
        <v>32576493.460000001</v>
      </c>
      <c r="H176" s="57">
        <v>0</v>
      </c>
      <c r="I176" s="57">
        <v>361476.49</v>
      </c>
      <c r="J176" s="57">
        <v>0</v>
      </c>
      <c r="K176" s="58">
        <v>0</v>
      </c>
      <c r="L176" s="58">
        <v>32937969.949999999</v>
      </c>
      <c r="M176" s="58">
        <v>0</v>
      </c>
      <c r="N176" s="57">
        <v>9779006.5899999999</v>
      </c>
      <c r="O176" s="57">
        <v>1477338.64</v>
      </c>
      <c r="P176" s="66">
        <v>2810967.49</v>
      </c>
      <c r="Q176" s="57">
        <v>0</v>
      </c>
      <c r="R176" s="57">
        <v>2110935.58</v>
      </c>
      <c r="S176" s="57">
        <v>10026749.02</v>
      </c>
      <c r="T176" s="57">
        <v>2452176.89</v>
      </c>
      <c r="U176" s="57">
        <v>0</v>
      </c>
      <c r="V176" s="57">
        <v>0</v>
      </c>
      <c r="W176" s="57">
        <v>1813601.68</v>
      </c>
      <c r="X176" s="58">
        <v>2720574.69</v>
      </c>
      <c r="Y176" s="58">
        <v>33191350.579999998</v>
      </c>
      <c r="Z176" s="59">
        <v>0.13374999415913194</v>
      </c>
      <c r="AA176" s="58">
        <v>2716244.65</v>
      </c>
      <c r="AB176" s="58">
        <v>0</v>
      </c>
      <c r="AC176" s="58">
        <v>0</v>
      </c>
      <c r="AD176" s="58">
        <v>0</v>
      </c>
      <c r="AE176" s="58">
        <v>741.22</v>
      </c>
      <c r="AF176" s="58">
        <f t="shared" si="28"/>
        <v>741.22</v>
      </c>
      <c r="AG176" s="58">
        <v>1381243.27</v>
      </c>
      <c r="AH176" s="57">
        <v>107966.81</v>
      </c>
      <c r="AI176" s="57">
        <v>383778.95</v>
      </c>
      <c r="AJ176" s="58">
        <v>0</v>
      </c>
      <c r="AK176" s="57">
        <v>204095.12</v>
      </c>
      <c r="AL176" s="57">
        <v>0</v>
      </c>
      <c r="AM176" s="57">
        <v>81951.240000000005</v>
      </c>
      <c r="AN176" s="57">
        <v>11700</v>
      </c>
      <c r="AO176" s="57">
        <v>8614.1</v>
      </c>
      <c r="AP176" s="57">
        <v>53039.74</v>
      </c>
      <c r="AQ176" s="57">
        <v>70993.64</v>
      </c>
      <c r="AR176" s="57">
        <v>35814.46</v>
      </c>
      <c r="AS176" s="57">
        <v>0</v>
      </c>
      <c r="AT176" s="57">
        <v>76984.34</v>
      </c>
      <c r="AU176" s="57">
        <v>9620.69</v>
      </c>
      <c r="AV176" s="57">
        <v>200596.26</v>
      </c>
      <c r="AW176" s="57">
        <v>2626398.62</v>
      </c>
      <c r="AX176" s="57">
        <v>0</v>
      </c>
      <c r="AY176" s="59">
        <f t="shared" si="29"/>
        <v>0</v>
      </c>
      <c r="AZ176" s="58">
        <v>313.64999999999998</v>
      </c>
      <c r="BA176" s="59">
        <v>8.3380510346677442E-2</v>
      </c>
      <c r="BB176" s="57">
        <v>2427655.64</v>
      </c>
      <c r="BC176" s="57">
        <v>1929450.17</v>
      </c>
      <c r="BD176" s="58">
        <v>222709.96</v>
      </c>
      <c r="BE176" s="58">
        <v>0</v>
      </c>
      <c r="BF176" s="58">
        <v>629193.18999999994</v>
      </c>
      <c r="BG176" s="58">
        <v>0</v>
      </c>
      <c r="BH176" s="58">
        <v>0</v>
      </c>
      <c r="BI176" s="58">
        <v>0</v>
      </c>
      <c r="BJ176" s="58">
        <f t="shared" si="30"/>
        <v>0</v>
      </c>
      <c r="BK176" s="58">
        <v>0</v>
      </c>
      <c r="BL176" s="58">
        <v>4000</v>
      </c>
      <c r="BM176" s="58">
        <v>1707</v>
      </c>
      <c r="BN176" s="57">
        <v>18</v>
      </c>
      <c r="BO176" s="57">
        <v>0</v>
      </c>
      <c r="BP176" s="57">
        <v>-74</v>
      </c>
      <c r="BQ176" s="57">
        <v>-54</v>
      </c>
      <c r="BR176" s="57">
        <v>-798</v>
      </c>
      <c r="BS176" s="57">
        <v>-215</v>
      </c>
      <c r="BT176" s="57">
        <v>19</v>
      </c>
      <c r="BU176" s="57">
        <v>-6</v>
      </c>
      <c r="BV176" s="57">
        <v>-2</v>
      </c>
      <c r="BW176" s="57">
        <v>-789</v>
      </c>
      <c r="BX176" s="57">
        <v>-3</v>
      </c>
      <c r="BY176" s="57">
        <v>3803</v>
      </c>
      <c r="BZ176" s="57">
        <v>3</v>
      </c>
      <c r="CA176" s="57">
        <v>222</v>
      </c>
      <c r="CB176" s="57">
        <v>90</v>
      </c>
      <c r="CC176" s="57">
        <v>355</v>
      </c>
      <c r="CD176" s="57">
        <v>106</v>
      </c>
      <c r="CE176" s="57">
        <v>16</v>
      </c>
    </row>
    <row r="177" spans="1:83" s="48" customFormat="1" ht="15.65" customHeight="1" x14ac:dyDescent="0.35">
      <c r="A177" s="40">
        <v>21</v>
      </c>
      <c r="B177" s="40" t="s">
        <v>516</v>
      </c>
      <c r="C177" s="55" t="s">
        <v>476</v>
      </c>
      <c r="D177" s="40" t="s">
        <v>517</v>
      </c>
      <c r="E177" s="40" t="s">
        <v>139</v>
      </c>
      <c r="F177" s="40" t="s">
        <v>489</v>
      </c>
      <c r="G177" s="57">
        <v>67012715.670000002</v>
      </c>
      <c r="H177" s="57">
        <v>0</v>
      </c>
      <c r="I177" s="57">
        <v>2405738.4899999998</v>
      </c>
      <c r="J177" s="57">
        <v>62185.11</v>
      </c>
      <c r="K177" s="58">
        <v>11296.86</v>
      </c>
      <c r="L177" s="58">
        <v>69491936.129999995</v>
      </c>
      <c r="M177" s="58">
        <v>1116234.7</v>
      </c>
      <c r="N177" s="57">
        <v>30837307.190000001</v>
      </c>
      <c r="O177" s="57">
        <v>3983233.12</v>
      </c>
      <c r="P177" s="66">
        <v>11435587.359999999</v>
      </c>
      <c r="Q177" s="57">
        <v>500</v>
      </c>
      <c r="R177" s="57">
        <v>3674462.76</v>
      </c>
      <c r="S177" s="57">
        <v>12513296.130000001</v>
      </c>
      <c r="T177" s="57">
        <v>2424515.71</v>
      </c>
      <c r="U177" s="57">
        <v>0</v>
      </c>
      <c r="V177" s="57">
        <v>0</v>
      </c>
      <c r="W177" s="57">
        <v>4251195.8600000003</v>
      </c>
      <c r="X177" s="58">
        <v>3537211.02</v>
      </c>
      <c r="Y177" s="58">
        <v>72657309.150000006</v>
      </c>
      <c r="Z177" s="59">
        <v>0.14551558256525751</v>
      </c>
      <c r="AA177" s="58">
        <v>3525914.16</v>
      </c>
      <c r="AB177" s="58">
        <v>0</v>
      </c>
      <c r="AC177" s="58">
        <v>0</v>
      </c>
      <c r="AD177" s="58">
        <v>11296.86</v>
      </c>
      <c r="AE177" s="58">
        <v>257.76</v>
      </c>
      <c r="AF177" s="58">
        <f t="shared" si="28"/>
        <v>11554.62</v>
      </c>
      <c r="AG177" s="58">
        <v>1696696.49</v>
      </c>
      <c r="AH177" s="57">
        <v>129103.97</v>
      </c>
      <c r="AI177" s="57">
        <v>469310.35</v>
      </c>
      <c r="AJ177" s="58">
        <v>0</v>
      </c>
      <c r="AK177" s="57">
        <v>339879.41</v>
      </c>
      <c r="AL177" s="57">
        <v>10330.01</v>
      </c>
      <c r="AM177" s="57">
        <v>88878.66</v>
      </c>
      <c r="AN177" s="57">
        <v>8400</v>
      </c>
      <c r="AO177" s="57">
        <v>0</v>
      </c>
      <c r="AP177" s="57">
        <v>132747.91</v>
      </c>
      <c r="AQ177" s="57">
        <v>111793.60999999999</v>
      </c>
      <c r="AR177" s="57">
        <v>17222.25</v>
      </c>
      <c r="AS177" s="57">
        <v>0</v>
      </c>
      <c r="AT177" s="57">
        <v>8072.71</v>
      </c>
      <c r="AU177" s="57">
        <v>0</v>
      </c>
      <c r="AV177" s="57">
        <v>94034.03</v>
      </c>
      <c r="AW177" s="57">
        <v>3106469.4</v>
      </c>
      <c r="AX177" s="57">
        <v>0</v>
      </c>
      <c r="AY177" s="59">
        <f t="shared" si="29"/>
        <v>0</v>
      </c>
      <c r="AZ177" s="58">
        <v>0</v>
      </c>
      <c r="BA177" s="59">
        <v>5.1753537091811797E-2</v>
      </c>
      <c r="BB177" s="57">
        <v>1712660.98</v>
      </c>
      <c r="BC177" s="57">
        <v>8038733.3799999999</v>
      </c>
      <c r="BD177" s="58">
        <v>222710</v>
      </c>
      <c r="BE177" s="58">
        <v>0</v>
      </c>
      <c r="BF177" s="58">
        <v>465282.26999999897</v>
      </c>
      <c r="BG177" s="58">
        <v>0</v>
      </c>
      <c r="BH177" s="58">
        <v>0</v>
      </c>
      <c r="BI177" s="58">
        <v>0</v>
      </c>
      <c r="BJ177" s="58">
        <f t="shared" si="30"/>
        <v>0</v>
      </c>
      <c r="BK177" s="58">
        <v>0</v>
      </c>
      <c r="BL177" s="58">
        <v>4410</v>
      </c>
      <c r="BM177" s="58">
        <v>1872</v>
      </c>
      <c r="BN177" s="57">
        <v>1</v>
      </c>
      <c r="BO177" s="57">
        <v>-1</v>
      </c>
      <c r="BP177" s="57">
        <v>-50</v>
      </c>
      <c r="BQ177" s="57">
        <v>-100</v>
      </c>
      <c r="BR177" s="57">
        <v>-736</v>
      </c>
      <c r="BS177" s="57">
        <v>-487</v>
      </c>
      <c r="BT177" s="57">
        <v>1</v>
      </c>
      <c r="BU177" s="57">
        <v>0</v>
      </c>
      <c r="BV177" s="57">
        <v>55</v>
      </c>
      <c r="BW177" s="57">
        <v>-903</v>
      </c>
      <c r="BX177" s="57">
        <v>0</v>
      </c>
      <c r="BY177" s="57">
        <v>4062</v>
      </c>
      <c r="BZ177" s="57">
        <v>28</v>
      </c>
      <c r="CA177" s="57">
        <v>313</v>
      </c>
      <c r="CB177" s="57">
        <v>135</v>
      </c>
      <c r="CC177" s="57">
        <v>431</v>
      </c>
      <c r="CD177" s="57">
        <v>20</v>
      </c>
      <c r="CE177" s="57">
        <v>4</v>
      </c>
    </row>
    <row r="178" spans="1:83" s="48" customFormat="1" ht="15.65" customHeight="1" x14ac:dyDescent="0.35">
      <c r="A178" s="40">
        <v>21</v>
      </c>
      <c r="B178" s="40" t="s">
        <v>518</v>
      </c>
      <c r="C178" s="55" t="s">
        <v>519</v>
      </c>
      <c r="D178" s="40" t="s">
        <v>520</v>
      </c>
      <c r="E178" s="40" t="s">
        <v>122</v>
      </c>
      <c r="F178" s="40" t="s">
        <v>489</v>
      </c>
      <c r="G178" s="57">
        <v>78203613.269999996</v>
      </c>
      <c r="H178" s="57">
        <v>0</v>
      </c>
      <c r="I178" s="57">
        <v>1033441.11</v>
      </c>
      <c r="J178" s="57">
        <v>0</v>
      </c>
      <c r="K178" s="58">
        <v>0</v>
      </c>
      <c r="L178" s="58">
        <v>79237054.379999995</v>
      </c>
      <c r="M178" s="58">
        <v>0</v>
      </c>
      <c r="N178" s="57">
        <v>24419734.949999999</v>
      </c>
      <c r="O178" s="57">
        <v>5443508.5199999996</v>
      </c>
      <c r="P178" s="66">
        <v>12669338.73</v>
      </c>
      <c r="Q178" s="57">
        <v>147367.28</v>
      </c>
      <c r="R178" s="57">
        <v>4208913.26</v>
      </c>
      <c r="S178" s="57">
        <v>18948127.73</v>
      </c>
      <c r="T178" s="57">
        <v>7979536.3600000003</v>
      </c>
      <c r="U178" s="57">
        <v>0</v>
      </c>
      <c r="V178" s="57">
        <v>0</v>
      </c>
      <c r="W178" s="57">
        <v>1462906.67</v>
      </c>
      <c r="X178" s="58">
        <v>3620053.57</v>
      </c>
      <c r="Y178" s="58">
        <v>78899487.069999993</v>
      </c>
      <c r="Z178" s="59">
        <v>0.14728002643860449</v>
      </c>
      <c r="AA178" s="58">
        <v>3619743.57</v>
      </c>
      <c r="AB178" s="58">
        <v>0</v>
      </c>
      <c r="AC178" s="58">
        <v>0</v>
      </c>
      <c r="AD178" s="58">
        <v>0</v>
      </c>
      <c r="AE178" s="58">
        <v>0</v>
      </c>
      <c r="AF178" s="58">
        <f t="shared" si="28"/>
        <v>0</v>
      </c>
      <c r="AG178" s="58">
        <v>1862215.5</v>
      </c>
      <c r="AH178" s="57">
        <v>141713.68</v>
      </c>
      <c r="AI178" s="57">
        <v>478132.98</v>
      </c>
      <c r="AJ178" s="58">
        <v>0</v>
      </c>
      <c r="AK178" s="57">
        <v>242004.05</v>
      </c>
      <c r="AL178" s="57">
        <v>45034.9</v>
      </c>
      <c r="AM178" s="57">
        <v>71941.87</v>
      </c>
      <c r="AN178" s="57">
        <v>11700</v>
      </c>
      <c r="AO178" s="57">
        <v>1730</v>
      </c>
      <c r="AP178" s="57">
        <v>20471.14</v>
      </c>
      <c r="AQ178" s="57">
        <v>148501.9</v>
      </c>
      <c r="AR178" s="57">
        <v>16352.32</v>
      </c>
      <c r="AS178" s="57">
        <v>0</v>
      </c>
      <c r="AT178" s="57">
        <v>111319.26</v>
      </c>
      <c r="AU178" s="57">
        <v>0</v>
      </c>
      <c r="AV178" s="57">
        <v>181028.28</v>
      </c>
      <c r="AW178" s="57">
        <v>3332145.88</v>
      </c>
      <c r="AX178" s="57">
        <v>0</v>
      </c>
      <c r="AY178" s="59">
        <f t="shared" si="29"/>
        <v>0</v>
      </c>
      <c r="AZ178" s="58">
        <v>0</v>
      </c>
      <c r="BA178" s="59">
        <v>4.6286142272003998E-2</v>
      </c>
      <c r="BB178" s="57">
        <v>3432844.3</v>
      </c>
      <c r="BC178" s="57">
        <v>8084985.9299999997</v>
      </c>
      <c r="BD178" s="58">
        <v>222710</v>
      </c>
      <c r="BE178" s="58">
        <v>2.91038304567337E-11</v>
      </c>
      <c r="BF178" s="58">
        <v>642569.19999999995</v>
      </c>
      <c r="BG178" s="58">
        <v>0</v>
      </c>
      <c r="BH178" s="58">
        <v>0</v>
      </c>
      <c r="BI178" s="58">
        <v>0</v>
      </c>
      <c r="BJ178" s="58">
        <f t="shared" si="30"/>
        <v>0</v>
      </c>
      <c r="BK178" s="58">
        <v>0</v>
      </c>
      <c r="BL178" s="58">
        <v>10372</v>
      </c>
      <c r="BM178" s="58">
        <v>3948</v>
      </c>
      <c r="BN178" s="57">
        <v>13</v>
      </c>
      <c r="BO178" s="57">
        <v>0</v>
      </c>
      <c r="BP178" s="57">
        <v>-92</v>
      </c>
      <c r="BQ178" s="57">
        <v>-50</v>
      </c>
      <c r="BR178" s="57">
        <v>-1027</v>
      </c>
      <c r="BS178" s="57">
        <v>-820</v>
      </c>
      <c r="BT178" s="57">
        <v>1</v>
      </c>
      <c r="BU178" s="57">
        <v>0</v>
      </c>
      <c r="BV178" s="57">
        <v>-1</v>
      </c>
      <c r="BW178" s="57">
        <v>-2208</v>
      </c>
      <c r="BX178" s="57">
        <v>-3</v>
      </c>
      <c r="BY178" s="57">
        <v>10133</v>
      </c>
      <c r="BZ178" s="57">
        <v>19</v>
      </c>
      <c r="CA178" s="57">
        <v>495</v>
      </c>
      <c r="CB178" s="57">
        <v>216</v>
      </c>
      <c r="CC178" s="57">
        <v>1434</v>
      </c>
      <c r="CD178" s="57">
        <v>1</v>
      </c>
      <c r="CE178" s="57">
        <v>62</v>
      </c>
    </row>
    <row r="179" spans="1:83" s="48" customFormat="1" ht="15.65" customHeight="1" x14ac:dyDescent="0.35">
      <c r="A179" s="40">
        <v>21</v>
      </c>
      <c r="B179" s="40" t="s">
        <v>521</v>
      </c>
      <c r="C179" s="55" t="s">
        <v>176</v>
      </c>
      <c r="D179" s="40" t="s">
        <v>484</v>
      </c>
      <c r="E179" s="40" t="s">
        <v>104</v>
      </c>
      <c r="F179" s="40" t="s">
        <v>485</v>
      </c>
      <c r="G179" s="57">
        <v>67197107.980000004</v>
      </c>
      <c r="H179" s="57">
        <v>0</v>
      </c>
      <c r="I179" s="57">
        <v>2365266.2400000002</v>
      </c>
      <c r="J179" s="57">
        <v>849</v>
      </c>
      <c r="K179" s="58">
        <v>0</v>
      </c>
      <c r="L179" s="58">
        <v>69563223.219999999</v>
      </c>
      <c r="M179" s="58">
        <v>13070.4</v>
      </c>
      <c r="N179" s="57">
        <v>7737.42</v>
      </c>
      <c r="O179" s="57">
        <v>5756622.0199999996</v>
      </c>
      <c r="P179" s="66">
        <v>27736245.100000001</v>
      </c>
      <c r="Q179" s="57">
        <v>0</v>
      </c>
      <c r="R179" s="57">
        <v>3763232.53</v>
      </c>
      <c r="S179" s="57">
        <v>13737085.130000001</v>
      </c>
      <c r="T179" s="57">
        <v>10786863.199999999</v>
      </c>
      <c r="U179" s="57">
        <v>0</v>
      </c>
      <c r="V179" s="57">
        <v>0</v>
      </c>
      <c r="W179" s="57">
        <v>2955464.8</v>
      </c>
      <c r="X179" s="58">
        <v>3924064.87</v>
      </c>
      <c r="Y179" s="58">
        <v>68667315.069999993</v>
      </c>
      <c r="Z179" s="59">
        <v>0.12954210816023273</v>
      </c>
      <c r="AA179" s="58">
        <v>3889115.17</v>
      </c>
      <c r="AB179" s="58">
        <v>0</v>
      </c>
      <c r="AC179" s="58">
        <v>0</v>
      </c>
      <c r="AD179" s="58">
        <v>0</v>
      </c>
      <c r="AE179" s="58">
        <v>0</v>
      </c>
      <c r="AF179" s="58">
        <f t="shared" si="28"/>
        <v>0</v>
      </c>
      <c r="AG179" s="58">
        <v>2187324.73</v>
      </c>
      <c r="AH179" s="57">
        <v>167459.70000000001</v>
      </c>
      <c r="AI179" s="57">
        <v>516013.79</v>
      </c>
      <c r="AJ179" s="58">
        <v>3138.92</v>
      </c>
      <c r="AK179" s="57">
        <v>295704.25</v>
      </c>
      <c r="AL179" s="57">
        <v>27314.43</v>
      </c>
      <c r="AM179" s="57">
        <v>132876.97</v>
      </c>
      <c r="AN179" s="57">
        <v>11500</v>
      </c>
      <c r="AO179" s="57">
        <v>1135.5</v>
      </c>
      <c r="AP179" s="57">
        <v>0</v>
      </c>
      <c r="AQ179" s="57">
        <v>128665.98999999999</v>
      </c>
      <c r="AR179" s="57">
        <v>55032.34</v>
      </c>
      <c r="AS179" s="57">
        <v>2420.7800000000002</v>
      </c>
      <c r="AT179" s="57">
        <v>49457.82</v>
      </c>
      <c r="AU179" s="57">
        <v>0</v>
      </c>
      <c r="AV179" s="57">
        <v>84298.97</v>
      </c>
      <c r="AW179" s="57">
        <v>3662344.19</v>
      </c>
      <c r="AX179" s="57">
        <v>0</v>
      </c>
      <c r="AY179" s="59">
        <f t="shared" si="29"/>
        <v>0</v>
      </c>
      <c r="AZ179" s="58">
        <v>0</v>
      </c>
      <c r="BA179" s="59">
        <v>5.7864973189199267E-2</v>
      </c>
      <c r="BB179" s="57">
        <v>2083294.57</v>
      </c>
      <c r="BC179" s="57">
        <v>6621560.46</v>
      </c>
      <c r="BD179" s="58">
        <v>222710</v>
      </c>
      <c r="BE179" s="58">
        <v>0</v>
      </c>
      <c r="BF179" s="58">
        <v>800356.69</v>
      </c>
      <c r="BG179" s="58">
        <v>0</v>
      </c>
      <c r="BH179" s="58">
        <v>0</v>
      </c>
      <c r="BI179" s="58">
        <v>0</v>
      </c>
      <c r="BJ179" s="58">
        <f t="shared" si="30"/>
        <v>0</v>
      </c>
      <c r="BK179" s="58">
        <v>0</v>
      </c>
      <c r="BL179" s="58">
        <v>8995</v>
      </c>
      <c r="BM179" s="58">
        <v>5053</v>
      </c>
      <c r="BN179" s="57">
        <v>39</v>
      </c>
      <c r="BO179" s="57">
        <v>-30</v>
      </c>
      <c r="BP179" s="57">
        <v>-193</v>
      </c>
      <c r="BQ179" s="57">
        <v>-211</v>
      </c>
      <c r="BR179" s="57">
        <v>-2486</v>
      </c>
      <c r="BS179" s="57">
        <v>-1170</v>
      </c>
      <c r="BT179" s="57">
        <v>0</v>
      </c>
      <c r="BU179" s="57">
        <v>-5</v>
      </c>
      <c r="BV179" s="57">
        <v>17</v>
      </c>
      <c r="BW179" s="57">
        <v>-1235</v>
      </c>
      <c r="BX179" s="57">
        <v>-2</v>
      </c>
      <c r="BY179" s="57">
        <v>8772</v>
      </c>
      <c r="BZ179" s="57">
        <v>2</v>
      </c>
      <c r="CA179" s="57">
        <v>624</v>
      </c>
      <c r="CB179" s="57">
        <v>75</v>
      </c>
      <c r="CC179" s="57">
        <v>288</v>
      </c>
      <c r="CD179" s="57">
        <v>225</v>
      </c>
      <c r="CE179" s="57">
        <v>23</v>
      </c>
    </row>
    <row r="181" spans="1:83" ht="15.5" x14ac:dyDescent="0.35">
      <c r="A181" s="62" t="s">
        <v>542</v>
      </c>
    </row>
    <row r="182" spans="1:83" ht="15.5" x14ac:dyDescent="0.35">
      <c r="A182" s="63" t="s">
        <v>543</v>
      </c>
    </row>
    <row r="183" spans="1:83" ht="15.5" x14ac:dyDescent="0.35">
      <c r="A183" s="64"/>
    </row>
  </sheetData>
  <mergeCells count="4">
    <mergeCell ref="G2:Z2"/>
    <mergeCell ref="AA2:AZ2"/>
    <mergeCell ref="BA2:BZ2"/>
    <mergeCell ref="CA4:CE4"/>
  </mergeCells>
  <dataValidations count="1">
    <dataValidation type="date" showInputMessage="1" showErrorMessage="1" sqref="BM9:BM28 BM30:BM53 BM55:BM59 BM61:BM179" xr:uid="{00000000-0002-0000-0000-000000000000}">
      <formula1>32874</formula1>
      <formula2>73031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DOJ-USTP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Finan, Debra  (USTP)</dc:creator>
  <cp:lastModifiedBy>Finan, Debra  (USTP)</cp:lastModifiedBy>
  <dcterms:created xsi:type="dcterms:W3CDTF">2016-02-10T14:37:10Z</dcterms:created>
  <dcterms:modified xsi:type="dcterms:W3CDTF">2020-04-02T18:54:15Z</dcterms:modified>
</cp:coreProperties>
</file>