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tranet &amp; Internet\depository\internet\"/>
    </mc:Choice>
  </mc:AlternateContent>
  <xr:revisionPtr revIDLastSave="0" documentId="13_ncr:1_{D9E994D6-13B0-40BF-8217-8ED76A5A9E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" sheetId="1" r:id="rId1"/>
  </sheets>
  <definedNames>
    <definedName name="_EXP13">A!$AM$29:$AN$34</definedName>
    <definedName name="_EXP2">A!$AM$29:$AN$29</definedName>
    <definedName name="_MT13">A!$O$29:$O$34</definedName>
    <definedName name="_MTH2">A!$O$29:$O$29</definedName>
    <definedName name="DISB">A!$J$28:$N$28</definedName>
    <definedName name="DISB2">A!$J$29:$N$29</definedName>
    <definedName name="EXP">A!$AM$28:$AN$28</definedName>
    <definedName name="MTH">A!$O$28:$O$28</definedName>
    <definedName name="_xlnm.Print_Titles" localSheetId="0">A!$4:$12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30" i="1" l="1"/>
  <c r="BE37" i="1"/>
  <c r="AO37" i="1"/>
  <c r="BE36" i="1"/>
  <c r="AO36" i="1"/>
  <c r="BE32" i="1" l="1"/>
  <c r="AO32" i="1"/>
  <c r="BE31" i="1"/>
  <c r="AO31" i="1"/>
  <c r="BE16" i="1" l="1"/>
  <c r="AO16" i="1"/>
  <c r="BE15" i="1"/>
  <c r="AO15" i="1"/>
  <c r="BE26" i="1" l="1"/>
  <c r="AO17" i="1"/>
  <c r="AO27" i="1"/>
  <c r="AO26" i="1"/>
  <c r="AO25" i="1"/>
  <c r="AI26" i="1"/>
  <c r="X26" i="1"/>
  <c r="U26" i="1"/>
  <c r="BE30" i="1" l="1"/>
  <c r="AO30" i="1"/>
  <c r="BE29" i="1"/>
  <c r="AO29" i="1"/>
  <c r="AO35" i="1"/>
  <c r="AO34" i="1"/>
  <c r="AO33" i="1"/>
  <c r="BE35" i="1"/>
  <c r="BE34" i="1"/>
  <c r="BE33" i="1"/>
  <c r="BE27" i="1"/>
  <c r="BE25" i="1"/>
  <c r="BE17" i="1"/>
  <c r="BE42" i="1" l="1"/>
  <c r="AO42" i="1"/>
  <c r="BE41" i="1"/>
  <c r="AO41" i="1"/>
  <c r="BE40" i="1"/>
  <c r="AO40" i="1"/>
  <c r="BE39" i="1"/>
  <c r="AO39" i="1"/>
  <c r="BE38" i="1"/>
  <c r="AO38" i="1"/>
  <c r="BE28" i="1"/>
  <c r="AO28" i="1"/>
  <c r="BE24" i="1"/>
  <c r="AO24" i="1"/>
  <c r="BE23" i="1"/>
  <c r="AO23" i="1"/>
  <c r="BE22" i="1"/>
  <c r="AO22" i="1"/>
  <c r="BE21" i="1"/>
  <c r="AO21" i="1"/>
  <c r="BE20" i="1"/>
  <c r="AO20" i="1"/>
  <c r="BE19" i="1"/>
  <c r="AO19" i="1"/>
  <c r="BE18" i="1"/>
  <c r="AO18" i="1"/>
  <c r="BE14" i="1"/>
  <c r="AO14" i="1"/>
  <c r="BE13" i="1"/>
  <c r="AO13" i="1"/>
  <c r="Y11" i="1" l="1"/>
  <c r="X11" i="1"/>
  <c r="W11" i="1"/>
  <c r="V11" i="1"/>
  <c r="U11" i="1"/>
  <c r="Y10" i="1"/>
  <c r="W10" i="1"/>
  <c r="V10" i="1"/>
  <c r="U10" i="1"/>
  <c r="T11" i="1"/>
  <c r="T10" i="1"/>
  <c r="B12" i="1" l="1"/>
  <c r="R11" i="1"/>
  <c r="Q11" i="1"/>
  <c r="S11" i="1"/>
  <c r="AA10" i="1"/>
  <c r="AS11" i="1"/>
  <c r="AS10" i="1"/>
  <c r="BE10" i="1"/>
  <c r="AA11" i="1"/>
  <c r="AX10" i="1"/>
  <c r="G10" i="1"/>
  <c r="H10" i="1"/>
  <c r="I10" i="1"/>
  <c r="J10" i="1"/>
  <c r="K10" i="1"/>
  <c r="L10" i="1"/>
  <c r="M10" i="1"/>
  <c r="N10" i="1"/>
  <c r="Z10" i="1"/>
  <c r="AB10" i="1"/>
  <c r="AC10" i="1"/>
  <c r="AD10" i="1"/>
  <c r="AE10" i="1"/>
  <c r="AF10" i="1"/>
  <c r="AG10" i="1"/>
  <c r="AH10" i="1"/>
  <c r="AJ10" i="1"/>
  <c r="AK10" i="1"/>
  <c r="AL10" i="1"/>
  <c r="AM10" i="1"/>
  <c r="AN10" i="1"/>
  <c r="AP10" i="1"/>
  <c r="AQ10" i="1"/>
  <c r="AR10" i="1"/>
  <c r="AT10" i="1"/>
  <c r="AU10" i="1"/>
  <c r="AV10" i="1"/>
  <c r="AW10" i="1"/>
  <c r="AY10" i="1"/>
  <c r="AZ10" i="1"/>
  <c r="BA10" i="1"/>
  <c r="BB10" i="1"/>
  <c r="BC10" i="1"/>
  <c r="BD10" i="1"/>
  <c r="BF10" i="1"/>
  <c r="BG10" i="1"/>
  <c r="BH10" i="1"/>
  <c r="BI10" i="1"/>
  <c r="BJ10" i="1"/>
  <c r="BK10" i="1"/>
  <c r="G11" i="1"/>
  <c r="H11" i="1"/>
  <c r="I11" i="1"/>
  <c r="J11" i="1"/>
  <c r="K11" i="1"/>
  <c r="L11" i="1"/>
  <c r="M11" i="1"/>
  <c r="N11" i="1"/>
  <c r="O11" i="1"/>
  <c r="Z11" i="1"/>
  <c r="AB11" i="1"/>
  <c r="AC11" i="1"/>
  <c r="AD11" i="1"/>
  <c r="AE11" i="1"/>
  <c r="AF11" i="1"/>
  <c r="AG11" i="1"/>
  <c r="AH11" i="1"/>
  <c r="AJ11" i="1"/>
  <c r="AK11" i="1"/>
  <c r="AL11" i="1"/>
  <c r="AM11" i="1"/>
  <c r="AN11" i="1"/>
  <c r="AP11" i="1"/>
  <c r="AQ11" i="1"/>
  <c r="AR11" i="1"/>
  <c r="AT11" i="1"/>
  <c r="AU11" i="1"/>
  <c r="AV11" i="1"/>
  <c r="AW11" i="1"/>
  <c r="AX11" i="1"/>
  <c r="AY11" i="1"/>
  <c r="AZ11" i="1"/>
  <c r="BA11" i="1"/>
  <c r="BB11" i="1"/>
  <c r="BC11" i="1"/>
  <c r="BD11" i="1"/>
  <c r="BF11" i="1"/>
  <c r="BG11" i="1"/>
  <c r="BH11" i="1"/>
  <c r="BI11" i="1"/>
  <c r="BJ11" i="1"/>
  <c r="BK11" i="1"/>
  <c r="BE11" i="1"/>
  <c r="P11" i="1" l="1"/>
  <c r="Q10" i="1"/>
  <c r="AI11" i="1"/>
  <c r="P10" i="1"/>
  <c r="AO11" i="1"/>
  <c r="AI10" i="1"/>
  <c r="R10" i="1"/>
</calcChain>
</file>

<file path=xl/sharedStrings.xml><?xml version="1.0" encoding="utf-8"?>
<sst xmlns="http://schemas.openxmlformats.org/spreadsheetml/2006/main" count="290" uniqueCount="234">
  <si>
    <t xml:space="preserve"> </t>
  </si>
  <si>
    <t xml:space="preserve">              PAYOUT TO NONPRIORITY UNSECUREDS</t>
  </si>
  <si>
    <t xml:space="preserve">            EMPLOYEE EXPENSES</t>
  </si>
  <si>
    <t># MONTHS</t>
  </si>
  <si>
    <t>#CASES</t>
  </si>
  <si>
    <t>$ FEES</t>
  </si>
  <si>
    <t>% EXP.</t>
  </si>
  <si>
    <t>0%</t>
  </si>
  <si>
    <t>1-39%</t>
  </si>
  <si>
    <t>40%-69%</t>
  </si>
  <si>
    <t>70% or more</t>
  </si>
  <si>
    <t>ACCTG</t>
  </si>
  <si>
    <t>ACCUM.</t>
  </si>
  <si>
    <t>ACTIVE</t>
  </si>
  <si>
    <t>ADJUST.</t>
  </si>
  <si>
    <t>ADJUSTMENTS</t>
  </si>
  <si>
    <t>APPT.</t>
  </si>
  <si>
    <t>AR</t>
  </si>
  <si>
    <t>ATTORNEYS</t>
  </si>
  <si>
    <t>AVG % FEE</t>
  </si>
  <si>
    <t>BALANCE</t>
  </si>
  <si>
    <t>BEFORE</t>
  </si>
  <si>
    <t>BENEFITS</t>
  </si>
  <si>
    <t>BOOKKEEPING</t>
  </si>
  <si>
    <t>CA</t>
  </si>
  <si>
    <t>CASES</t>
  </si>
  <si>
    <t xml:space="preserve">CASES </t>
  </si>
  <si>
    <t>CITY</t>
  </si>
  <si>
    <t>CLOSED</t>
  </si>
  <si>
    <t>COMPLETE</t>
  </si>
  <si>
    <t>COMP'N</t>
  </si>
  <si>
    <t>COMPUTER</t>
  </si>
  <si>
    <t>CON-</t>
  </si>
  <si>
    <t>CONSTR.</t>
  </si>
  <si>
    <t>CONTRIB.</t>
  </si>
  <si>
    <t>CONVERT.</t>
  </si>
  <si>
    <t>CRED'R</t>
  </si>
  <si>
    <t>CURRENT YR</t>
  </si>
  <si>
    <t>DEBTOR</t>
  </si>
  <si>
    <t>DEFICIT</t>
  </si>
  <si>
    <t>DISBURS</t>
  </si>
  <si>
    <t>DISBURSE.</t>
  </si>
  <si>
    <t>DISCHARGE</t>
  </si>
  <si>
    <t>DISMISS.</t>
  </si>
  <si>
    <t>DISTRICT</t>
  </si>
  <si>
    <t>EMPLOYER'S</t>
  </si>
  <si>
    <t>ENDING</t>
  </si>
  <si>
    <t>EQUIP/</t>
  </si>
  <si>
    <t>EXCESS</t>
  </si>
  <si>
    <t xml:space="preserve">EXP. FUND </t>
  </si>
  <si>
    <t>EXPENSES</t>
  </si>
  <si>
    <t>FILED</t>
  </si>
  <si>
    <t xml:space="preserve">FIRST NAME </t>
  </si>
  <si>
    <t>FL</t>
  </si>
  <si>
    <t>FURN</t>
  </si>
  <si>
    <t>GA</t>
  </si>
  <si>
    <t>GROSS</t>
  </si>
  <si>
    <t>HARDSHIP</t>
  </si>
  <si>
    <t>HELD</t>
  </si>
  <si>
    <t>IA</t>
  </si>
  <si>
    <t>ID</t>
  </si>
  <si>
    <t>IL</t>
  </si>
  <si>
    <t>IN</t>
  </si>
  <si>
    <t>INTEREST</t>
  </si>
  <si>
    <t>KS</t>
  </si>
  <si>
    <t>LAST NAME</t>
  </si>
  <si>
    <t>MI</t>
  </si>
  <si>
    <t>MIS-</t>
  </si>
  <si>
    <t>MS</t>
  </si>
  <si>
    <t>N.A.</t>
  </si>
  <si>
    <t>NATIONAL AVERAGES</t>
  </si>
  <si>
    <t>NATIONAL TOTALS</t>
  </si>
  <si>
    <t>NE</t>
  </si>
  <si>
    <t>NEW</t>
  </si>
  <si>
    <t>NO</t>
  </si>
  <si>
    <t>NY</t>
  </si>
  <si>
    <t>OFFICE</t>
  </si>
  <si>
    <t>OK</t>
  </si>
  <si>
    <t>OPER.</t>
  </si>
  <si>
    <t>OTHER</t>
  </si>
  <si>
    <t>PAYABLE</t>
  </si>
  <si>
    <t>PAYMENTS</t>
  </si>
  <si>
    <t>PLAN</t>
  </si>
  <si>
    <t>POSTAGE/</t>
  </si>
  <si>
    <t>PRIORITY</t>
  </si>
  <si>
    <t>PURCHASE</t>
  </si>
  <si>
    <t>REC.</t>
  </si>
  <si>
    <t>RECEIPTS</t>
  </si>
  <si>
    <t>REFUNDS</t>
  </si>
  <si>
    <t xml:space="preserve">REG </t>
  </si>
  <si>
    <t>RELATE</t>
  </si>
  <si>
    <t>RELATED</t>
  </si>
  <si>
    <t>RENT AND</t>
  </si>
  <si>
    <t>RENTAL</t>
  </si>
  <si>
    <t>SALARIES</t>
  </si>
  <si>
    <t>SECURED</t>
  </si>
  <si>
    <t>SERVICES</t>
  </si>
  <si>
    <t>STATE</t>
  </si>
  <si>
    <t>SULTING</t>
  </si>
  <si>
    <t>SUPPLIES</t>
  </si>
  <si>
    <t>TELEPH/</t>
  </si>
  <si>
    <t>TN</t>
  </si>
  <si>
    <t>TO ANTHR.</t>
  </si>
  <si>
    <t>TOTAL</t>
  </si>
  <si>
    <t>TRAINING</t>
  </si>
  <si>
    <t>TRANSFERRED</t>
  </si>
  <si>
    <t>TRUST FUND</t>
  </si>
  <si>
    <t>TRUSTEE</t>
  </si>
  <si>
    <t>TX</t>
  </si>
  <si>
    <t>UNSEC. CLAIMS</t>
  </si>
  <si>
    <t>UNSEC'D</t>
  </si>
  <si>
    <t>UTILS</t>
  </si>
  <si>
    <t>VT</t>
  </si>
  <si>
    <t>WI</t>
  </si>
  <si>
    <t>TOTAL DISBURSEMENTS</t>
  </si>
  <si>
    <t>NON-FEE DISBURSEMENTS</t>
  </si>
  <si>
    <t>Sensenich</t>
  </si>
  <si>
    <t>Swimelar</t>
  </si>
  <si>
    <t>Barkley, Jr.</t>
  </si>
  <si>
    <t>Hendren</t>
  </si>
  <si>
    <t>Viegelahn</t>
  </si>
  <si>
    <t>Hildebrand</t>
  </si>
  <si>
    <t>McDonald</t>
  </si>
  <si>
    <t>Black</t>
  </si>
  <si>
    <t>Chael</t>
  </si>
  <si>
    <t>Dunbar</t>
  </si>
  <si>
    <t>Overcash</t>
  </si>
  <si>
    <t>Williams</t>
  </si>
  <si>
    <t>Burchard</t>
  </si>
  <si>
    <t>Burdette</t>
  </si>
  <si>
    <t>Elsaesser</t>
  </si>
  <si>
    <t>Eck</t>
  </si>
  <si>
    <t>Carrion</t>
  </si>
  <si>
    <t>Kelley</t>
  </si>
  <si>
    <t>Waage</t>
  </si>
  <si>
    <t>Whaley</t>
  </si>
  <si>
    <t>&gt; 65 MOS.</t>
  </si>
  <si>
    <t>Norwich</t>
  </si>
  <si>
    <t>Syracuse</t>
  </si>
  <si>
    <t>Northern</t>
  </si>
  <si>
    <t>Jackson</t>
  </si>
  <si>
    <t>Southern/Northern</t>
  </si>
  <si>
    <t>Lubbock</t>
  </si>
  <si>
    <t>Austin</t>
  </si>
  <si>
    <t>Western</t>
  </si>
  <si>
    <t>San Antonio</t>
  </si>
  <si>
    <t>Nashville</t>
  </si>
  <si>
    <t>Middle</t>
  </si>
  <si>
    <t>Chattanooga</t>
  </si>
  <si>
    <t>Eastern</t>
  </si>
  <si>
    <t>Saginaw</t>
  </si>
  <si>
    <t>Southern</t>
  </si>
  <si>
    <t>Seymour</t>
  </si>
  <si>
    <t>Merrillville</t>
  </si>
  <si>
    <t>Peoria</t>
  </si>
  <si>
    <t>Central</t>
  </si>
  <si>
    <t>Milwaukee</t>
  </si>
  <si>
    <t>Madison</t>
  </si>
  <si>
    <t>Waterloo</t>
  </si>
  <si>
    <t>Northern/Southern</t>
  </si>
  <si>
    <t>Omaha</t>
  </si>
  <si>
    <t>Hot Springs Natl Prk</t>
  </si>
  <si>
    <t>Eastern/Western</t>
  </si>
  <si>
    <t>Foster City</t>
  </si>
  <si>
    <t>Fresno</t>
  </si>
  <si>
    <t>Eastern/Northern</t>
  </si>
  <si>
    <t>Seattle</t>
  </si>
  <si>
    <t>Sandpoint</t>
  </si>
  <si>
    <t>Hailey</t>
  </si>
  <si>
    <t>Tulsa</t>
  </si>
  <si>
    <t>Wichita</t>
  </si>
  <si>
    <t>San Juan</t>
  </si>
  <si>
    <t>Albany</t>
  </si>
  <si>
    <t>Barndenton</t>
  </si>
  <si>
    <t>Augusta</t>
  </si>
  <si>
    <t>Atlanta</t>
  </si>
  <si>
    <t>Harring</t>
  </si>
  <si>
    <t>Meyer</t>
  </si>
  <si>
    <t>APPROVED</t>
  </si>
  <si>
    <t xml:space="preserve"> FROM PRIOR YR</t>
  </si>
  <si>
    <t>CARRYOVER COMP'N</t>
  </si>
  <si>
    <t>Kloiber</t>
  </si>
  <si>
    <t>WA &amp; ID</t>
  </si>
  <si>
    <t>OR &amp; WA</t>
  </si>
  <si>
    <t>PR &amp; VI</t>
  </si>
  <si>
    <t>FEE DISBURSEMENTS under $450,000</t>
  </si>
  <si>
    <t>FEE DISBURSEMENTS over $450,000</t>
  </si>
  <si>
    <t>NON-FEE RECEIPTS</t>
  </si>
  <si>
    <t>FEE RECEIPTS under $450,000</t>
  </si>
  <si>
    <t>FEE RECEIPTS over $450,000</t>
  </si>
  <si>
    <t>West</t>
  </si>
  <si>
    <t>FEE AT DISBURSEMENT</t>
  </si>
  <si>
    <t>FEE AT RECEIPT</t>
  </si>
  <si>
    <t>Garcia</t>
  </si>
  <si>
    <t>Rainsdon</t>
  </si>
  <si>
    <t>Overstreet</t>
  </si>
  <si>
    <t>Davis</t>
  </si>
  <si>
    <t>Jan</t>
  </si>
  <si>
    <t>Mark</t>
  </si>
  <si>
    <t>Harold</t>
  </si>
  <si>
    <t>Brad</t>
  </si>
  <si>
    <t>G. Ray</t>
  </si>
  <si>
    <t>Mary</t>
  </si>
  <si>
    <t>Henry</t>
  </si>
  <si>
    <t>Kara</t>
  </si>
  <si>
    <t>Thomas</t>
  </si>
  <si>
    <t>Joseph</t>
  </si>
  <si>
    <t>Paul</t>
  </si>
  <si>
    <t>Michael</t>
  </si>
  <si>
    <t>Rebecca</t>
  </si>
  <si>
    <t>Carol</t>
  </si>
  <si>
    <t>James</t>
  </si>
  <si>
    <t>Renee</t>
  </si>
  <si>
    <t>David</t>
  </si>
  <si>
    <t>Virginia</t>
  </si>
  <si>
    <t>J. Ford</t>
  </si>
  <si>
    <t>Gary</t>
  </si>
  <si>
    <t>Carl</t>
  </si>
  <si>
    <t>Lonnie</t>
  </si>
  <si>
    <t>Walter</t>
  </si>
  <si>
    <t>Jon</t>
  </si>
  <si>
    <t>Nancy</t>
  </si>
  <si>
    <t>TO USTSF</t>
  </si>
  <si>
    <t xml:space="preserve">ACTUAL </t>
  </si>
  <si>
    <t xml:space="preserve">Combs-Skinner  </t>
  </si>
  <si>
    <t>CA &amp; NV</t>
  </si>
  <si>
    <t>CHAPTER  12  STANDING TRUSTEE FY22 ANNUAL REPORTS</t>
  </si>
  <si>
    <t>START 22</t>
  </si>
  <si>
    <t>END 22</t>
  </si>
  <si>
    <t>Shreveport</t>
  </si>
  <si>
    <t>Eastern/Middle/Western</t>
  </si>
  <si>
    <t>LA</t>
  </si>
  <si>
    <t>Todd</t>
  </si>
  <si>
    <t>Johns (10 mos.)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</si>
</sst>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[$$-409]\ #,##0"/>
    <numFmt numFmtId="165" formatCode="#,##0.0"/>
    <numFmt numFmtId="166" formatCode="0.0"/>
    <numFmt numFmtId="167" formatCode="0.0%"/>
    <numFmt numFmtId="168" formatCode="0.0_);\(0.0\)"/>
    <numFmt numFmtId="169" formatCode="#,##0.0_);\(#,##0.0\)"/>
  </numFmts>
  <fonts count="20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10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10"/>
      </patternFill>
    </fill>
  </fills>
  <borders count="2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auto="1"/>
      </right>
      <top/>
      <bottom/>
      <diagonal/>
    </border>
  </borders>
  <cellStyleXfs count="15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4" fillId="0" borderId="0"/>
    <xf numFmtId="0" fontId="9" fillId="0" borderId="0"/>
    <xf numFmtId="0" fontId="9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7" fillId="0" borderId="0"/>
    <xf numFmtId="44" fontId="18" fillId="0" borderId="0" applyFont="0" applyFill="0" applyBorder="0" applyAlignment="0" applyProtection="0"/>
  </cellStyleXfs>
  <cellXfs count="111">
    <xf numFmtId="3" fontId="0" fillId="2" borderId="0" xfId="0" applyNumberFormat="1" applyFill="1"/>
    <xf numFmtId="0" fontId="7" fillId="2" borderId="1" xfId="0" applyFont="1" applyFill="1" applyBorder="1"/>
    <xf numFmtId="3" fontId="5" fillId="2" borderId="0" xfId="0" applyNumberFormat="1" applyFont="1" applyFill="1"/>
    <xf numFmtId="3" fontId="7" fillId="2" borderId="1" xfId="0" applyNumberFormat="1" applyFont="1" applyFill="1" applyBorder="1"/>
    <xf numFmtId="0" fontId="5" fillId="2" borderId="1" xfId="0" applyFont="1" applyFill="1" applyBorder="1"/>
    <xf numFmtId="166" fontId="7" fillId="2" borderId="1" xfId="0" applyNumberFormat="1" applyFont="1" applyFill="1" applyBorder="1"/>
    <xf numFmtId="10" fontId="7" fillId="2" borderId="1" xfId="0" applyNumberFormat="1" applyFont="1" applyFill="1" applyBorder="1"/>
    <xf numFmtId="167" fontId="7" fillId="2" borderId="1" xfId="0" applyNumberFormat="1" applyFont="1" applyFill="1" applyBorder="1"/>
    <xf numFmtId="0" fontId="5" fillId="2" borderId="3" xfId="0" applyFont="1" applyFill="1" applyBorder="1"/>
    <xf numFmtId="166" fontId="5" fillId="2" borderId="0" xfId="0" applyNumberFormat="1" applyFont="1" applyFill="1"/>
    <xf numFmtId="10" fontId="5" fillId="2" borderId="0" xfId="0" applyNumberFormat="1" applyFont="1" applyFill="1"/>
    <xf numFmtId="0" fontId="7" fillId="2" borderId="6" xfId="0" applyFont="1" applyFill="1" applyBorder="1"/>
    <xf numFmtId="0" fontId="7" fillId="2" borderId="7" xfId="0" applyFont="1" applyFill="1" applyBorder="1"/>
    <xf numFmtId="0" fontId="7" fillId="3" borderId="9" xfId="0" applyFont="1" applyFill="1" applyBorder="1"/>
    <xf numFmtId="0" fontId="7" fillId="2" borderId="3" xfId="0" applyFont="1" applyFill="1" applyBorder="1"/>
    <xf numFmtId="0" fontId="7" fillId="2" borderId="10" xfId="0" applyFont="1" applyFill="1" applyBorder="1"/>
    <xf numFmtId="3" fontId="0" fillId="2" borderId="0" xfId="0" applyNumberFormat="1" applyFill="1" applyAlignment="1">
      <alignment horizontal="centerContinuous"/>
    </xf>
    <xf numFmtId="3" fontId="5" fillId="2" borderId="0" xfId="0" applyNumberFormat="1" applyFont="1" applyFill="1" applyAlignment="1"/>
    <xf numFmtId="0" fontId="8" fillId="2" borderId="0" xfId="0" applyFont="1" applyFill="1" applyAlignment="1"/>
    <xf numFmtId="3" fontId="5" fillId="4" borderId="0" xfId="0" applyNumberFormat="1" applyFont="1" applyFill="1"/>
    <xf numFmtId="3" fontId="0" fillId="4" borderId="0" xfId="0" applyNumberFormat="1" applyFill="1"/>
    <xf numFmtId="3" fontId="10" fillId="2" borderId="0" xfId="0" applyNumberFormat="1" applyFont="1" applyFill="1" applyAlignment="1">
      <alignment horizontal="left"/>
    </xf>
    <xf numFmtId="1" fontId="11" fillId="4" borderId="1" xfId="0" applyNumberFormat="1" applyFont="1" applyFill="1" applyBorder="1"/>
    <xf numFmtId="164" fontId="11" fillId="4" borderId="1" xfId="0" applyNumberFormat="1" applyFont="1" applyFill="1" applyBorder="1"/>
    <xf numFmtId="3" fontId="11" fillId="4" borderId="1" xfId="0" applyNumberFormat="1" applyFont="1" applyFill="1" applyBorder="1"/>
    <xf numFmtId="3" fontId="11" fillId="5" borderId="1" xfId="0" applyNumberFormat="1" applyFont="1" applyFill="1" applyBorder="1"/>
    <xf numFmtId="0" fontId="4" fillId="2" borderId="6" xfId="0" applyFont="1" applyFill="1" applyBorder="1"/>
    <xf numFmtId="0" fontId="4" fillId="2" borderId="2" xfId="0" applyFont="1" applyFill="1" applyBorder="1"/>
    <xf numFmtId="0" fontId="6" fillId="2" borderId="2" xfId="0" applyFont="1" applyFill="1" applyBorder="1"/>
    <xf numFmtId="0" fontId="4" fillId="2" borderId="5" xfId="0" applyFont="1" applyFill="1" applyBorder="1"/>
    <xf numFmtId="0" fontId="4" fillId="2" borderId="10" xfId="0" applyFont="1" applyFill="1" applyBorder="1"/>
    <xf numFmtId="0" fontId="4" fillId="2" borderId="7" xfId="0" applyFont="1" applyFill="1" applyBorder="1"/>
    <xf numFmtId="0" fontId="4" fillId="2" borderId="3" xfId="0" applyFont="1" applyFill="1" applyBorder="1"/>
    <xf numFmtId="0" fontId="6" fillId="2" borderId="3" xfId="0" applyFont="1" applyFill="1" applyBorder="1"/>
    <xf numFmtId="0" fontId="4" fillId="2" borderId="8" xfId="0" applyFont="1" applyFill="1" applyBorder="1"/>
    <xf numFmtId="0" fontId="4" fillId="2" borderId="4" xfId="0" applyFont="1" applyFill="1" applyBorder="1"/>
    <xf numFmtId="0" fontId="6" fillId="2" borderId="4" xfId="0" applyFont="1" applyFill="1" applyBorder="1"/>
    <xf numFmtId="3" fontId="12" fillId="2" borderId="11" xfId="0" applyNumberFormat="1" applyFont="1" applyFill="1" applyBorder="1" applyAlignment="1">
      <alignment horizontal="center"/>
    </xf>
    <xf numFmtId="3" fontId="12" fillId="2" borderId="12" xfId="0" applyNumberFormat="1" applyFont="1" applyFill="1" applyBorder="1" applyAlignment="1">
      <alignment horizontal="center"/>
    </xf>
    <xf numFmtId="3" fontId="12" fillId="2" borderId="4" xfId="0" applyNumberFormat="1" applyFont="1" applyFill="1" applyBorder="1" applyAlignment="1">
      <alignment horizontal="center"/>
    </xf>
    <xf numFmtId="3" fontId="4" fillId="2" borderId="0" xfId="0" applyNumberFormat="1" applyFont="1" applyFill="1" applyBorder="1"/>
    <xf numFmtId="0" fontId="11" fillId="5" borderId="13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0" fontId="11" fillId="3" borderId="5" xfId="0" applyFont="1" applyFill="1" applyBorder="1"/>
    <xf numFmtId="3" fontId="11" fillId="3" borderId="1" xfId="0" applyNumberFormat="1" applyFont="1" applyFill="1" applyBorder="1"/>
    <xf numFmtId="37" fontId="11" fillId="3" borderId="1" xfId="0" applyNumberFormat="1" applyFont="1" applyFill="1" applyBorder="1"/>
    <xf numFmtId="165" fontId="11" fillId="3" borderId="1" xfId="0" applyNumberFormat="1" applyFont="1" applyFill="1" applyBorder="1"/>
    <xf numFmtId="10" fontId="11" fillId="3" borderId="1" xfId="0" applyNumberFormat="1" applyFont="1" applyFill="1" applyBorder="1"/>
    <xf numFmtId="0" fontId="11" fillId="3" borderId="1" xfId="0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Continuous"/>
    </xf>
    <xf numFmtId="3" fontId="4" fillId="2" borderId="14" xfId="0" applyNumberFormat="1" applyFont="1" applyFill="1" applyBorder="1"/>
    <xf numFmtId="3" fontId="4" fillId="2" borderId="0" xfId="0" applyNumberFormat="1" applyFont="1" applyFill="1" applyBorder="1" applyAlignment="1">
      <alignment horizontal="center"/>
    </xf>
    <xf numFmtId="3" fontId="12" fillId="2" borderId="0" xfId="0" applyNumberFormat="1" applyFont="1" applyFill="1" applyBorder="1"/>
    <xf numFmtId="3" fontId="4" fillId="2" borderId="14" xfId="0" applyNumberFormat="1" applyFont="1" applyFill="1" applyBorder="1" applyAlignment="1">
      <alignment horizontal="center"/>
    </xf>
    <xf numFmtId="3" fontId="11" fillId="4" borderId="16" xfId="0" applyNumberFormat="1" applyFont="1" applyFill="1" applyBorder="1"/>
    <xf numFmtId="1" fontId="11" fillId="5" borderId="1" xfId="0" applyNumberFormat="1" applyFont="1" applyFill="1" applyBorder="1"/>
    <xf numFmtId="164" fontId="11" fillId="5" borderId="1" xfId="0" applyNumberFormat="1" applyFont="1" applyFill="1" applyBorder="1"/>
    <xf numFmtId="0" fontId="11" fillId="5" borderId="1" xfId="0" applyFont="1" applyFill="1" applyBorder="1"/>
    <xf numFmtId="3" fontId="5" fillId="5" borderId="0" xfId="0" applyNumberFormat="1" applyFont="1" applyFill="1"/>
    <xf numFmtId="3" fontId="0" fillId="5" borderId="0" xfId="0" applyNumberFormat="1" applyFill="1"/>
    <xf numFmtId="3" fontId="11" fillId="5" borderId="16" xfId="0" applyNumberFormat="1" applyFont="1" applyFill="1" applyBorder="1"/>
    <xf numFmtId="3" fontId="9" fillId="5" borderId="0" xfId="0" applyNumberFormat="1" applyFont="1" applyFill="1"/>
    <xf numFmtId="164" fontId="11" fillId="4" borderId="17" xfId="0" applyNumberFormat="1" applyFont="1" applyFill="1" applyBorder="1"/>
    <xf numFmtId="0" fontId="4" fillId="2" borderId="4" xfId="0" applyFont="1" applyFill="1" applyBorder="1" applyAlignment="1">
      <alignment wrapText="1"/>
    </xf>
    <xf numFmtId="10" fontId="7" fillId="2" borderId="17" xfId="0" applyNumberFormat="1" applyFont="1" applyFill="1" applyBorder="1"/>
    <xf numFmtId="3" fontId="12" fillId="2" borderId="22" xfId="0" applyNumberFormat="1" applyFont="1" applyFill="1" applyBorder="1"/>
    <xf numFmtId="3" fontId="12" fillId="2" borderId="3" xfId="0" applyNumberFormat="1" applyFont="1" applyFill="1" applyBorder="1"/>
    <xf numFmtId="1" fontId="11" fillId="4" borderId="17" xfId="0" applyNumberFormat="1" applyFont="1" applyFill="1" applyBorder="1"/>
    <xf numFmtId="167" fontId="16" fillId="0" borderId="13" xfId="14" applyNumberFormat="1" applyFont="1" applyFill="1" applyBorder="1"/>
    <xf numFmtId="37" fontId="16" fillId="5" borderId="13" xfId="14" applyNumberFormat="1" applyFont="1" applyFill="1" applyBorder="1"/>
    <xf numFmtId="0" fontId="11" fillId="5" borderId="18" xfId="0" applyFont="1" applyFill="1" applyBorder="1"/>
    <xf numFmtId="14" fontId="5" fillId="2" borderId="0" xfId="0" applyNumberFormat="1" applyFont="1" applyFill="1" applyAlignment="1">
      <alignment horizontal="left"/>
    </xf>
    <xf numFmtId="0" fontId="4" fillId="2" borderId="0" xfId="0" applyFont="1" applyFill="1" applyBorder="1"/>
    <xf numFmtId="3" fontId="4" fillId="2" borderId="19" xfId="0" applyNumberFormat="1" applyFont="1" applyFill="1" applyBorder="1"/>
    <xf numFmtId="3" fontId="4" fillId="2" borderId="20" xfId="0" applyNumberFormat="1" applyFont="1" applyFill="1" applyBorder="1"/>
    <xf numFmtId="3" fontId="4" fillId="2" borderId="21" xfId="0" applyNumberFormat="1" applyFont="1" applyFill="1" applyBorder="1"/>
    <xf numFmtId="22" fontId="4" fillId="2" borderId="0" xfId="0" applyNumberFormat="1" applyFont="1" applyFill="1" applyBorder="1" applyAlignment="1">
      <alignment horizontal="center"/>
    </xf>
    <xf numFmtId="3" fontId="12" fillId="2" borderId="12" xfId="0" applyNumberFormat="1" applyFont="1" applyFill="1" applyBorder="1"/>
    <xf numFmtId="1" fontId="11" fillId="5" borderId="17" xfId="0" applyNumberFormat="1" applyFont="1" applyFill="1" applyBorder="1"/>
    <xf numFmtId="164" fontId="11" fillId="5" borderId="17" xfId="0" applyNumberFormat="1" applyFont="1" applyFill="1" applyBorder="1"/>
    <xf numFmtId="0" fontId="11" fillId="5" borderId="15" xfId="0" applyFont="1" applyFill="1" applyBorder="1"/>
    <xf numFmtId="3" fontId="16" fillId="5" borderId="13" xfId="14" applyNumberFormat="1" applyFont="1" applyFill="1" applyBorder="1"/>
    <xf numFmtId="167" fontId="16" fillId="0" borderId="13" xfId="14" applyNumberFormat="1" applyFont="1" applyBorder="1"/>
    <xf numFmtId="37" fontId="7" fillId="2" borderId="1" xfId="0" applyNumberFormat="1" applyFont="1" applyFill="1" applyBorder="1"/>
    <xf numFmtId="37" fontId="16" fillId="0" borderId="13" xfId="14" applyNumberFormat="1" applyFont="1" applyBorder="1"/>
    <xf numFmtId="37" fontId="16" fillId="0" borderId="13" xfId="14" applyNumberFormat="1" applyFont="1" applyFill="1" applyBorder="1"/>
    <xf numFmtId="167" fontId="16" fillId="5" borderId="13" xfId="14" applyNumberFormat="1" applyFont="1" applyFill="1" applyBorder="1"/>
    <xf numFmtId="167" fontId="11" fillId="6" borderId="1" xfId="0" applyNumberFormat="1" applyFont="1" applyFill="1" applyBorder="1"/>
    <xf numFmtId="3" fontId="19" fillId="2" borderId="0" xfId="0" applyNumberFormat="1" applyFont="1" applyFill="1"/>
    <xf numFmtId="168" fontId="16" fillId="0" borderId="13" xfId="14" applyNumberFormat="1" applyFont="1" applyBorder="1"/>
    <xf numFmtId="168" fontId="16" fillId="5" borderId="13" xfId="14" applyNumberFormat="1" applyFont="1" applyFill="1" applyBorder="1"/>
    <xf numFmtId="169" fontId="16" fillId="5" borderId="13" xfId="14" applyNumberFormat="1" applyFont="1" applyFill="1" applyBorder="1"/>
    <xf numFmtId="3" fontId="6" fillId="2" borderId="0" xfId="0" applyNumberFormat="1" applyFont="1" applyFill="1" applyBorder="1"/>
    <xf numFmtId="0" fontId="4" fillId="4" borderId="6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wrapText="1"/>
    </xf>
    <xf numFmtId="3" fontId="13" fillId="2" borderId="0" xfId="0" applyNumberFormat="1" applyFont="1" applyFill="1" applyBorder="1" applyAlignment="1">
      <alignment horizontal="center"/>
    </xf>
    <xf numFmtId="3" fontId="13" fillId="2" borderId="3" xfId="0" applyNumberFormat="1" applyFont="1" applyFill="1" applyBorder="1" applyAlignment="1">
      <alignment horizontal="center"/>
    </xf>
    <xf numFmtId="3" fontId="13" fillId="2" borderId="12" xfId="0" applyNumberFormat="1" applyFont="1" applyFill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3" fontId="4" fillId="2" borderId="20" xfId="0" applyNumberFormat="1" applyFont="1" applyFill="1" applyBorder="1" applyAlignment="1">
      <alignment horizontal="center"/>
    </xf>
    <xf numFmtId="3" fontId="4" fillId="2" borderId="21" xfId="0" applyNumberFormat="1" applyFont="1" applyFill="1" applyBorder="1" applyAlignment="1">
      <alignment horizontal="center"/>
    </xf>
    <xf numFmtId="22" fontId="4" fillId="2" borderId="19" xfId="0" applyNumberFormat="1" applyFont="1" applyFill="1" applyBorder="1" applyAlignment="1">
      <alignment horizontal="center"/>
    </xf>
    <xf numFmtId="22" fontId="4" fillId="2" borderId="20" xfId="0" applyNumberFormat="1" applyFont="1" applyFill="1" applyBorder="1" applyAlignment="1">
      <alignment horizontal="center"/>
    </xf>
    <xf numFmtId="22" fontId="4" fillId="2" borderId="21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</cellXfs>
  <cellStyles count="15">
    <cellStyle name="Currency" xfId="14" builtinId="4"/>
    <cellStyle name="Currency 2" xfId="2" xr:uid="{00000000-0005-0000-0000-000001000000}"/>
    <cellStyle name="Currency 3" xfId="10" xr:uid="{00000000-0005-0000-0000-000002000000}"/>
    <cellStyle name="Currency 4" xfId="12" xr:uid="{00000000-0005-0000-0000-000003000000}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  <cellStyle name="Normal 5" xfId="6" xr:uid="{00000000-0005-0000-0000-000008000000}"/>
    <cellStyle name="Normal 5 2" xfId="8" xr:uid="{00000000-0005-0000-0000-000009000000}"/>
    <cellStyle name="Normal 5 3" xfId="13" xr:uid="{00000000-0005-0000-0000-00000A000000}"/>
    <cellStyle name="Normal 6" xfId="7" xr:uid="{00000000-0005-0000-0000-00000B000000}"/>
    <cellStyle name="Normal 7" xfId="1" xr:uid="{00000000-0005-0000-0000-00000C000000}"/>
    <cellStyle name="Normal 8" xfId="9" xr:uid="{00000000-0005-0000-0000-00000D000000}"/>
    <cellStyle name="Normal 9" xfId="11" xr:uid="{00000000-0005-0000-0000-00000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C0C0C0"/>
      <rgbColor rgb="00000000"/>
      <rgbColor rgb="00FFFFFF"/>
      <rgbColor rgb="00E6E6E6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A68"/>
  <sheetViews>
    <sheetView showGridLines="0" tabSelected="1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A2" sqref="A2"/>
    </sheetView>
  </sheetViews>
  <sheetFormatPr defaultColWidth="8" defaultRowHeight="15.5" x14ac:dyDescent="0.35"/>
  <cols>
    <col min="1" max="1" width="5.84375" style="2" customWidth="1"/>
    <col min="2" max="2" width="19.23046875" style="2" customWidth="1"/>
    <col min="3" max="3" width="12.23046875" style="2" customWidth="1"/>
    <col min="4" max="4" width="17.23046875" style="2" customWidth="1"/>
    <col min="5" max="5" width="18.4609375" style="2" customWidth="1"/>
    <col min="6" max="6" width="10.84375" style="2" customWidth="1"/>
    <col min="7" max="8" width="11" style="2" customWidth="1"/>
    <col min="9" max="9" width="10" style="2" customWidth="1"/>
    <col min="10" max="10" width="10.84375" style="2" customWidth="1"/>
    <col min="11" max="11" width="9.23046875" style="2" customWidth="1"/>
    <col min="12" max="12" width="9.84375" style="2" customWidth="1"/>
    <col min="13" max="13" width="9" style="2" customWidth="1"/>
    <col min="14" max="14" width="13.69140625" style="2" customWidth="1"/>
    <col min="15" max="15" width="10.23046875" style="2" customWidth="1"/>
    <col min="16" max="16" width="14.07421875" style="2" customWidth="1"/>
    <col min="17" max="17" width="14.23046875" style="2" customWidth="1"/>
    <col min="18" max="18" width="13.69140625" style="2" customWidth="1"/>
    <col min="19" max="24" width="11.69140625" style="2" customWidth="1"/>
    <col min="25" max="25" width="11.07421875" style="2" customWidth="1"/>
    <col min="26" max="26" width="10.07421875" style="2" customWidth="1"/>
    <col min="27" max="27" width="11.07421875" style="2" customWidth="1"/>
    <col min="28" max="28" width="10.4609375" style="2" customWidth="1"/>
    <col min="29" max="29" width="10.23046875" style="2" customWidth="1"/>
    <col min="30" max="30" width="10" style="2" customWidth="1"/>
    <col min="31" max="31" width="10.23046875" style="2" customWidth="1"/>
    <col min="32" max="32" width="11.07421875" style="2" customWidth="1"/>
    <col min="33" max="33" width="11.4609375" style="2" customWidth="1"/>
    <col min="34" max="34" width="10.4609375" style="2" customWidth="1"/>
    <col min="35" max="35" width="15" style="2" customWidth="1"/>
    <col min="36" max="36" width="7.69140625" style="2" customWidth="1"/>
    <col min="37" max="37" width="8.4609375" style="2" customWidth="1"/>
    <col min="38" max="38" width="8.69140625" style="2" customWidth="1"/>
    <col min="39" max="39" width="9.69140625" style="2" customWidth="1"/>
    <col min="40" max="40" width="9.07421875" style="2" customWidth="1"/>
    <col min="41" max="41" width="8.69140625" style="2" customWidth="1"/>
    <col min="42" max="42" width="7.69140625" style="2" customWidth="1"/>
    <col min="43" max="43" width="10.69140625" style="2" customWidth="1"/>
    <col min="44" max="44" width="8.84375" style="2" customWidth="1"/>
    <col min="45" max="45" width="16" style="2" customWidth="1"/>
    <col min="46" max="46" width="11.23046875" style="2" customWidth="1"/>
    <col min="47" max="47" width="12.07421875" style="2" customWidth="1"/>
    <col min="48" max="48" width="9.69140625" style="2" customWidth="1"/>
    <col min="49" max="49" width="8.4609375" style="2" customWidth="1"/>
    <col min="50" max="50" width="9" style="2" customWidth="1"/>
    <col min="51" max="51" width="7.69140625" style="2" customWidth="1"/>
    <col min="52" max="52" width="10.69140625" style="2" customWidth="1"/>
    <col min="53" max="53" width="10.53515625" style="2" customWidth="1"/>
    <col min="54" max="54" width="9" style="2" customWidth="1"/>
    <col min="55" max="56" width="8.84375" style="2" customWidth="1"/>
    <col min="57" max="57" width="9.69140625" style="2" customWidth="1"/>
    <col min="58" max="58" width="7.69140625" style="2" customWidth="1"/>
    <col min="59" max="59" width="9.4609375" style="2" customWidth="1"/>
    <col min="60" max="62" width="7.69140625" style="2" customWidth="1"/>
    <col min="63" max="63" width="11.84375" style="2" customWidth="1"/>
    <col min="64" max="209" width="7.69140625" style="2" customWidth="1"/>
  </cols>
  <sheetData>
    <row r="2" spans="1:209" x14ac:dyDescent="0.35">
      <c r="A2" s="18" t="s">
        <v>226</v>
      </c>
      <c r="G2" s="99"/>
      <c r="H2" s="99"/>
      <c r="I2" s="99"/>
      <c r="J2" s="99"/>
      <c r="K2" s="99"/>
      <c r="L2" s="99"/>
      <c r="M2" s="99"/>
      <c r="N2" s="99"/>
      <c r="O2" s="99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100"/>
    </row>
    <row r="3" spans="1:209" x14ac:dyDescent="0.35">
      <c r="B3" s="16"/>
      <c r="C3" s="17"/>
      <c r="D3" s="18"/>
      <c r="E3" s="16"/>
      <c r="F3" s="16"/>
      <c r="G3" s="52"/>
      <c r="H3" s="52"/>
      <c r="I3" s="40"/>
      <c r="J3" s="40"/>
      <c r="K3" s="40"/>
      <c r="L3" s="40"/>
      <c r="M3" s="40"/>
      <c r="N3" s="40"/>
      <c r="O3" s="40"/>
      <c r="P3" s="102" t="s">
        <v>191</v>
      </c>
      <c r="Q3" s="103"/>
      <c r="R3" s="103"/>
      <c r="S3" s="103"/>
      <c r="T3" s="104"/>
      <c r="U3" s="105" t="s">
        <v>192</v>
      </c>
      <c r="V3" s="106"/>
      <c r="W3" s="106"/>
      <c r="X3" s="106"/>
      <c r="Y3" s="107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75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76" t="s">
        <v>1</v>
      </c>
      <c r="BH3" s="77"/>
      <c r="BI3" s="77"/>
      <c r="BJ3" s="77"/>
      <c r="BK3" s="78"/>
    </row>
    <row r="4" spans="1:209" x14ac:dyDescent="0.35">
      <c r="A4" s="91"/>
      <c r="G4" s="54"/>
      <c r="H4" s="54"/>
      <c r="I4" s="54"/>
      <c r="J4" s="54"/>
      <c r="K4" s="54"/>
      <c r="L4" s="54"/>
      <c r="M4" s="54"/>
      <c r="N4" s="54"/>
      <c r="O4" s="40"/>
      <c r="P4" s="53"/>
      <c r="Q4" s="54"/>
      <c r="R4" s="54"/>
      <c r="S4" s="55"/>
      <c r="T4" s="69"/>
      <c r="U4" s="40"/>
      <c r="V4" s="54"/>
      <c r="W4" s="54"/>
      <c r="X4" s="55"/>
      <c r="Y4" s="68"/>
      <c r="Z4" s="79"/>
      <c r="AA4" s="40"/>
      <c r="AB4" s="54"/>
      <c r="AC4" s="54"/>
      <c r="AD4" s="54"/>
      <c r="AE4" s="54"/>
      <c r="AF4" s="54"/>
      <c r="AG4" s="54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54"/>
      <c r="AT4" s="54"/>
      <c r="AU4" s="40"/>
      <c r="AV4" s="40"/>
      <c r="AW4" s="40"/>
      <c r="AX4" s="54"/>
      <c r="AY4" s="40"/>
      <c r="AZ4" s="95"/>
      <c r="BA4" s="54"/>
      <c r="BB4" s="54"/>
      <c r="BC4" s="54"/>
      <c r="BD4" s="40"/>
      <c r="BE4" s="40"/>
      <c r="BF4" s="40"/>
      <c r="BG4" s="56"/>
      <c r="BH4" s="54"/>
      <c r="BI4" s="54"/>
      <c r="BJ4" s="54"/>
      <c r="BK4" s="51"/>
    </row>
    <row r="5" spans="1:209" x14ac:dyDescent="0.35">
      <c r="A5" s="74"/>
      <c r="B5" s="21"/>
      <c r="C5" s="21"/>
      <c r="D5" s="21"/>
      <c r="E5" s="21"/>
      <c r="F5" s="21"/>
      <c r="G5" s="38"/>
      <c r="H5" s="38"/>
      <c r="I5" s="38"/>
      <c r="J5" s="38"/>
      <c r="K5" s="38"/>
      <c r="L5" s="38"/>
      <c r="M5" s="38"/>
      <c r="N5" s="38"/>
      <c r="O5" s="38"/>
      <c r="P5" s="37"/>
      <c r="Q5" s="38"/>
      <c r="R5" s="38"/>
      <c r="S5" s="38"/>
      <c r="T5" s="39"/>
      <c r="U5" s="38"/>
      <c r="V5" s="38"/>
      <c r="W5" s="38"/>
      <c r="X5" s="38"/>
      <c r="Y5" s="39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80"/>
      <c r="AR5" s="80"/>
      <c r="AS5" s="80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7"/>
      <c r="BH5" s="38"/>
      <c r="BI5" s="38"/>
      <c r="BJ5" s="38"/>
      <c r="BK5" s="39"/>
    </row>
    <row r="6" spans="1:209" ht="15.65" customHeight="1" x14ac:dyDescent="0.35">
      <c r="A6" s="26"/>
      <c r="B6" s="27"/>
      <c r="C6" s="28"/>
      <c r="D6" s="27"/>
      <c r="E6" s="27"/>
      <c r="F6" s="27"/>
      <c r="G6" s="27" t="s">
        <v>56</v>
      </c>
      <c r="H6" s="27" t="s">
        <v>103</v>
      </c>
      <c r="I6" s="27"/>
      <c r="J6" s="27" t="s">
        <v>95</v>
      </c>
      <c r="K6" s="27" t="s">
        <v>84</v>
      </c>
      <c r="L6" s="27" t="s">
        <v>110</v>
      </c>
      <c r="M6" s="27"/>
      <c r="N6" s="108" t="s">
        <v>114</v>
      </c>
      <c r="O6" s="27" t="s">
        <v>3</v>
      </c>
      <c r="P6" s="96" t="s">
        <v>115</v>
      </c>
      <c r="Q6" s="96" t="s">
        <v>185</v>
      </c>
      <c r="R6" s="96" t="s">
        <v>186</v>
      </c>
      <c r="S6" s="27" t="s">
        <v>19</v>
      </c>
      <c r="T6" s="27"/>
      <c r="U6" s="96" t="s">
        <v>187</v>
      </c>
      <c r="V6" s="96" t="s">
        <v>188</v>
      </c>
      <c r="W6" s="96" t="s">
        <v>189</v>
      </c>
      <c r="X6" s="27" t="s">
        <v>19</v>
      </c>
      <c r="Y6" s="27"/>
      <c r="Z6" s="27"/>
      <c r="AA6" s="27"/>
      <c r="AB6" s="29" t="s">
        <v>2</v>
      </c>
      <c r="AC6" s="29"/>
      <c r="AD6" s="30"/>
      <c r="AE6" s="27" t="s">
        <v>76</v>
      </c>
      <c r="AF6" s="27" t="s">
        <v>23</v>
      </c>
      <c r="AG6" s="27"/>
      <c r="AH6" s="27" t="s">
        <v>32</v>
      </c>
      <c r="AI6" s="27" t="s">
        <v>100</v>
      </c>
      <c r="AJ6" s="27"/>
      <c r="AK6" s="27" t="s">
        <v>47</v>
      </c>
      <c r="AL6" s="27" t="s">
        <v>47</v>
      </c>
      <c r="AM6" s="27"/>
      <c r="AN6" s="27"/>
      <c r="AO6" s="27"/>
      <c r="AP6" s="27"/>
      <c r="AQ6" s="27"/>
      <c r="AR6" s="27"/>
      <c r="AS6" s="42" t="s">
        <v>178</v>
      </c>
      <c r="AT6" s="27" t="s">
        <v>46</v>
      </c>
      <c r="AU6" s="27" t="s">
        <v>48</v>
      </c>
      <c r="AV6" s="27"/>
      <c r="AW6" s="27" t="s">
        <v>12</v>
      </c>
      <c r="AX6" s="27" t="s">
        <v>26</v>
      </c>
      <c r="AY6" s="27" t="s">
        <v>73</v>
      </c>
      <c r="AZ6" s="27"/>
      <c r="BA6" s="27" t="s">
        <v>25</v>
      </c>
      <c r="BB6" s="27"/>
      <c r="BC6" s="27" t="s">
        <v>28</v>
      </c>
      <c r="BD6" s="27" t="s">
        <v>28</v>
      </c>
      <c r="BE6" s="27"/>
      <c r="BF6" s="26"/>
      <c r="BG6" s="27"/>
      <c r="BH6" s="27"/>
      <c r="BI6" s="27"/>
      <c r="BJ6" s="27"/>
      <c r="BK6" s="27"/>
    </row>
    <row r="7" spans="1:209" x14ac:dyDescent="0.35">
      <c r="A7" s="31"/>
      <c r="B7" s="32" t="s">
        <v>107</v>
      </c>
      <c r="C7" s="33" t="s">
        <v>107</v>
      </c>
      <c r="D7" s="32"/>
      <c r="E7" s="32" t="s">
        <v>44</v>
      </c>
      <c r="F7" s="32" t="s">
        <v>97</v>
      </c>
      <c r="G7" s="32" t="s">
        <v>38</v>
      </c>
      <c r="H7" s="32" t="s">
        <v>106</v>
      </c>
      <c r="I7" s="32"/>
      <c r="J7" s="32" t="s">
        <v>36</v>
      </c>
      <c r="K7" s="32" t="s">
        <v>36</v>
      </c>
      <c r="L7" s="32" t="s">
        <v>36</v>
      </c>
      <c r="M7" s="32" t="s">
        <v>38</v>
      </c>
      <c r="N7" s="109"/>
      <c r="O7" s="32" t="s">
        <v>87</v>
      </c>
      <c r="P7" s="97"/>
      <c r="Q7" s="97"/>
      <c r="R7" s="97"/>
      <c r="S7" s="32" t="s">
        <v>21</v>
      </c>
      <c r="T7" s="32" t="s">
        <v>5</v>
      </c>
      <c r="U7" s="97"/>
      <c r="V7" s="97"/>
      <c r="W7" s="97"/>
      <c r="X7" s="32" t="s">
        <v>21</v>
      </c>
      <c r="Y7" s="32" t="s">
        <v>5</v>
      </c>
      <c r="Z7" s="32" t="s">
        <v>33</v>
      </c>
      <c r="AA7" s="32"/>
      <c r="AB7" s="32"/>
      <c r="AC7" s="32" t="s">
        <v>45</v>
      </c>
      <c r="AD7" s="32"/>
      <c r="AE7" s="32" t="s">
        <v>92</v>
      </c>
      <c r="AF7" s="32" t="s">
        <v>11</v>
      </c>
      <c r="AG7" s="32" t="s">
        <v>31</v>
      </c>
      <c r="AH7" s="32" t="s">
        <v>98</v>
      </c>
      <c r="AI7" s="32" t="s">
        <v>83</v>
      </c>
      <c r="AJ7" s="32"/>
      <c r="AK7" s="32" t="s">
        <v>54</v>
      </c>
      <c r="AL7" s="32" t="s">
        <v>54</v>
      </c>
      <c r="AM7" s="32" t="s">
        <v>103</v>
      </c>
      <c r="AN7" s="32" t="s">
        <v>103</v>
      </c>
      <c r="AO7" s="32" t="s">
        <v>90</v>
      </c>
      <c r="AP7" s="32" t="s">
        <v>67</v>
      </c>
      <c r="AQ7" s="32" t="s">
        <v>223</v>
      </c>
      <c r="AR7" s="32" t="s">
        <v>48</v>
      </c>
      <c r="AS7" s="43" t="s">
        <v>180</v>
      </c>
      <c r="AT7" s="32" t="s">
        <v>49</v>
      </c>
      <c r="AU7" s="32" t="s">
        <v>80</v>
      </c>
      <c r="AV7" s="32" t="s">
        <v>37</v>
      </c>
      <c r="AW7" s="32" t="s">
        <v>78</v>
      </c>
      <c r="AX7" s="32" t="s">
        <v>13</v>
      </c>
      <c r="AY7" s="32" t="s">
        <v>25</v>
      </c>
      <c r="AZ7" s="32" t="s">
        <v>79</v>
      </c>
      <c r="BA7" s="32" t="s">
        <v>35</v>
      </c>
      <c r="BB7" s="32" t="s">
        <v>25</v>
      </c>
      <c r="BC7" s="32" t="s">
        <v>29</v>
      </c>
      <c r="BD7" s="32" t="s">
        <v>57</v>
      </c>
      <c r="BE7" s="32" t="s">
        <v>4</v>
      </c>
      <c r="BF7" s="31" t="s">
        <v>25</v>
      </c>
      <c r="BG7" s="32"/>
      <c r="BH7" s="32"/>
      <c r="BI7" s="32"/>
      <c r="BJ7" s="32"/>
      <c r="BK7" s="32" t="s">
        <v>74</v>
      </c>
    </row>
    <row r="8" spans="1:209" ht="15" customHeight="1" x14ac:dyDescent="0.35">
      <c r="A8" s="34" t="s">
        <v>89</v>
      </c>
      <c r="B8" s="35" t="s">
        <v>65</v>
      </c>
      <c r="C8" s="36" t="s">
        <v>52</v>
      </c>
      <c r="D8" s="35" t="s">
        <v>27</v>
      </c>
      <c r="E8" s="35" t="s">
        <v>16</v>
      </c>
      <c r="F8" s="35" t="s">
        <v>16</v>
      </c>
      <c r="G8" s="35" t="s">
        <v>81</v>
      </c>
      <c r="H8" s="35" t="s">
        <v>87</v>
      </c>
      <c r="I8" s="35" t="s">
        <v>88</v>
      </c>
      <c r="J8" s="35" t="s">
        <v>40</v>
      </c>
      <c r="K8" s="35" t="s">
        <v>40</v>
      </c>
      <c r="L8" s="35" t="s">
        <v>40</v>
      </c>
      <c r="M8" s="35" t="s">
        <v>18</v>
      </c>
      <c r="N8" s="110"/>
      <c r="O8" s="35" t="s">
        <v>58</v>
      </c>
      <c r="P8" s="98"/>
      <c r="Q8" s="98"/>
      <c r="R8" s="98"/>
      <c r="S8" s="35" t="s">
        <v>15</v>
      </c>
      <c r="T8" s="35" t="s">
        <v>105</v>
      </c>
      <c r="U8" s="98"/>
      <c r="V8" s="98"/>
      <c r="W8" s="98"/>
      <c r="X8" s="35" t="s">
        <v>15</v>
      </c>
      <c r="Y8" s="35" t="s">
        <v>105</v>
      </c>
      <c r="Z8" s="35" t="s">
        <v>86</v>
      </c>
      <c r="AA8" s="35" t="s">
        <v>63</v>
      </c>
      <c r="AB8" s="35" t="s">
        <v>94</v>
      </c>
      <c r="AC8" s="35" t="s">
        <v>34</v>
      </c>
      <c r="AD8" s="35" t="s">
        <v>22</v>
      </c>
      <c r="AE8" s="35" t="s">
        <v>111</v>
      </c>
      <c r="AF8" s="35" t="s">
        <v>96</v>
      </c>
      <c r="AG8" s="35" t="s">
        <v>96</v>
      </c>
      <c r="AH8" s="35" t="s">
        <v>96</v>
      </c>
      <c r="AI8" s="35" t="s">
        <v>99</v>
      </c>
      <c r="AJ8" s="35" t="s">
        <v>104</v>
      </c>
      <c r="AK8" s="35" t="s">
        <v>93</v>
      </c>
      <c r="AL8" s="35" t="s">
        <v>85</v>
      </c>
      <c r="AM8" s="35" t="s">
        <v>91</v>
      </c>
      <c r="AN8" s="35" t="s">
        <v>50</v>
      </c>
      <c r="AO8" s="35" t="s">
        <v>6</v>
      </c>
      <c r="AP8" s="35" t="s">
        <v>41</v>
      </c>
      <c r="AQ8" s="35" t="s">
        <v>30</v>
      </c>
      <c r="AR8" s="35" t="s">
        <v>30</v>
      </c>
      <c r="AS8" s="44" t="s">
        <v>179</v>
      </c>
      <c r="AT8" s="35" t="s">
        <v>20</v>
      </c>
      <c r="AU8" s="66" t="s">
        <v>222</v>
      </c>
      <c r="AV8" s="35" t="s">
        <v>39</v>
      </c>
      <c r="AW8" s="35" t="s">
        <v>39</v>
      </c>
      <c r="AX8" s="35" t="s">
        <v>227</v>
      </c>
      <c r="AY8" s="35" t="s">
        <v>51</v>
      </c>
      <c r="AZ8" s="35" t="s">
        <v>14</v>
      </c>
      <c r="BA8" s="35" t="s">
        <v>102</v>
      </c>
      <c r="BB8" s="35" t="s">
        <v>43</v>
      </c>
      <c r="BC8" s="35" t="s">
        <v>82</v>
      </c>
      <c r="BD8" s="35" t="s">
        <v>42</v>
      </c>
      <c r="BE8" s="35" t="s">
        <v>228</v>
      </c>
      <c r="BF8" s="31" t="s">
        <v>136</v>
      </c>
      <c r="BG8" s="32" t="s">
        <v>10</v>
      </c>
      <c r="BH8" s="32" t="s">
        <v>9</v>
      </c>
      <c r="BI8" s="32" t="s">
        <v>8</v>
      </c>
      <c r="BJ8" s="32" t="s">
        <v>7</v>
      </c>
      <c r="BK8" s="32" t="s">
        <v>109</v>
      </c>
    </row>
    <row r="9" spans="1:209" x14ac:dyDescent="0.35">
      <c r="A9" s="12"/>
      <c r="B9" s="14"/>
      <c r="C9" s="8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1"/>
      <c r="BG9" s="15"/>
      <c r="BH9" s="15"/>
      <c r="BI9" s="15"/>
      <c r="BJ9" s="15"/>
      <c r="BK9" s="15"/>
    </row>
    <row r="10" spans="1:209" ht="15.65" customHeight="1" x14ac:dyDescent="0.35">
      <c r="A10" s="13"/>
      <c r="B10" s="45" t="s">
        <v>71</v>
      </c>
      <c r="C10" s="45"/>
      <c r="D10" s="45"/>
      <c r="E10" s="45"/>
      <c r="F10" s="45"/>
      <c r="G10" s="46">
        <f t="shared" ref="G10:N10" si="0">SUM(G13:G42)</f>
        <v>51873562.210000008</v>
      </c>
      <c r="H10" s="46">
        <f t="shared" si="0"/>
        <v>52315277.889999993</v>
      </c>
      <c r="I10" s="46">
        <f t="shared" si="0"/>
        <v>2245616.46</v>
      </c>
      <c r="J10" s="46">
        <f t="shared" si="0"/>
        <v>32949808.559999995</v>
      </c>
      <c r="K10" s="46">
        <f t="shared" si="0"/>
        <v>1740420.92</v>
      </c>
      <c r="L10" s="46">
        <f t="shared" si="0"/>
        <v>5340045.1599999992</v>
      </c>
      <c r="M10" s="46">
        <f t="shared" si="0"/>
        <v>2436211.9700000007</v>
      </c>
      <c r="N10" s="46">
        <f t="shared" si="0"/>
        <v>47067891.219999999</v>
      </c>
      <c r="O10" s="50" t="s">
        <v>69</v>
      </c>
      <c r="P10" s="46">
        <f>SUM(P13:P42)</f>
        <v>1267214.32</v>
      </c>
      <c r="Q10" s="46">
        <f>SUM(Q13:Q42)</f>
        <v>8511553.6600000001</v>
      </c>
      <c r="R10" s="46">
        <f>SUM(R13:R42)</f>
        <v>5008730.6100000003</v>
      </c>
      <c r="S10" s="50" t="s">
        <v>69</v>
      </c>
      <c r="T10" s="46">
        <f>SUM(T13:T42)</f>
        <v>850452.0199999999</v>
      </c>
      <c r="U10" s="46">
        <f>SUM(U13:U42)</f>
        <v>1638904.1399999997</v>
      </c>
      <c r="V10" s="46">
        <f>SUM(V13:V42)</f>
        <v>21609989.050000001</v>
      </c>
      <c r="W10" s="46">
        <f>SUM(W13:W42)</f>
        <v>10552259.27</v>
      </c>
      <c r="X10" s="50" t="s">
        <v>69</v>
      </c>
      <c r="Y10" s="46">
        <f t="shared" ref="Y10:AN10" si="1">SUM(Y13:Y42)</f>
        <v>2025622.09</v>
      </c>
      <c r="Z10" s="46">
        <f t="shared" si="1"/>
        <v>14170602.07</v>
      </c>
      <c r="AA10" s="46">
        <f t="shared" si="1"/>
        <v>1577.6000000000001</v>
      </c>
      <c r="AB10" s="46">
        <f t="shared" si="1"/>
        <v>464979.81000000006</v>
      </c>
      <c r="AC10" s="46">
        <f t="shared" si="1"/>
        <v>11241.25</v>
      </c>
      <c r="AD10" s="46">
        <f t="shared" si="1"/>
        <v>9667.84</v>
      </c>
      <c r="AE10" s="46">
        <f t="shared" si="1"/>
        <v>28079.25</v>
      </c>
      <c r="AF10" s="46">
        <f t="shared" si="1"/>
        <v>124360.65</v>
      </c>
      <c r="AG10" s="46">
        <f t="shared" si="1"/>
        <v>35391.18</v>
      </c>
      <c r="AH10" s="46">
        <f t="shared" si="1"/>
        <v>43359.42</v>
      </c>
      <c r="AI10" s="46">
        <f t="shared" si="1"/>
        <v>41680.69</v>
      </c>
      <c r="AJ10" s="46">
        <f t="shared" si="1"/>
        <v>8156.4400000000005</v>
      </c>
      <c r="AK10" s="46">
        <f t="shared" si="1"/>
        <v>5249.97</v>
      </c>
      <c r="AL10" s="46">
        <f t="shared" si="1"/>
        <v>4879.63</v>
      </c>
      <c r="AM10" s="46">
        <f t="shared" si="1"/>
        <v>176843.07</v>
      </c>
      <c r="AN10" s="46">
        <f t="shared" si="1"/>
        <v>888315.24999999988</v>
      </c>
      <c r="AO10" s="50" t="s">
        <v>69</v>
      </c>
      <c r="AP10" s="46">
        <f t="shared" ref="AP10:BK10" si="2">SUM(AP13:AP42)</f>
        <v>157</v>
      </c>
      <c r="AQ10" s="46">
        <f t="shared" si="2"/>
        <v>2346992.8800000004</v>
      </c>
      <c r="AR10" s="46">
        <f t="shared" si="2"/>
        <v>1231.71</v>
      </c>
      <c r="AS10" s="46">
        <f t="shared" si="2"/>
        <v>10312.970000000001</v>
      </c>
      <c r="AT10" s="46">
        <f t="shared" si="2"/>
        <v>753240.92</v>
      </c>
      <c r="AU10" s="46">
        <f t="shared" si="2"/>
        <v>0</v>
      </c>
      <c r="AV10" s="47">
        <f t="shared" si="2"/>
        <v>0</v>
      </c>
      <c r="AW10" s="47">
        <f t="shared" si="2"/>
        <v>0</v>
      </c>
      <c r="AX10" s="47">
        <f t="shared" si="2"/>
        <v>932</v>
      </c>
      <c r="AY10" s="47">
        <f t="shared" si="2"/>
        <v>122</v>
      </c>
      <c r="AZ10" s="47">
        <f t="shared" si="2"/>
        <v>6</v>
      </c>
      <c r="BA10" s="47">
        <f t="shared" si="2"/>
        <v>-9</v>
      </c>
      <c r="BB10" s="47">
        <f t="shared" si="2"/>
        <v>-92</v>
      </c>
      <c r="BC10" s="47">
        <f t="shared" si="2"/>
        <v>-135</v>
      </c>
      <c r="BD10" s="47">
        <f t="shared" si="2"/>
        <v>-1</v>
      </c>
      <c r="BE10" s="47">
        <f t="shared" si="2"/>
        <v>823</v>
      </c>
      <c r="BF10" s="47">
        <f t="shared" si="2"/>
        <v>4</v>
      </c>
      <c r="BG10" s="47">
        <f t="shared" si="2"/>
        <v>13</v>
      </c>
      <c r="BH10" s="47">
        <f t="shared" si="2"/>
        <v>3</v>
      </c>
      <c r="BI10" s="47">
        <f t="shared" si="2"/>
        <v>56</v>
      </c>
      <c r="BJ10" s="47">
        <f t="shared" si="2"/>
        <v>41</v>
      </c>
      <c r="BK10" s="47">
        <f t="shared" si="2"/>
        <v>1</v>
      </c>
    </row>
    <row r="11" spans="1:209" x14ac:dyDescent="0.35">
      <c r="A11" s="13"/>
      <c r="B11" s="45" t="s">
        <v>70</v>
      </c>
      <c r="C11" s="45"/>
      <c r="D11" s="45"/>
      <c r="E11" s="45"/>
      <c r="F11" s="45"/>
      <c r="G11" s="46">
        <f t="shared" ref="G11:AN11" si="3">AVERAGE(G13:G42)</f>
        <v>1729118.7403333336</v>
      </c>
      <c r="H11" s="46">
        <f t="shared" si="3"/>
        <v>1743842.5963333331</v>
      </c>
      <c r="I11" s="46">
        <f t="shared" si="3"/>
        <v>74853.881999999998</v>
      </c>
      <c r="J11" s="46">
        <f t="shared" si="3"/>
        <v>1098326.9519999998</v>
      </c>
      <c r="K11" s="46">
        <f t="shared" si="3"/>
        <v>58014.030666666666</v>
      </c>
      <c r="L11" s="46">
        <f t="shared" si="3"/>
        <v>178001.50533333331</v>
      </c>
      <c r="M11" s="46">
        <f t="shared" si="3"/>
        <v>81207.065666666691</v>
      </c>
      <c r="N11" s="46">
        <f t="shared" si="3"/>
        <v>1568929.7073333333</v>
      </c>
      <c r="O11" s="48">
        <f t="shared" si="3"/>
        <v>1.9916666666666667</v>
      </c>
      <c r="P11" s="46">
        <f t="shared" si="3"/>
        <v>158401.79</v>
      </c>
      <c r="Q11" s="46">
        <f t="shared" si="3"/>
        <v>1063944.2075</v>
      </c>
      <c r="R11" s="46">
        <f t="shared" si="3"/>
        <v>626091.32625000004</v>
      </c>
      <c r="S11" s="49">
        <f t="shared" si="3"/>
        <v>7.369030331302881E-2</v>
      </c>
      <c r="T11" s="46">
        <f t="shared" si="3"/>
        <v>106306.50249999999</v>
      </c>
      <c r="U11" s="46">
        <f t="shared" si="3"/>
        <v>74495.642727272716</v>
      </c>
      <c r="V11" s="46">
        <f t="shared" si="3"/>
        <v>982272.22954545461</v>
      </c>
      <c r="W11" s="46">
        <f t="shared" si="3"/>
        <v>479648.14863636362</v>
      </c>
      <c r="X11" s="49">
        <f t="shared" si="3"/>
        <v>6.9080423830981813E-2</v>
      </c>
      <c r="Y11" s="46">
        <f t="shared" si="3"/>
        <v>92073.731363636369</v>
      </c>
      <c r="Z11" s="46">
        <f t="shared" si="3"/>
        <v>472353.40233333333</v>
      </c>
      <c r="AA11" s="46">
        <f t="shared" si="3"/>
        <v>52.586666666666673</v>
      </c>
      <c r="AB11" s="46">
        <f t="shared" si="3"/>
        <v>15499.327000000001</v>
      </c>
      <c r="AC11" s="46">
        <f t="shared" si="3"/>
        <v>374.70833333333331</v>
      </c>
      <c r="AD11" s="46">
        <f t="shared" si="3"/>
        <v>322.26133333333331</v>
      </c>
      <c r="AE11" s="46">
        <f t="shared" si="3"/>
        <v>935.97500000000002</v>
      </c>
      <c r="AF11" s="46">
        <f t="shared" si="3"/>
        <v>4145.3549999999996</v>
      </c>
      <c r="AG11" s="46">
        <f t="shared" si="3"/>
        <v>1179.7059999999999</v>
      </c>
      <c r="AH11" s="46">
        <f t="shared" si="3"/>
        <v>1445.3139999999999</v>
      </c>
      <c r="AI11" s="46">
        <f t="shared" si="3"/>
        <v>1389.3563333333334</v>
      </c>
      <c r="AJ11" s="46">
        <f t="shared" si="3"/>
        <v>271.88133333333337</v>
      </c>
      <c r="AK11" s="46">
        <f t="shared" si="3"/>
        <v>174.999</v>
      </c>
      <c r="AL11" s="46">
        <f t="shared" si="3"/>
        <v>162.65433333333334</v>
      </c>
      <c r="AM11" s="46">
        <f t="shared" si="3"/>
        <v>5894.7690000000002</v>
      </c>
      <c r="AN11" s="46">
        <f t="shared" si="3"/>
        <v>29610.508333333328</v>
      </c>
      <c r="AO11" s="90">
        <f>AM10/AN10</f>
        <v>0.19907692680047992</v>
      </c>
      <c r="AP11" s="46">
        <f t="shared" ref="AP11:BK11" si="4">AVERAGE(AP13:AP42)</f>
        <v>5.2333333333333334</v>
      </c>
      <c r="AQ11" s="46">
        <f t="shared" si="4"/>
        <v>78233.096000000005</v>
      </c>
      <c r="AR11" s="46">
        <f t="shared" si="4"/>
        <v>41.057000000000002</v>
      </c>
      <c r="AS11" s="46">
        <f t="shared" si="4"/>
        <v>343.76566666666673</v>
      </c>
      <c r="AT11" s="46">
        <f t="shared" si="4"/>
        <v>25108.030666666669</v>
      </c>
      <c r="AU11" s="46">
        <f t="shared" si="4"/>
        <v>0</v>
      </c>
      <c r="AV11" s="47">
        <f t="shared" si="4"/>
        <v>0</v>
      </c>
      <c r="AW11" s="47">
        <f t="shared" si="4"/>
        <v>0</v>
      </c>
      <c r="AX11" s="47">
        <f t="shared" si="4"/>
        <v>31.066666666666666</v>
      </c>
      <c r="AY11" s="47">
        <f t="shared" si="4"/>
        <v>4.0666666666666664</v>
      </c>
      <c r="AZ11" s="47">
        <f t="shared" si="4"/>
        <v>0.2</v>
      </c>
      <c r="BA11" s="47">
        <f t="shared" si="4"/>
        <v>-0.3</v>
      </c>
      <c r="BB11" s="47">
        <f t="shared" si="4"/>
        <v>-3.0666666666666669</v>
      </c>
      <c r="BC11" s="47">
        <f t="shared" si="4"/>
        <v>-4.5</v>
      </c>
      <c r="BD11" s="47">
        <f t="shared" si="4"/>
        <v>-3.3333333333333333E-2</v>
      </c>
      <c r="BE11" s="47">
        <f t="shared" si="4"/>
        <v>27.433333333333334</v>
      </c>
      <c r="BF11" s="47">
        <f t="shared" si="4"/>
        <v>0.13333333333333333</v>
      </c>
      <c r="BG11" s="47">
        <f t="shared" si="4"/>
        <v>0.43333333333333335</v>
      </c>
      <c r="BH11" s="47">
        <f t="shared" si="4"/>
        <v>0.1</v>
      </c>
      <c r="BI11" s="47">
        <f t="shared" si="4"/>
        <v>1.8666666666666667</v>
      </c>
      <c r="BJ11" s="47">
        <f t="shared" si="4"/>
        <v>1.3666666666666667</v>
      </c>
      <c r="BK11" s="47">
        <f t="shared" si="4"/>
        <v>3.3333333333333333E-2</v>
      </c>
    </row>
    <row r="12" spans="1:209" x14ac:dyDescent="0.35">
      <c r="A12" s="1" t="s">
        <v>0</v>
      </c>
      <c r="B12" s="1">
        <f>COUNTA(B13:B42)</f>
        <v>30</v>
      </c>
      <c r="C12" s="4" t="s">
        <v>0</v>
      </c>
      <c r="D12" s="1" t="s">
        <v>0</v>
      </c>
      <c r="E12" s="1"/>
      <c r="F12" s="1"/>
      <c r="G12" s="3"/>
      <c r="H12" s="3"/>
      <c r="I12" s="3"/>
      <c r="J12" s="3"/>
      <c r="K12" s="3"/>
      <c r="L12" s="3"/>
      <c r="M12" s="3"/>
      <c r="N12" s="3"/>
      <c r="O12" s="5"/>
      <c r="P12" s="5"/>
      <c r="Q12" s="5"/>
      <c r="R12" s="6"/>
      <c r="S12" s="6"/>
      <c r="T12" s="67"/>
      <c r="U12" s="67"/>
      <c r="V12" s="67"/>
      <c r="W12" s="67"/>
      <c r="X12" s="67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7"/>
      <c r="AN12" s="3"/>
      <c r="AO12" s="7" t="s">
        <v>0</v>
      </c>
      <c r="AP12" s="3"/>
      <c r="AQ12" s="3"/>
      <c r="AR12" s="3"/>
      <c r="AS12" s="3"/>
      <c r="AT12" s="3"/>
      <c r="AU12" s="3"/>
      <c r="AV12" s="3"/>
      <c r="AW12" s="3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</row>
    <row r="13" spans="1:209" s="62" customFormat="1" x14ac:dyDescent="0.35">
      <c r="A13" s="58">
        <v>2</v>
      </c>
      <c r="B13" s="59" t="s">
        <v>116</v>
      </c>
      <c r="C13" s="59" t="s">
        <v>197</v>
      </c>
      <c r="D13" s="41" t="s">
        <v>137</v>
      </c>
      <c r="E13" s="41"/>
      <c r="F13" s="25" t="s">
        <v>112</v>
      </c>
      <c r="G13" s="87">
        <v>2082318.14</v>
      </c>
      <c r="H13" s="87">
        <v>2082318.14</v>
      </c>
      <c r="I13" s="87">
        <v>234.1</v>
      </c>
      <c r="J13" s="87">
        <v>1790782</v>
      </c>
      <c r="K13" s="72">
        <v>17742.939999999999</v>
      </c>
      <c r="L13" s="72">
        <v>1009.41</v>
      </c>
      <c r="M13" s="72">
        <v>68239.59</v>
      </c>
      <c r="N13" s="87">
        <v>2006590.49</v>
      </c>
      <c r="O13" s="92">
        <v>0.17</v>
      </c>
      <c r="P13" s="88"/>
      <c r="Q13" s="87"/>
      <c r="R13" s="87"/>
      <c r="S13" s="85"/>
      <c r="T13" s="87"/>
      <c r="U13" s="87">
        <v>0</v>
      </c>
      <c r="V13" s="87">
        <v>1573108.21</v>
      </c>
      <c r="W13" s="87">
        <v>509209.93</v>
      </c>
      <c r="X13" s="85">
        <v>6.0218401593524033E-2</v>
      </c>
      <c r="Y13" s="87">
        <v>125381</v>
      </c>
      <c r="Z13" s="87">
        <v>49084.4</v>
      </c>
      <c r="AA13" s="87">
        <v>0</v>
      </c>
      <c r="AB13" s="87">
        <v>5265</v>
      </c>
      <c r="AC13" s="72">
        <v>435</v>
      </c>
      <c r="AD13" s="72">
        <v>0</v>
      </c>
      <c r="AE13" s="72">
        <v>1353</v>
      </c>
      <c r="AF13" s="72">
        <v>5075</v>
      </c>
      <c r="AG13" s="72">
        <v>1100</v>
      </c>
      <c r="AH13" s="72">
        <v>0</v>
      </c>
      <c r="AI13" s="72">
        <v>701</v>
      </c>
      <c r="AJ13" s="72">
        <v>0</v>
      </c>
      <c r="AK13" s="87">
        <v>0</v>
      </c>
      <c r="AL13" s="72">
        <v>0</v>
      </c>
      <c r="AM13" s="87">
        <v>0</v>
      </c>
      <c r="AN13" s="87">
        <v>13997</v>
      </c>
      <c r="AO13" s="71">
        <f>IF(AN13=0,0,AM13/AN13)</f>
        <v>0</v>
      </c>
      <c r="AP13" s="87">
        <v>0</v>
      </c>
      <c r="AQ13" s="87">
        <v>100683</v>
      </c>
      <c r="AR13" s="87">
        <v>0</v>
      </c>
      <c r="AS13" s="87">
        <v>0</v>
      </c>
      <c r="AT13" s="87">
        <v>14522.58</v>
      </c>
      <c r="AU13" s="87">
        <v>0</v>
      </c>
      <c r="AV13" s="87">
        <v>0</v>
      </c>
      <c r="AW13" s="87">
        <v>0</v>
      </c>
      <c r="AX13" s="87">
        <v>34</v>
      </c>
      <c r="AY13" s="87">
        <v>3</v>
      </c>
      <c r="AZ13" s="87">
        <v>0</v>
      </c>
      <c r="BA13" s="87">
        <v>0</v>
      </c>
      <c r="BB13" s="87">
        <v>0</v>
      </c>
      <c r="BC13" s="87">
        <v>-2</v>
      </c>
      <c r="BD13" s="87">
        <v>0</v>
      </c>
      <c r="BE13" s="88">
        <f>SUM(AX13:BD13)</f>
        <v>35</v>
      </c>
      <c r="BF13" s="87">
        <v>0</v>
      </c>
      <c r="BG13" s="87">
        <v>1</v>
      </c>
      <c r="BH13" s="87">
        <v>0</v>
      </c>
      <c r="BI13" s="72">
        <v>0</v>
      </c>
      <c r="BJ13" s="72">
        <v>1</v>
      </c>
      <c r="BK13" s="72">
        <v>0</v>
      </c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</row>
    <row r="14" spans="1:209" s="62" customFormat="1" x14ac:dyDescent="0.35">
      <c r="A14" s="58">
        <v>2</v>
      </c>
      <c r="B14" s="59" t="s">
        <v>117</v>
      </c>
      <c r="C14" s="59" t="s">
        <v>198</v>
      </c>
      <c r="D14" s="41" t="s">
        <v>138</v>
      </c>
      <c r="E14" s="41" t="s">
        <v>139</v>
      </c>
      <c r="F14" s="25" t="s">
        <v>75</v>
      </c>
      <c r="G14" s="87">
        <v>1008310.54</v>
      </c>
      <c r="H14" s="87">
        <v>1008310.54</v>
      </c>
      <c r="I14" s="87">
        <v>0</v>
      </c>
      <c r="J14" s="87">
        <v>825297.59</v>
      </c>
      <c r="K14" s="72">
        <v>6361.73</v>
      </c>
      <c r="L14" s="72">
        <v>51387.93</v>
      </c>
      <c r="M14" s="72">
        <v>80728.86</v>
      </c>
      <c r="N14" s="87">
        <v>1050200.5</v>
      </c>
      <c r="O14" s="92">
        <v>0.16</v>
      </c>
      <c r="P14" s="88"/>
      <c r="Q14" s="87"/>
      <c r="R14" s="87"/>
      <c r="S14" s="85"/>
      <c r="T14" s="87"/>
      <c r="U14" s="87">
        <v>0</v>
      </c>
      <c r="V14" s="87">
        <v>999772.57000000007</v>
      </c>
      <c r="W14" s="87">
        <v>8537.9699999999993</v>
      </c>
      <c r="X14" s="85">
        <v>8.5712086278499078E-2</v>
      </c>
      <c r="Y14" s="87">
        <v>86424.39</v>
      </c>
      <c r="Z14" s="87">
        <v>0</v>
      </c>
      <c r="AA14" s="87">
        <v>25.78</v>
      </c>
      <c r="AB14" s="87">
        <v>2832</v>
      </c>
      <c r="AC14" s="72">
        <v>0</v>
      </c>
      <c r="AD14" s="72">
        <v>0</v>
      </c>
      <c r="AE14" s="72">
        <v>324</v>
      </c>
      <c r="AF14" s="72">
        <v>12650</v>
      </c>
      <c r="AG14" s="72">
        <v>1069.3699999999999</v>
      </c>
      <c r="AH14" s="72">
        <v>6396.75</v>
      </c>
      <c r="AI14" s="72">
        <v>157.63999999999999</v>
      </c>
      <c r="AJ14" s="72">
        <v>100</v>
      </c>
      <c r="AK14" s="87">
        <v>0</v>
      </c>
      <c r="AL14" s="72">
        <v>0</v>
      </c>
      <c r="AM14" s="87">
        <v>0</v>
      </c>
      <c r="AN14" s="87">
        <v>23556.76</v>
      </c>
      <c r="AO14" s="71">
        <f>IF(AN14=0,0,AM14/AN14)</f>
        <v>0</v>
      </c>
      <c r="AP14" s="87">
        <v>0</v>
      </c>
      <c r="AQ14" s="87">
        <v>50415.53</v>
      </c>
      <c r="AR14" s="87">
        <v>0</v>
      </c>
      <c r="AS14" s="87">
        <v>0</v>
      </c>
      <c r="AT14" s="87">
        <v>48606.96</v>
      </c>
      <c r="AU14" s="87">
        <v>0</v>
      </c>
      <c r="AV14" s="87">
        <v>0</v>
      </c>
      <c r="AW14" s="87">
        <v>0</v>
      </c>
      <c r="AX14" s="87">
        <v>24</v>
      </c>
      <c r="AY14" s="87">
        <v>7</v>
      </c>
      <c r="AZ14" s="87">
        <v>0</v>
      </c>
      <c r="BA14" s="87">
        <v>0</v>
      </c>
      <c r="BB14" s="87">
        <v>-3</v>
      </c>
      <c r="BC14" s="87">
        <v>-3</v>
      </c>
      <c r="BD14" s="87">
        <v>0</v>
      </c>
      <c r="BE14" s="88">
        <f>SUM(AX14:BD14)</f>
        <v>25</v>
      </c>
      <c r="BF14" s="87">
        <v>1</v>
      </c>
      <c r="BG14" s="87">
        <v>1</v>
      </c>
      <c r="BH14" s="87">
        <v>0</v>
      </c>
      <c r="BI14" s="72">
        <v>2</v>
      </c>
      <c r="BJ14" s="72">
        <v>0</v>
      </c>
      <c r="BK14" s="72">
        <v>0</v>
      </c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</row>
    <row r="15" spans="1:209" s="20" customFormat="1" x14ac:dyDescent="0.35">
      <c r="A15" s="22">
        <v>5</v>
      </c>
      <c r="B15" s="23" t="s">
        <v>118</v>
      </c>
      <c r="C15" s="23" t="s">
        <v>199</v>
      </c>
      <c r="D15" s="41" t="s">
        <v>140</v>
      </c>
      <c r="E15" s="41" t="s">
        <v>141</v>
      </c>
      <c r="F15" s="24" t="s">
        <v>68</v>
      </c>
      <c r="G15" s="72">
        <v>2370471</v>
      </c>
      <c r="H15" s="72">
        <v>2380115</v>
      </c>
      <c r="I15" s="72">
        <v>10000</v>
      </c>
      <c r="J15" s="72">
        <v>1217085</v>
      </c>
      <c r="K15" s="72">
        <v>-16256</v>
      </c>
      <c r="L15" s="72">
        <v>283263</v>
      </c>
      <c r="M15" s="72">
        <v>49175</v>
      </c>
      <c r="N15" s="72">
        <v>1691485</v>
      </c>
      <c r="O15" s="93">
        <v>2</v>
      </c>
      <c r="P15" s="72">
        <v>257261</v>
      </c>
      <c r="Q15" s="72">
        <v>1393857</v>
      </c>
      <c r="R15" s="72">
        <v>40367</v>
      </c>
      <c r="S15" s="89">
        <v>9.8029812637356509E-2</v>
      </c>
      <c r="T15" s="72">
        <v>142370</v>
      </c>
      <c r="U15" s="72"/>
      <c r="V15" s="72"/>
      <c r="W15" s="72"/>
      <c r="X15" s="72"/>
      <c r="Y15" s="72"/>
      <c r="Z15" s="72">
        <v>134884</v>
      </c>
      <c r="AA15" s="72">
        <v>0</v>
      </c>
      <c r="AB15" s="72">
        <v>18600</v>
      </c>
      <c r="AC15" s="72">
        <v>1572</v>
      </c>
      <c r="AD15" s="72">
        <v>0</v>
      </c>
      <c r="AE15" s="72">
        <v>0</v>
      </c>
      <c r="AF15" s="72">
        <v>22600</v>
      </c>
      <c r="AG15" s="72">
        <v>1018</v>
      </c>
      <c r="AH15" s="72">
        <v>0</v>
      </c>
      <c r="AI15" s="72">
        <v>2106</v>
      </c>
      <c r="AJ15" s="72">
        <v>0</v>
      </c>
      <c r="AK15" s="72">
        <v>0</v>
      </c>
      <c r="AL15" s="72">
        <v>0</v>
      </c>
      <c r="AM15" s="72">
        <v>0</v>
      </c>
      <c r="AN15" s="72">
        <v>48292</v>
      </c>
      <c r="AO15" s="89">
        <f>IF(AN15=0,0,AM15/AN15)</f>
        <v>0</v>
      </c>
      <c r="AP15" s="72">
        <v>0</v>
      </c>
      <c r="AQ15" s="72">
        <v>76608</v>
      </c>
      <c r="AR15" s="72">
        <v>0</v>
      </c>
      <c r="AS15" s="72">
        <v>1149</v>
      </c>
      <c r="AT15" s="72">
        <v>74839</v>
      </c>
      <c r="AU15" s="72">
        <v>0</v>
      </c>
      <c r="AV15" s="72">
        <v>0</v>
      </c>
      <c r="AW15" s="72">
        <v>0</v>
      </c>
      <c r="AX15" s="72">
        <v>21</v>
      </c>
      <c r="AY15" s="72">
        <v>2</v>
      </c>
      <c r="AZ15" s="72">
        <v>0</v>
      </c>
      <c r="BA15" s="72">
        <v>0</v>
      </c>
      <c r="BB15" s="72">
        <v>-1</v>
      </c>
      <c r="BC15" s="72">
        <v>-4</v>
      </c>
      <c r="BD15" s="72">
        <v>0</v>
      </c>
      <c r="BE15" s="72">
        <f>SUM(AX15:BD15)</f>
        <v>18</v>
      </c>
      <c r="BF15" s="72">
        <v>0</v>
      </c>
      <c r="BG15" s="72">
        <v>0</v>
      </c>
      <c r="BH15" s="72">
        <v>1</v>
      </c>
      <c r="BI15" s="72">
        <v>2</v>
      </c>
      <c r="BJ15" s="72">
        <v>1</v>
      </c>
      <c r="BK15" s="72">
        <v>0</v>
      </c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</row>
    <row r="16" spans="1:209" s="20" customFormat="1" x14ac:dyDescent="0.35">
      <c r="A16" s="70">
        <v>5</v>
      </c>
      <c r="B16" s="65" t="s">
        <v>233</v>
      </c>
      <c r="C16" s="65" t="s">
        <v>232</v>
      </c>
      <c r="D16" s="41" t="s">
        <v>229</v>
      </c>
      <c r="E16" s="41" t="s">
        <v>230</v>
      </c>
      <c r="F16" s="73" t="s">
        <v>231</v>
      </c>
      <c r="G16" s="72">
        <v>3586553.57</v>
      </c>
      <c r="H16" s="72">
        <v>3586553.57</v>
      </c>
      <c r="I16" s="72">
        <v>42415.39</v>
      </c>
      <c r="J16" s="72">
        <v>1167501.3799999999</v>
      </c>
      <c r="K16" s="72">
        <v>0</v>
      </c>
      <c r="L16" s="72">
        <v>65696.08</v>
      </c>
      <c r="M16" s="72">
        <v>87907.47</v>
      </c>
      <c r="N16" s="72">
        <v>2253030.37</v>
      </c>
      <c r="O16" s="93">
        <v>7</v>
      </c>
      <c r="P16" s="72">
        <v>783219.2100000002</v>
      </c>
      <c r="Q16" s="72">
        <v>1203796.1599999999</v>
      </c>
      <c r="R16" s="72">
        <v>266015</v>
      </c>
      <c r="S16" s="89">
        <v>5.7224773010976462E-2</v>
      </c>
      <c r="T16" s="72">
        <v>83177.66</v>
      </c>
      <c r="U16" s="72"/>
      <c r="V16" s="72"/>
      <c r="W16" s="72"/>
      <c r="X16" s="72"/>
      <c r="Y16" s="72"/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23100</v>
      </c>
      <c r="AI16" s="72">
        <v>1133.9499999999998</v>
      </c>
      <c r="AJ16" s="72">
        <v>0</v>
      </c>
      <c r="AK16" s="72">
        <v>0</v>
      </c>
      <c r="AL16" s="72">
        <v>4223.1099999999997</v>
      </c>
      <c r="AM16" s="72">
        <v>0</v>
      </c>
      <c r="AN16" s="72">
        <v>31046.85</v>
      </c>
      <c r="AO16" s="89">
        <f>IF(AN16=0,0,AM16/AN16)</f>
        <v>0</v>
      </c>
      <c r="AP16" s="72">
        <v>0</v>
      </c>
      <c r="AQ16" s="72">
        <v>20000</v>
      </c>
      <c r="AR16" s="72">
        <v>0</v>
      </c>
      <c r="AS16" s="72">
        <v>0</v>
      </c>
      <c r="AT16" s="72">
        <v>32130.81</v>
      </c>
      <c r="AU16" s="72">
        <v>0</v>
      </c>
      <c r="AV16" s="72">
        <v>0</v>
      </c>
      <c r="AW16" s="72">
        <v>0</v>
      </c>
      <c r="AX16" s="72">
        <v>25</v>
      </c>
      <c r="AY16" s="72">
        <v>2</v>
      </c>
      <c r="AZ16" s="72">
        <v>0</v>
      </c>
      <c r="BA16" s="72">
        <v>0</v>
      </c>
      <c r="BB16" s="72">
        <v>-1</v>
      </c>
      <c r="BC16" s="72">
        <v>0</v>
      </c>
      <c r="BD16" s="72">
        <v>0</v>
      </c>
      <c r="BE16" s="72">
        <f>SUM(AX16:BD16)</f>
        <v>26</v>
      </c>
      <c r="BF16" s="72">
        <v>1</v>
      </c>
      <c r="BG16" s="72">
        <v>0</v>
      </c>
      <c r="BH16" s="72">
        <v>0</v>
      </c>
      <c r="BI16" s="72">
        <v>0</v>
      </c>
      <c r="BJ16" s="72">
        <v>0</v>
      </c>
      <c r="BK16" s="72">
        <v>0</v>
      </c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</row>
    <row r="17" spans="1:209" s="64" customFormat="1" x14ac:dyDescent="0.35">
      <c r="A17" s="58">
        <v>6</v>
      </c>
      <c r="B17" s="59" t="s">
        <v>181</v>
      </c>
      <c r="C17" s="59" t="s">
        <v>200</v>
      </c>
      <c r="D17" s="41" t="s">
        <v>142</v>
      </c>
      <c r="E17" s="41" t="s">
        <v>165</v>
      </c>
      <c r="F17" s="25" t="s">
        <v>108</v>
      </c>
      <c r="G17" s="87">
        <v>4375458.32</v>
      </c>
      <c r="H17" s="87">
        <v>4376741.3099999996</v>
      </c>
      <c r="I17" s="87">
        <v>201266.97</v>
      </c>
      <c r="J17" s="87">
        <v>3582380.56</v>
      </c>
      <c r="K17" s="72">
        <v>90123.49</v>
      </c>
      <c r="L17" s="72">
        <v>71918.64</v>
      </c>
      <c r="M17" s="72">
        <v>34638.85</v>
      </c>
      <c r="N17" s="87">
        <v>3997629.27</v>
      </c>
      <c r="O17" s="92">
        <v>0.31</v>
      </c>
      <c r="P17" s="88"/>
      <c r="Q17" s="87"/>
      <c r="R17" s="87"/>
      <c r="S17" s="85"/>
      <c r="T17" s="87"/>
      <c r="U17" s="87">
        <v>201266.9700000002</v>
      </c>
      <c r="V17" s="87">
        <v>1333456.1200000001</v>
      </c>
      <c r="W17" s="87">
        <v>2840735.23</v>
      </c>
      <c r="X17" s="85">
        <v>5.2361679586155056E-2</v>
      </c>
      <c r="Y17" s="87">
        <v>218567.73</v>
      </c>
      <c r="Z17" s="87">
        <v>0</v>
      </c>
      <c r="AA17" s="87">
        <v>979.69999999999993</v>
      </c>
      <c r="AB17" s="87">
        <v>10576.06</v>
      </c>
      <c r="AC17" s="72">
        <v>897.09</v>
      </c>
      <c r="AD17" s="72">
        <v>0</v>
      </c>
      <c r="AE17" s="72">
        <v>0</v>
      </c>
      <c r="AF17" s="72">
        <v>15000</v>
      </c>
      <c r="AG17" s="72">
        <v>3600</v>
      </c>
      <c r="AH17" s="72">
        <v>3600</v>
      </c>
      <c r="AI17" s="72">
        <v>4909.74</v>
      </c>
      <c r="AJ17" s="72">
        <v>0</v>
      </c>
      <c r="AK17" s="87">
        <v>0</v>
      </c>
      <c r="AL17" s="72">
        <v>595.36</v>
      </c>
      <c r="AM17" s="87">
        <v>0</v>
      </c>
      <c r="AN17" s="87">
        <v>45844.03</v>
      </c>
      <c r="AO17" s="89">
        <f t="shared" ref="AO17" si="5">IF(AN17=0,0,AM17/AN17)</f>
        <v>0</v>
      </c>
      <c r="AP17" s="87">
        <v>0</v>
      </c>
      <c r="AQ17" s="87">
        <v>208709.59</v>
      </c>
      <c r="AR17" s="87">
        <v>0</v>
      </c>
      <c r="AS17" s="87">
        <v>0</v>
      </c>
      <c r="AT17" s="87">
        <v>38332.31</v>
      </c>
      <c r="AU17" s="87">
        <v>0</v>
      </c>
      <c r="AV17" s="87">
        <v>0</v>
      </c>
      <c r="AW17" s="87">
        <v>0</v>
      </c>
      <c r="AX17" s="87">
        <v>43</v>
      </c>
      <c r="AY17" s="87">
        <v>3</v>
      </c>
      <c r="AZ17" s="87">
        <v>0</v>
      </c>
      <c r="BA17" s="87">
        <v>0</v>
      </c>
      <c r="BB17" s="87">
        <v>-5</v>
      </c>
      <c r="BC17" s="87">
        <v>-8</v>
      </c>
      <c r="BD17" s="87">
        <v>0</v>
      </c>
      <c r="BE17" s="88">
        <f t="shared" ref="BE17:BE26" si="6">SUM(AX17:BD17)</f>
        <v>33</v>
      </c>
      <c r="BF17" s="87">
        <v>0</v>
      </c>
      <c r="BG17" s="87">
        <v>1</v>
      </c>
      <c r="BH17" s="87">
        <v>0</v>
      </c>
      <c r="BI17" s="72">
        <v>3</v>
      </c>
      <c r="BJ17" s="72">
        <v>4</v>
      </c>
      <c r="BK17" s="72">
        <v>0</v>
      </c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</row>
    <row r="18" spans="1:209" s="62" customFormat="1" x14ac:dyDescent="0.35">
      <c r="A18" s="58">
        <v>7</v>
      </c>
      <c r="B18" s="59" t="s">
        <v>119</v>
      </c>
      <c r="C18" s="59" t="s">
        <v>201</v>
      </c>
      <c r="D18" s="41" t="s">
        <v>143</v>
      </c>
      <c r="E18" s="41" t="s">
        <v>144</v>
      </c>
      <c r="F18" s="25" t="s">
        <v>108</v>
      </c>
      <c r="G18" s="72">
        <v>180903.94</v>
      </c>
      <c r="H18" s="72">
        <v>180905.99</v>
      </c>
      <c r="I18" s="72">
        <v>20881.88</v>
      </c>
      <c r="J18" s="72">
        <v>81557.600000000006</v>
      </c>
      <c r="K18" s="72">
        <v>26190.240000000002</v>
      </c>
      <c r="L18" s="72">
        <v>17616.46</v>
      </c>
      <c r="M18" s="72">
        <v>9031.7800000000007</v>
      </c>
      <c r="N18" s="72">
        <v>150247.64000000001</v>
      </c>
      <c r="O18" s="93">
        <v>4</v>
      </c>
      <c r="P18" s="72"/>
      <c r="Q18" s="72"/>
      <c r="R18" s="72"/>
      <c r="S18" s="89"/>
      <c r="T18" s="72"/>
      <c r="U18" s="72">
        <v>20881.880000000005</v>
      </c>
      <c r="V18" s="72">
        <v>160022.06</v>
      </c>
      <c r="W18" s="72">
        <v>0</v>
      </c>
      <c r="X18" s="89">
        <v>6.999997375361873E-2</v>
      </c>
      <c r="Y18" s="72">
        <v>10851.56</v>
      </c>
      <c r="Z18" s="72">
        <v>66429.399999999994</v>
      </c>
      <c r="AA18" s="72">
        <v>3.4899999999999998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2">
        <v>0</v>
      </c>
      <c r="AN18" s="72">
        <v>1673.57</v>
      </c>
      <c r="AO18" s="89">
        <f t="shared" ref="AO18:AO27" si="7">IF(AN18=0,0,AM18/AN18)</f>
        <v>0</v>
      </c>
      <c r="AP18" s="72">
        <v>0</v>
      </c>
      <c r="AQ18" s="72">
        <v>11322.57</v>
      </c>
      <c r="AR18" s="72">
        <v>0</v>
      </c>
      <c r="AS18" s="72">
        <v>0</v>
      </c>
      <c r="AT18" s="72">
        <v>16874.650000000001</v>
      </c>
      <c r="AU18" s="72">
        <v>0</v>
      </c>
      <c r="AV18" s="72">
        <v>0</v>
      </c>
      <c r="AW18" s="72">
        <v>0</v>
      </c>
      <c r="AX18" s="72">
        <v>4</v>
      </c>
      <c r="AY18" s="72">
        <v>0</v>
      </c>
      <c r="AZ18" s="72">
        <v>0</v>
      </c>
      <c r="BA18" s="72">
        <v>0</v>
      </c>
      <c r="BB18" s="72">
        <v>0</v>
      </c>
      <c r="BC18" s="72">
        <v>-1</v>
      </c>
      <c r="BD18" s="72">
        <v>0</v>
      </c>
      <c r="BE18" s="72">
        <f t="shared" si="6"/>
        <v>3</v>
      </c>
      <c r="BF18" s="72">
        <v>0</v>
      </c>
      <c r="BG18" s="72">
        <v>1</v>
      </c>
      <c r="BH18" s="72">
        <v>0</v>
      </c>
      <c r="BI18" s="72">
        <v>0</v>
      </c>
      <c r="BJ18" s="72">
        <v>0</v>
      </c>
      <c r="BK18" s="72">
        <v>0</v>
      </c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</row>
    <row r="19" spans="1:209" s="62" customFormat="1" x14ac:dyDescent="0.35">
      <c r="A19" s="58">
        <v>7</v>
      </c>
      <c r="B19" s="59" t="s">
        <v>120</v>
      </c>
      <c r="C19" s="59" t="s">
        <v>202</v>
      </c>
      <c r="D19" s="41" t="s">
        <v>145</v>
      </c>
      <c r="E19" s="41" t="s">
        <v>144</v>
      </c>
      <c r="F19" s="25" t="s">
        <v>108</v>
      </c>
      <c r="G19" s="72">
        <v>34603.18</v>
      </c>
      <c r="H19" s="72">
        <v>34603.18</v>
      </c>
      <c r="I19" s="72">
        <v>3245.51</v>
      </c>
      <c r="J19" s="72">
        <v>25650.240000000002</v>
      </c>
      <c r="K19" s="72">
        <v>672.3</v>
      </c>
      <c r="L19" s="72">
        <v>0</v>
      </c>
      <c r="M19" s="72">
        <v>6345.48</v>
      </c>
      <c r="N19" s="72">
        <v>35804.26</v>
      </c>
      <c r="O19" s="93">
        <v>1</v>
      </c>
      <c r="P19" s="72"/>
      <c r="Q19" s="72"/>
      <c r="R19" s="72"/>
      <c r="S19" s="89"/>
      <c r="T19" s="72"/>
      <c r="U19" s="72">
        <v>3245.510000000002</v>
      </c>
      <c r="V19" s="72">
        <v>31357.67</v>
      </c>
      <c r="W19" s="72">
        <v>0</v>
      </c>
      <c r="X19" s="89">
        <v>0.10000009567037348</v>
      </c>
      <c r="Y19" s="72">
        <v>3135.77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2">
        <v>0</v>
      </c>
      <c r="AN19" s="72">
        <v>1724.75</v>
      </c>
      <c r="AO19" s="89">
        <f t="shared" si="7"/>
        <v>0</v>
      </c>
      <c r="AP19" s="72">
        <v>0</v>
      </c>
      <c r="AQ19" s="72">
        <v>1642.57</v>
      </c>
      <c r="AR19" s="72">
        <v>0</v>
      </c>
      <c r="AS19" s="72">
        <v>0</v>
      </c>
      <c r="AT19" s="72">
        <v>9036.9</v>
      </c>
      <c r="AU19" s="72">
        <v>0</v>
      </c>
      <c r="AV19" s="72">
        <v>0</v>
      </c>
      <c r="AW19" s="72">
        <v>0</v>
      </c>
      <c r="AX19" s="72">
        <v>2</v>
      </c>
      <c r="AY19" s="72">
        <v>1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f t="shared" si="6"/>
        <v>3</v>
      </c>
      <c r="BF19" s="72">
        <v>0</v>
      </c>
      <c r="BG19" s="72">
        <v>0</v>
      </c>
      <c r="BH19" s="72">
        <v>0</v>
      </c>
      <c r="BI19" s="72">
        <v>0</v>
      </c>
      <c r="BJ19" s="72">
        <v>0</v>
      </c>
      <c r="BK19" s="72">
        <v>0</v>
      </c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</row>
    <row r="20" spans="1:209" s="62" customFormat="1" x14ac:dyDescent="0.35">
      <c r="A20" s="58">
        <v>8</v>
      </c>
      <c r="B20" s="59" t="s">
        <v>121</v>
      </c>
      <c r="C20" s="59" t="s">
        <v>203</v>
      </c>
      <c r="D20" s="41" t="s">
        <v>146</v>
      </c>
      <c r="E20" s="41" t="s">
        <v>147</v>
      </c>
      <c r="F20" s="25" t="s">
        <v>101</v>
      </c>
      <c r="G20" s="87">
        <v>208914.19</v>
      </c>
      <c r="H20" s="87">
        <v>208921.82</v>
      </c>
      <c r="I20" s="87">
        <v>720.49</v>
      </c>
      <c r="J20" s="87">
        <v>161934.69</v>
      </c>
      <c r="K20" s="72">
        <v>712.57</v>
      </c>
      <c r="L20" s="72">
        <v>22476.42</v>
      </c>
      <c r="M20" s="72">
        <v>12741.17</v>
      </c>
      <c r="N20" s="87">
        <v>213312.89</v>
      </c>
      <c r="O20" s="92">
        <v>1</v>
      </c>
      <c r="P20" s="88"/>
      <c r="Q20" s="87"/>
      <c r="R20" s="87"/>
      <c r="S20" s="85"/>
      <c r="T20" s="87"/>
      <c r="U20" s="87">
        <v>0</v>
      </c>
      <c r="V20" s="87">
        <v>161933.5</v>
      </c>
      <c r="W20" s="87">
        <v>46980.69</v>
      </c>
      <c r="X20" s="85">
        <v>7.2631590989582856E-2</v>
      </c>
      <c r="Y20" s="87">
        <v>15170.04</v>
      </c>
      <c r="Z20" s="87">
        <v>0</v>
      </c>
      <c r="AA20" s="87">
        <v>18.62</v>
      </c>
      <c r="AB20" s="87">
        <v>8500</v>
      </c>
      <c r="AC20" s="72">
        <v>649.75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188</v>
      </c>
      <c r="AJ20" s="72">
        <v>0</v>
      </c>
      <c r="AK20" s="87">
        <v>0</v>
      </c>
      <c r="AL20" s="72">
        <v>0</v>
      </c>
      <c r="AM20" s="87">
        <v>0</v>
      </c>
      <c r="AN20" s="87">
        <v>9701.19</v>
      </c>
      <c r="AO20" s="71">
        <f t="shared" si="7"/>
        <v>0</v>
      </c>
      <c r="AP20" s="87">
        <v>0</v>
      </c>
      <c r="AQ20" s="87">
        <v>10409.69</v>
      </c>
      <c r="AR20" s="87">
        <v>0</v>
      </c>
      <c r="AS20" s="87">
        <v>0</v>
      </c>
      <c r="AT20" s="87">
        <v>10685</v>
      </c>
      <c r="AU20" s="87">
        <v>0</v>
      </c>
      <c r="AV20" s="87">
        <v>0</v>
      </c>
      <c r="AW20" s="87">
        <v>0</v>
      </c>
      <c r="AX20" s="87">
        <v>5</v>
      </c>
      <c r="AY20" s="87">
        <v>1</v>
      </c>
      <c r="AZ20" s="87">
        <v>0</v>
      </c>
      <c r="BA20" s="87">
        <v>0</v>
      </c>
      <c r="BB20" s="87">
        <v>-2</v>
      </c>
      <c r="BC20" s="87">
        <v>-1</v>
      </c>
      <c r="BD20" s="87">
        <v>0</v>
      </c>
      <c r="BE20" s="88">
        <f t="shared" si="6"/>
        <v>3</v>
      </c>
      <c r="BF20" s="87">
        <v>0</v>
      </c>
      <c r="BG20" s="87">
        <v>0</v>
      </c>
      <c r="BH20" s="87">
        <v>0</v>
      </c>
      <c r="BI20" s="72">
        <v>1</v>
      </c>
      <c r="BJ20" s="72">
        <v>0</v>
      </c>
      <c r="BK20" s="72">
        <v>0</v>
      </c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</row>
    <row r="21" spans="1:209" s="20" customFormat="1" x14ac:dyDescent="0.35">
      <c r="A21" s="22">
        <v>8</v>
      </c>
      <c r="B21" s="65" t="s">
        <v>190</v>
      </c>
      <c r="C21" s="65" t="s">
        <v>204</v>
      </c>
      <c r="D21" s="41" t="s">
        <v>148</v>
      </c>
      <c r="E21" s="41" t="s">
        <v>149</v>
      </c>
      <c r="F21" s="24" t="s">
        <v>101</v>
      </c>
      <c r="G21" s="72">
        <v>612433.91</v>
      </c>
      <c r="H21" s="72">
        <v>612433.91</v>
      </c>
      <c r="I21" s="72">
        <v>0</v>
      </c>
      <c r="J21" s="72">
        <v>270093.65000000002</v>
      </c>
      <c r="K21" s="72">
        <v>25267.68</v>
      </c>
      <c r="L21" s="72">
        <v>30886.99</v>
      </c>
      <c r="M21" s="72">
        <v>0</v>
      </c>
      <c r="N21" s="72">
        <v>358494.35</v>
      </c>
      <c r="O21" s="93">
        <v>3</v>
      </c>
      <c r="P21" s="72"/>
      <c r="Q21" s="72"/>
      <c r="R21" s="72"/>
      <c r="S21" s="89"/>
      <c r="T21" s="72"/>
      <c r="U21" s="72">
        <v>0</v>
      </c>
      <c r="V21" s="72">
        <v>462433.91</v>
      </c>
      <c r="W21" s="72">
        <v>150000</v>
      </c>
      <c r="X21" s="89">
        <v>5.2652260878239085E-2</v>
      </c>
      <c r="Y21" s="72">
        <v>32246.03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2">
        <v>0</v>
      </c>
      <c r="AN21" s="72">
        <v>5552.18</v>
      </c>
      <c r="AO21" s="89">
        <f t="shared" si="7"/>
        <v>0</v>
      </c>
      <c r="AP21" s="72">
        <v>0</v>
      </c>
      <c r="AQ21" s="72">
        <v>30400</v>
      </c>
      <c r="AR21" s="72">
        <v>0</v>
      </c>
      <c r="AS21" s="72">
        <v>0</v>
      </c>
      <c r="AT21" s="72">
        <v>7242.91</v>
      </c>
      <c r="AU21" s="72">
        <v>0</v>
      </c>
      <c r="AV21" s="72">
        <v>0</v>
      </c>
      <c r="AW21" s="72">
        <v>0</v>
      </c>
      <c r="AX21" s="72">
        <v>13</v>
      </c>
      <c r="AY21" s="72">
        <v>2</v>
      </c>
      <c r="AZ21" s="72">
        <v>0</v>
      </c>
      <c r="BA21" s="72">
        <v>0</v>
      </c>
      <c r="BB21" s="72">
        <v>-1</v>
      </c>
      <c r="BC21" s="72">
        <v>0</v>
      </c>
      <c r="BD21" s="72">
        <v>0</v>
      </c>
      <c r="BE21" s="72">
        <f t="shared" si="6"/>
        <v>14</v>
      </c>
      <c r="BF21" s="72">
        <v>0</v>
      </c>
      <c r="BG21" s="72">
        <v>0</v>
      </c>
      <c r="BH21" s="72">
        <v>0</v>
      </c>
      <c r="BI21" s="72">
        <v>0</v>
      </c>
      <c r="BJ21" s="72">
        <v>0</v>
      </c>
      <c r="BK21" s="72">
        <v>0</v>
      </c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</row>
    <row r="22" spans="1:209" s="64" customFormat="1" x14ac:dyDescent="0.35">
      <c r="A22" s="58">
        <v>9</v>
      </c>
      <c r="B22" s="59" t="s">
        <v>122</v>
      </c>
      <c r="C22" s="59" t="s">
        <v>205</v>
      </c>
      <c r="D22" s="41" t="s">
        <v>150</v>
      </c>
      <c r="E22" s="41" t="s">
        <v>149</v>
      </c>
      <c r="F22" s="63" t="s">
        <v>66</v>
      </c>
      <c r="G22" s="87">
        <v>920428.18</v>
      </c>
      <c r="H22" s="87">
        <v>920428.18</v>
      </c>
      <c r="I22" s="87">
        <v>19193.03</v>
      </c>
      <c r="J22" s="87">
        <v>136182.95000000001</v>
      </c>
      <c r="K22" s="72">
        <v>-3131.87</v>
      </c>
      <c r="L22" s="72">
        <v>121800.38</v>
      </c>
      <c r="M22" s="72">
        <v>3447.4</v>
      </c>
      <c r="N22" s="87">
        <v>304565.78000000003</v>
      </c>
      <c r="O22" s="92">
        <v>2.93</v>
      </c>
      <c r="P22" s="88">
        <v>0</v>
      </c>
      <c r="Q22" s="87">
        <v>272177.96000000002</v>
      </c>
      <c r="R22" s="87">
        <v>0</v>
      </c>
      <c r="S22" s="85">
        <v>5.0000007348133549E-2</v>
      </c>
      <c r="T22" s="87">
        <v>46267</v>
      </c>
      <c r="U22" s="87"/>
      <c r="V22" s="87"/>
      <c r="W22" s="87"/>
      <c r="X22" s="85"/>
      <c r="Y22" s="87"/>
      <c r="Z22" s="87">
        <v>0</v>
      </c>
      <c r="AA22" s="87">
        <v>0</v>
      </c>
      <c r="AB22" s="87">
        <v>2540.2399999999998</v>
      </c>
      <c r="AC22" s="72">
        <v>195.74</v>
      </c>
      <c r="AD22" s="72">
        <v>508.78</v>
      </c>
      <c r="AE22" s="72">
        <v>288</v>
      </c>
      <c r="AF22" s="72">
        <v>0</v>
      </c>
      <c r="AG22" s="72">
        <v>999.58</v>
      </c>
      <c r="AH22" s="72">
        <v>0</v>
      </c>
      <c r="AI22" s="72">
        <v>312.23</v>
      </c>
      <c r="AJ22" s="72">
        <v>0</v>
      </c>
      <c r="AK22" s="87">
        <v>107.67</v>
      </c>
      <c r="AL22" s="72">
        <v>51.39</v>
      </c>
      <c r="AM22" s="87">
        <v>0</v>
      </c>
      <c r="AN22" s="87">
        <v>5753.26</v>
      </c>
      <c r="AO22" s="71">
        <f t="shared" si="7"/>
        <v>0</v>
      </c>
      <c r="AP22" s="87">
        <v>0</v>
      </c>
      <c r="AQ22" s="87">
        <v>30000</v>
      </c>
      <c r="AR22" s="87">
        <v>0</v>
      </c>
      <c r="AS22" s="87">
        <v>0</v>
      </c>
      <c r="AT22" s="87">
        <v>17465.36</v>
      </c>
      <c r="AU22" s="87">
        <v>0</v>
      </c>
      <c r="AV22" s="87">
        <v>0</v>
      </c>
      <c r="AW22" s="87">
        <v>0</v>
      </c>
      <c r="AX22" s="87">
        <v>27</v>
      </c>
      <c r="AY22" s="87">
        <v>3</v>
      </c>
      <c r="AZ22" s="87">
        <v>7</v>
      </c>
      <c r="BA22" s="87">
        <v>0</v>
      </c>
      <c r="BB22" s="87">
        <v>0</v>
      </c>
      <c r="BC22" s="87">
        <v>-8</v>
      </c>
      <c r="BD22" s="87">
        <v>0</v>
      </c>
      <c r="BE22" s="88">
        <f t="shared" si="6"/>
        <v>29</v>
      </c>
      <c r="BF22" s="87">
        <v>0</v>
      </c>
      <c r="BG22" s="87">
        <v>0</v>
      </c>
      <c r="BH22" s="87">
        <v>1</v>
      </c>
      <c r="BI22" s="72">
        <v>5</v>
      </c>
      <c r="BJ22" s="72">
        <v>2</v>
      </c>
      <c r="BK22" s="72">
        <v>0</v>
      </c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</row>
    <row r="23" spans="1:209" s="62" customFormat="1" ht="16.5" customHeight="1" x14ac:dyDescent="0.35">
      <c r="A23" s="58">
        <v>10</v>
      </c>
      <c r="B23" s="59" t="s">
        <v>123</v>
      </c>
      <c r="C23" s="59" t="s">
        <v>206</v>
      </c>
      <c r="D23" s="41" t="s">
        <v>152</v>
      </c>
      <c r="E23" s="41" t="s">
        <v>151</v>
      </c>
      <c r="F23" s="63" t="s">
        <v>62</v>
      </c>
      <c r="G23" s="87">
        <v>1958497.76</v>
      </c>
      <c r="H23" s="87">
        <v>1968721.06</v>
      </c>
      <c r="I23" s="87">
        <v>0</v>
      </c>
      <c r="J23" s="87">
        <v>1395217.18</v>
      </c>
      <c r="K23" s="72">
        <v>39456.29</v>
      </c>
      <c r="L23" s="72">
        <v>434488.88</v>
      </c>
      <c r="M23" s="72">
        <v>173941.23</v>
      </c>
      <c r="N23" s="87">
        <v>2192803.2999999998</v>
      </c>
      <c r="O23" s="92">
        <v>3</v>
      </c>
      <c r="P23" s="88"/>
      <c r="Q23" s="87"/>
      <c r="R23" s="87"/>
      <c r="S23" s="85"/>
      <c r="T23" s="87"/>
      <c r="U23" s="87">
        <v>0</v>
      </c>
      <c r="V23" s="87">
        <v>1244754.69</v>
      </c>
      <c r="W23" s="87">
        <v>713743.07</v>
      </c>
      <c r="X23" s="85">
        <v>4.2711317678504779E-2</v>
      </c>
      <c r="Y23" s="87">
        <v>83649.89</v>
      </c>
      <c r="Z23" s="87">
        <v>195473.46</v>
      </c>
      <c r="AA23" s="87">
        <v>248.37</v>
      </c>
      <c r="AB23" s="87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61.71</v>
      </c>
      <c r="AJ23" s="72">
        <v>0</v>
      </c>
      <c r="AK23" s="87">
        <v>0</v>
      </c>
      <c r="AL23" s="72">
        <v>0</v>
      </c>
      <c r="AM23" s="87">
        <v>0</v>
      </c>
      <c r="AN23" s="87">
        <v>14101.78</v>
      </c>
      <c r="AO23" s="71">
        <f t="shared" si="7"/>
        <v>0</v>
      </c>
      <c r="AP23" s="87">
        <v>0</v>
      </c>
      <c r="AQ23" s="87">
        <v>79795.67</v>
      </c>
      <c r="AR23" s="87">
        <v>0</v>
      </c>
      <c r="AS23" s="87">
        <v>0</v>
      </c>
      <c r="AT23" s="87">
        <v>0</v>
      </c>
      <c r="AU23" s="87">
        <v>0</v>
      </c>
      <c r="AV23" s="87">
        <v>0</v>
      </c>
      <c r="AW23" s="87">
        <v>0</v>
      </c>
      <c r="AX23" s="87">
        <v>33</v>
      </c>
      <c r="AY23" s="87">
        <v>4</v>
      </c>
      <c r="AZ23" s="87">
        <v>0</v>
      </c>
      <c r="BA23" s="87">
        <v>0</v>
      </c>
      <c r="BB23" s="87">
        <v>-3</v>
      </c>
      <c r="BC23" s="87">
        <v>-6</v>
      </c>
      <c r="BD23" s="87">
        <v>-1</v>
      </c>
      <c r="BE23" s="88">
        <f t="shared" si="6"/>
        <v>27</v>
      </c>
      <c r="BF23" s="87">
        <v>1</v>
      </c>
      <c r="BG23" s="87">
        <v>1</v>
      </c>
      <c r="BH23" s="87">
        <v>1</v>
      </c>
      <c r="BI23" s="72">
        <v>2</v>
      </c>
      <c r="BJ23" s="72">
        <v>2</v>
      </c>
      <c r="BK23" s="72">
        <v>0</v>
      </c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</row>
    <row r="24" spans="1:209" s="62" customFormat="1" x14ac:dyDescent="0.35">
      <c r="A24" s="58">
        <v>10</v>
      </c>
      <c r="B24" s="59" t="s">
        <v>124</v>
      </c>
      <c r="C24" s="59" t="s">
        <v>207</v>
      </c>
      <c r="D24" s="41" t="s">
        <v>153</v>
      </c>
      <c r="E24" s="41" t="s">
        <v>139</v>
      </c>
      <c r="F24" s="63" t="s">
        <v>62</v>
      </c>
      <c r="G24" s="87">
        <v>709612.84</v>
      </c>
      <c r="H24" s="87">
        <v>710678.43</v>
      </c>
      <c r="I24" s="87">
        <v>0</v>
      </c>
      <c r="J24" s="87">
        <v>324924.95</v>
      </c>
      <c r="K24" s="72">
        <v>84138.7</v>
      </c>
      <c r="L24" s="72">
        <v>18283.099999999999</v>
      </c>
      <c r="M24" s="72">
        <v>73186.8</v>
      </c>
      <c r="N24" s="87">
        <v>530313.07999999996</v>
      </c>
      <c r="O24" s="92">
        <v>1</v>
      </c>
      <c r="P24" s="88"/>
      <c r="Q24" s="87"/>
      <c r="R24" s="87"/>
      <c r="S24" s="85"/>
      <c r="T24" s="87"/>
      <c r="U24" s="87">
        <v>0</v>
      </c>
      <c r="V24" s="87">
        <v>368609.48</v>
      </c>
      <c r="W24" s="87">
        <v>341003.36</v>
      </c>
      <c r="X24" s="85">
        <v>4.0389023964109781E-2</v>
      </c>
      <c r="Y24" s="87">
        <v>28713.94</v>
      </c>
      <c r="Z24" s="87">
        <v>21311.8</v>
      </c>
      <c r="AA24" s="87">
        <v>0</v>
      </c>
      <c r="AB24" s="87">
        <v>81.39</v>
      </c>
      <c r="AC24" s="72">
        <v>0</v>
      </c>
      <c r="AD24" s="72">
        <v>0</v>
      </c>
      <c r="AE24" s="72">
        <v>128.37</v>
      </c>
      <c r="AF24" s="72">
        <v>29.31</v>
      </c>
      <c r="AG24" s="72">
        <v>257.97000000000003</v>
      </c>
      <c r="AH24" s="72">
        <v>0</v>
      </c>
      <c r="AI24" s="72">
        <v>107.5</v>
      </c>
      <c r="AJ24" s="72">
        <v>0</v>
      </c>
      <c r="AK24" s="87">
        <v>3.8</v>
      </c>
      <c r="AL24" s="72">
        <v>9.77</v>
      </c>
      <c r="AM24" s="87">
        <v>0</v>
      </c>
      <c r="AN24" s="87">
        <v>2449.84</v>
      </c>
      <c r="AO24" s="71">
        <f t="shared" si="7"/>
        <v>0</v>
      </c>
      <c r="AP24" s="87">
        <v>0</v>
      </c>
      <c r="AQ24" s="87">
        <v>26000</v>
      </c>
      <c r="AR24" s="87">
        <v>0</v>
      </c>
      <c r="AS24" s="87">
        <v>0</v>
      </c>
      <c r="AT24" s="87">
        <v>1565.33</v>
      </c>
      <c r="AU24" s="87">
        <v>0</v>
      </c>
      <c r="AV24" s="87">
        <v>0</v>
      </c>
      <c r="AW24" s="87">
        <v>0</v>
      </c>
      <c r="AX24" s="87">
        <v>5</v>
      </c>
      <c r="AY24" s="87">
        <v>0</v>
      </c>
      <c r="AZ24" s="87">
        <v>0</v>
      </c>
      <c r="BA24" s="87">
        <v>0</v>
      </c>
      <c r="BB24" s="87">
        <v>-1</v>
      </c>
      <c r="BC24" s="87">
        <v>0</v>
      </c>
      <c r="BD24" s="87">
        <v>0</v>
      </c>
      <c r="BE24" s="88">
        <f t="shared" si="6"/>
        <v>4</v>
      </c>
      <c r="BF24" s="87">
        <v>0</v>
      </c>
      <c r="BG24" s="87">
        <v>0</v>
      </c>
      <c r="BH24" s="87">
        <v>0</v>
      </c>
      <c r="BI24" s="72">
        <v>0</v>
      </c>
      <c r="BJ24" s="72">
        <v>0</v>
      </c>
      <c r="BK24" s="72">
        <v>0</v>
      </c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</row>
    <row r="25" spans="1:209" s="20" customFormat="1" x14ac:dyDescent="0.35">
      <c r="A25" s="22">
        <v>10</v>
      </c>
      <c r="B25" s="65" t="s">
        <v>224</v>
      </c>
      <c r="C25" s="65"/>
      <c r="D25" s="41" t="s">
        <v>154</v>
      </c>
      <c r="E25" s="41" t="s">
        <v>155</v>
      </c>
      <c r="F25" s="57" t="s">
        <v>61</v>
      </c>
      <c r="G25" s="72">
        <v>683218.42</v>
      </c>
      <c r="H25" s="72">
        <v>683218.42</v>
      </c>
      <c r="I25" s="72">
        <v>44634.3</v>
      </c>
      <c r="J25" s="72">
        <v>390985.26</v>
      </c>
      <c r="K25" s="72">
        <v>55817.22</v>
      </c>
      <c r="L25" s="72">
        <v>86389.42</v>
      </c>
      <c r="M25" s="72">
        <v>3740.91</v>
      </c>
      <c r="N25" s="72">
        <v>571093.72</v>
      </c>
      <c r="O25" s="93">
        <v>2</v>
      </c>
      <c r="P25" s="72"/>
      <c r="Q25" s="72"/>
      <c r="R25" s="72"/>
      <c r="S25" s="89"/>
      <c r="T25" s="72"/>
      <c r="U25" s="72">
        <v>0</v>
      </c>
      <c r="V25" s="72">
        <v>683218.42</v>
      </c>
      <c r="W25" s="72">
        <v>0</v>
      </c>
      <c r="X25" s="89">
        <v>4.999999853633922E-2</v>
      </c>
      <c r="Y25" s="72">
        <v>34160.910000000003</v>
      </c>
      <c r="Z25" s="72">
        <v>0</v>
      </c>
      <c r="AA25" s="72">
        <v>0</v>
      </c>
      <c r="AB25" s="72">
        <v>0</v>
      </c>
      <c r="AC25" s="72">
        <v>0</v>
      </c>
      <c r="AD25" s="72">
        <v>0</v>
      </c>
      <c r="AE25" s="72">
        <v>124.93</v>
      </c>
      <c r="AF25" s="72">
        <v>123.39</v>
      </c>
      <c r="AG25" s="72">
        <v>243.55</v>
      </c>
      <c r="AH25" s="72">
        <v>0</v>
      </c>
      <c r="AI25" s="72">
        <v>219.21</v>
      </c>
      <c r="AJ25" s="72">
        <v>0</v>
      </c>
      <c r="AK25" s="72">
        <v>17.12</v>
      </c>
      <c r="AL25" s="72">
        <v>0</v>
      </c>
      <c r="AM25" s="72">
        <v>0</v>
      </c>
      <c r="AN25" s="72">
        <v>1087.31</v>
      </c>
      <c r="AO25" s="89">
        <f t="shared" si="7"/>
        <v>0</v>
      </c>
      <c r="AP25" s="72">
        <v>0</v>
      </c>
      <c r="AQ25" s="72">
        <v>33160.92</v>
      </c>
      <c r="AR25" s="72">
        <v>1231.71</v>
      </c>
      <c r="AS25" s="72">
        <v>0</v>
      </c>
      <c r="AT25" s="72">
        <v>943.35</v>
      </c>
      <c r="AU25" s="72">
        <v>0</v>
      </c>
      <c r="AV25" s="72">
        <v>0</v>
      </c>
      <c r="AW25" s="72">
        <v>0</v>
      </c>
      <c r="AX25" s="72">
        <v>11</v>
      </c>
      <c r="AY25" s="72">
        <v>1</v>
      </c>
      <c r="AZ25" s="72">
        <v>0</v>
      </c>
      <c r="BA25" s="72">
        <v>0</v>
      </c>
      <c r="BB25" s="72">
        <v>-1</v>
      </c>
      <c r="BC25" s="72">
        <v>0</v>
      </c>
      <c r="BD25" s="72">
        <v>0</v>
      </c>
      <c r="BE25" s="72">
        <f t="shared" si="6"/>
        <v>11</v>
      </c>
      <c r="BF25" s="72">
        <v>0</v>
      </c>
      <c r="BG25" s="72">
        <v>0</v>
      </c>
      <c r="BH25" s="72">
        <v>0</v>
      </c>
      <c r="BI25" s="72">
        <v>0</v>
      </c>
      <c r="BJ25" s="72">
        <v>1</v>
      </c>
      <c r="BK25" s="72">
        <v>0</v>
      </c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</row>
    <row r="26" spans="1:209" s="62" customFormat="1" x14ac:dyDescent="0.35">
      <c r="A26" s="81">
        <v>11</v>
      </c>
      <c r="B26" s="82" t="s">
        <v>193</v>
      </c>
      <c r="C26" s="82" t="s">
        <v>209</v>
      </c>
      <c r="D26" s="41" t="s">
        <v>156</v>
      </c>
      <c r="E26" s="41" t="s">
        <v>149</v>
      </c>
      <c r="F26" s="83" t="s">
        <v>113</v>
      </c>
      <c r="G26" s="72">
        <v>615544</v>
      </c>
      <c r="H26" s="72">
        <v>615544</v>
      </c>
      <c r="I26" s="72">
        <v>4495</v>
      </c>
      <c r="J26" s="72">
        <v>57086</v>
      </c>
      <c r="K26" s="72">
        <v>176529</v>
      </c>
      <c r="L26" s="72">
        <v>129181</v>
      </c>
      <c r="M26" s="72">
        <v>230496</v>
      </c>
      <c r="N26" s="72">
        <v>716644</v>
      </c>
      <c r="O26" s="93">
        <v>2</v>
      </c>
      <c r="P26" s="72"/>
      <c r="Q26" s="72"/>
      <c r="R26" s="72"/>
      <c r="S26" s="89"/>
      <c r="T26" s="72"/>
      <c r="U26" s="72">
        <f>615544-610411</f>
        <v>5133</v>
      </c>
      <c r="V26" s="72">
        <v>610411</v>
      </c>
      <c r="W26" s="72">
        <v>0</v>
      </c>
      <c r="X26" s="89">
        <f>34793/610411</f>
        <v>5.6999300471321783E-2</v>
      </c>
      <c r="Y26" s="72">
        <v>34830</v>
      </c>
      <c r="Z26" s="72">
        <v>0</v>
      </c>
      <c r="AA26" s="72">
        <v>0</v>
      </c>
      <c r="AB26" s="72">
        <v>4999</v>
      </c>
      <c r="AC26" s="72">
        <v>377</v>
      </c>
      <c r="AD26" s="72">
        <v>833</v>
      </c>
      <c r="AE26" s="72">
        <v>0</v>
      </c>
      <c r="AF26" s="72">
        <v>0</v>
      </c>
      <c r="AG26" s="72">
        <v>0</v>
      </c>
      <c r="AH26" s="72">
        <v>0</v>
      </c>
      <c r="AI26" s="72">
        <f>233+909</f>
        <v>1142</v>
      </c>
      <c r="AJ26" s="72">
        <v>0</v>
      </c>
      <c r="AK26" s="72">
        <v>0</v>
      </c>
      <c r="AL26" s="72">
        <v>0</v>
      </c>
      <c r="AM26" s="72">
        <v>0</v>
      </c>
      <c r="AN26" s="72">
        <v>8069</v>
      </c>
      <c r="AO26" s="89">
        <f t="shared" si="7"/>
        <v>0</v>
      </c>
      <c r="AP26" s="72">
        <v>0</v>
      </c>
      <c r="AQ26" s="72">
        <v>30552</v>
      </c>
      <c r="AR26" s="72">
        <v>0</v>
      </c>
      <c r="AS26" s="72">
        <v>0</v>
      </c>
      <c r="AT26" s="72">
        <v>8880</v>
      </c>
      <c r="AU26" s="72">
        <v>0</v>
      </c>
      <c r="AV26" s="72">
        <v>0</v>
      </c>
      <c r="AW26" s="72">
        <v>0</v>
      </c>
      <c r="AX26" s="72">
        <v>40</v>
      </c>
      <c r="AY26" s="72">
        <v>9</v>
      </c>
      <c r="AZ26" s="72">
        <v>1</v>
      </c>
      <c r="BA26" s="72">
        <v>0</v>
      </c>
      <c r="BB26" s="72">
        <v>-1</v>
      </c>
      <c r="BC26" s="72">
        <v>-7</v>
      </c>
      <c r="BD26" s="72">
        <v>0</v>
      </c>
      <c r="BE26" s="72">
        <f t="shared" si="6"/>
        <v>42</v>
      </c>
      <c r="BF26" s="72">
        <v>0</v>
      </c>
      <c r="BG26" s="72">
        <v>0</v>
      </c>
      <c r="BH26" s="72">
        <v>0</v>
      </c>
      <c r="BI26" s="72">
        <v>4</v>
      </c>
      <c r="BJ26" s="72">
        <v>3</v>
      </c>
      <c r="BK26" s="72">
        <v>0</v>
      </c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</row>
    <row r="27" spans="1:209" s="20" customFormat="1" x14ac:dyDescent="0.35">
      <c r="A27" s="22">
        <v>11</v>
      </c>
      <c r="B27" s="23" t="s">
        <v>176</v>
      </c>
      <c r="C27" s="23" t="s">
        <v>198</v>
      </c>
      <c r="D27" s="41" t="s">
        <v>157</v>
      </c>
      <c r="E27" s="41" t="s">
        <v>144</v>
      </c>
      <c r="F27" s="57" t="s">
        <v>113</v>
      </c>
      <c r="G27" s="72">
        <v>3545669</v>
      </c>
      <c r="H27" s="72">
        <v>3545669</v>
      </c>
      <c r="I27" s="72">
        <v>15860.12</v>
      </c>
      <c r="J27" s="72">
        <v>2464101.42</v>
      </c>
      <c r="K27" s="72">
        <v>61425.59</v>
      </c>
      <c r="L27" s="72">
        <v>364150.13</v>
      </c>
      <c r="M27" s="72">
        <v>341514.2</v>
      </c>
      <c r="N27" s="72">
        <v>3477747.97</v>
      </c>
      <c r="O27" s="93">
        <v>0.37</v>
      </c>
      <c r="P27" s="72"/>
      <c r="Q27" s="72"/>
      <c r="R27" s="72"/>
      <c r="S27" s="89"/>
      <c r="T27" s="72"/>
      <c r="U27" s="72">
        <v>15821.149999999907</v>
      </c>
      <c r="V27" s="72">
        <v>2813193</v>
      </c>
      <c r="W27" s="72">
        <v>716654.85</v>
      </c>
      <c r="X27" s="89">
        <v>6.9848645176023655E-2</v>
      </c>
      <c r="Y27" s="72">
        <v>246556.63</v>
      </c>
      <c r="Z27" s="72">
        <v>0</v>
      </c>
      <c r="AA27" s="72">
        <v>0</v>
      </c>
      <c r="AB27" s="72">
        <v>24012.080000000002</v>
      </c>
      <c r="AC27" s="72">
        <v>1764.03</v>
      </c>
      <c r="AD27" s="72">
        <v>3016.81</v>
      </c>
      <c r="AE27" s="72">
        <v>3106.11</v>
      </c>
      <c r="AF27" s="72">
        <v>1651.87</v>
      </c>
      <c r="AG27" s="72">
        <v>2169.39</v>
      </c>
      <c r="AH27" s="72">
        <v>240</v>
      </c>
      <c r="AI27" s="72">
        <v>2012.37</v>
      </c>
      <c r="AJ27" s="72">
        <v>0</v>
      </c>
      <c r="AK27" s="72">
        <v>0</v>
      </c>
      <c r="AL27" s="72">
        <v>0</v>
      </c>
      <c r="AM27" s="72">
        <v>2513.79</v>
      </c>
      <c r="AN27" s="72">
        <v>53679.02</v>
      </c>
      <c r="AO27" s="89">
        <f t="shared" si="7"/>
        <v>4.6830027820925199E-2</v>
      </c>
      <c r="AP27" s="72">
        <v>0</v>
      </c>
      <c r="AQ27" s="72">
        <v>176492.39</v>
      </c>
      <c r="AR27" s="72">
        <v>0</v>
      </c>
      <c r="AS27" s="72">
        <v>0</v>
      </c>
      <c r="AT27" s="72">
        <v>31476.44</v>
      </c>
      <c r="AU27" s="72">
        <v>0</v>
      </c>
      <c r="AV27" s="72">
        <v>0</v>
      </c>
      <c r="AW27" s="72">
        <v>0</v>
      </c>
      <c r="AX27" s="72">
        <v>86</v>
      </c>
      <c r="AY27" s="72">
        <v>10</v>
      </c>
      <c r="AZ27" s="72">
        <v>0</v>
      </c>
      <c r="BA27" s="72">
        <v>0</v>
      </c>
      <c r="BB27" s="72">
        <v>-6</v>
      </c>
      <c r="BC27" s="72">
        <v>-13</v>
      </c>
      <c r="BD27" s="72">
        <v>0</v>
      </c>
      <c r="BE27" s="72">
        <f t="shared" ref="BE27:BE35" si="8">SUM(AX27:BD27)</f>
        <v>77</v>
      </c>
      <c r="BF27" s="72">
        <v>0</v>
      </c>
      <c r="BG27" s="72">
        <v>0</v>
      </c>
      <c r="BH27" s="72">
        <v>0</v>
      </c>
      <c r="BI27" s="72">
        <v>1</v>
      </c>
      <c r="BJ27" s="72">
        <v>0</v>
      </c>
      <c r="BK27" s="72">
        <v>0</v>
      </c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</row>
    <row r="28" spans="1:209" s="62" customFormat="1" x14ac:dyDescent="0.35">
      <c r="A28" s="58">
        <v>12</v>
      </c>
      <c r="B28" s="59" t="s">
        <v>125</v>
      </c>
      <c r="C28" s="59" t="s">
        <v>210</v>
      </c>
      <c r="D28" s="41" t="s">
        <v>158</v>
      </c>
      <c r="E28" s="41" t="s">
        <v>159</v>
      </c>
      <c r="F28" s="63" t="s">
        <v>59</v>
      </c>
      <c r="G28" s="87">
        <v>1118697.57</v>
      </c>
      <c r="H28" s="87">
        <v>1118697.57</v>
      </c>
      <c r="I28" s="87">
        <v>22589.81</v>
      </c>
      <c r="J28" s="87">
        <v>5363.53</v>
      </c>
      <c r="K28" s="72">
        <v>41676.04</v>
      </c>
      <c r="L28" s="72">
        <v>215843.37</v>
      </c>
      <c r="M28" s="72">
        <v>430434.6</v>
      </c>
      <c r="N28" s="87">
        <v>827520.58</v>
      </c>
      <c r="O28" s="92">
        <v>6</v>
      </c>
      <c r="P28" s="88">
        <v>75206.469999999972</v>
      </c>
      <c r="Q28" s="87">
        <v>752314.11</v>
      </c>
      <c r="R28" s="87">
        <v>0</v>
      </c>
      <c r="S28" s="85">
        <v>9.9999998670767989E-2</v>
      </c>
      <c r="T28" s="87">
        <v>75206.47</v>
      </c>
      <c r="U28" s="87"/>
      <c r="V28" s="87"/>
      <c r="W28" s="87"/>
      <c r="X28" s="85"/>
      <c r="Y28" s="87"/>
      <c r="Z28" s="87">
        <v>0</v>
      </c>
      <c r="AA28" s="87">
        <v>0</v>
      </c>
      <c r="AB28" s="87">
        <v>11464.41</v>
      </c>
      <c r="AC28" s="72">
        <v>885.61</v>
      </c>
      <c r="AD28" s="72">
        <v>2035.29</v>
      </c>
      <c r="AE28" s="72">
        <v>1608.48</v>
      </c>
      <c r="AF28" s="72">
        <v>0</v>
      </c>
      <c r="AG28" s="72">
        <v>2519.65</v>
      </c>
      <c r="AH28" s="72">
        <v>0</v>
      </c>
      <c r="AI28" s="72">
        <v>1007.9</v>
      </c>
      <c r="AJ28" s="72">
        <v>2311.94</v>
      </c>
      <c r="AK28" s="87">
        <v>204.38</v>
      </c>
      <c r="AL28" s="72">
        <v>0</v>
      </c>
      <c r="AM28" s="87">
        <v>19896.27</v>
      </c>
      <c r="AN28" s="87">
        <v>28560.639999999999</v>
      </c>
      <c r="AO28" s="71">
        <f>IF(AN28=0,0,AM28/AN28)</f>
        <v>0.69663249843140773</v>
      </c>
      <c r="AP28" s="87">
        <v>0</v>
      </c>
      <c r="AQ28" s="87">
        <v>36594.81</v>
      </c>
      <c r="AR28" s="87">
        <v>0</v>
      </c>
      <c r="AS28" s="87">
        <v>0</v>
      </c>
      <c r="AT28" s="87">
        <v>14267.87</v>
      </c>
      <c r="AU28" s="87">
        <v>0</v>
      </c>
      <c r="AV28" s="87">
        <v>0</v>
      </c>
      <c r="AW28" s="87">
        <v>0</v>
      </c>
      <c r="AX28" s="87">
        <v>74</v>
      </c>
      <c r="AY28" s="87">
        <v>11</v>
      </c>
      <c r="AZ28" s="87">
        <v>0</v>
      </c>
      <c r="BA28" s="87">
        <v>-2</v>
      </c>
      <c r="BB28" s="87">
        <v>-7</v>
      </c>
      <c r="BC28" s="87">
        <v>-9</v>
      </c>
      <c r="BD28" s="87">
        <v>0</v>
      </c>
      <c r="BE28" s="88">
        <f t="shared" si="8"/>
        <v>67</v>
      </c>
      <c r="BF28" s="87">
        <v>0</v>
      </c>
      <c r="BG28" s="87">
        <v>2</v>
      </c>
      <c r="BH28" s="87">
        <v>0</v>
      </c>
      <c r="BI28" s="72">
        <v>6</v>
      </c>
      <c r="BJ28" s="72">
        <v>1</v>
      </c>
      <c r="BK28" s="72">
        <v>0</v>
      </c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</row>
    <row r="29" spans="1:209" s="20" customFormat="1" x14ac:dyDescent="0.35">
      <c r="A29" s="22">
        <v>13</v>
      </c>
      <c r="B29" s="23" t="s">
        <v>126</v>
      </c>
      <c r="C29" s="23" t="s">
        <v>211</v>
      </c>
      <c r="D29" s="41" t="s">
        <v>160</v>
      </c>
      <c r="E29" s="41"/>
      <c r="F29" s="57" t="s">
        <v>72</v>
      </c>
      <c r="G29" s="72">
        <v>2127810.11</v>
      </c>
      <c r="H29" s="72">
        <v>2230945.5</v>
      </c>
      <c r="I29" s="72">
        <v>50841.11</v>
      </c>
      <c r="J29" s="72">
        <v>1538207.65</v>
      </c>
      <c r="K29" s="72">
        <v>138437.29</v>
      </c>
      <c r="L29" s="72">
        <v>929035.09</v>
      </c>
      <c r="M29" s="72">
        <v>10000</v>
      </c>
      <c r="N29" s="72">
        <v>2789965.17</v>
      </c>
      <c r="O29" s="93">
        <v>3.54</v>
      </c>
      <c r="P29" s="72">
        <v>32522.520000000019</v>
      </c>
      <c r="Q29" s="72">
        <v>2268582.58</v>
      </c>
      <c r="R29" s="72">
        <v>488860.07</v>
      </c>
      <c r="S29" s="89">
        <v>8.7589876075935796E-2</v>
      </c>
      <c r="T29" s="72">
        <v>135512.62</v>
      </c>
      <c r="U29" s="72"/>
      <c r="V29" s="72"/>
      <c r="W29" s="72"/>
      <c r="X29" s="89"/>
      <c r="Y29" s="72"/>
      <c r="Z29" s="72">
        <v>1236903.5900000001</v>
      </c>
      <c r="AA29" s="72">
        <v>0</v>
      </c>
      <c r="AB29" s="72">
        <v>51225.58</v>
      </c>
      <c r="AC29" s="72">
        <v>0</v>
      </c>
      <c r="AD29" s="72">
        <v>0</v>
      </c>
      <c r="AE29" s="72">
        <v>0</v>
      </c>
      <c r="AF29" s="72">
        <v>0</v>
      </c>
      <c r="AG29" s="72">
        <v>0</v>
      </c>
      <c r="AH29" s="72">
        <v>0</v>
      </c>
      <c r="AI29" s="72">
        <v>417.32</v>
      </c>
      <c r="AJ29" s="72">
        <v>0</v>
      </c>
      <c r="AK29" s="72">
        <v>0</v>
      </c>
      <c r="AL29" s="72">
        <v>0</v>
      </c>
      <c r="AM29" s="72">
        <v>51643</v>
      </c>
      <c r="AN29" s="72">
        <v>53310.45</v>
      </c>
      <c r="AO29" s="89">
        <f>IF(AN29=0,0,AM29/AN29)</f>
        <v>0.96872189223688798</v>
      </c>
      <c r="AP29" s="72">
        <v>0</v>
      </c>
      <c r="AQ29" s="72">
        <v>114724.69</v>
      </c>
      <c r="AR29" s="72">
        <v>0</v>
      </c>
      <c r="AS29" s="72">
        <v>0</v>
      </c>
      <c r="AT29" s="72">
        <v>10</v>
      </c>
      <c r="AU29" s="72">
        <v>0</v>
      </c>
      <c r="AV29" s="72">
        <v>0</v>
      </c>
      <c r="AW29" s="72">
        <v>0</v>
      </c>
      <c r="AX29" s="72">
        <v>85</v>
      </c>
      <c r="AY29" s="72">
        <v>10</v>
      </c>
      <c r="AZ29" s="72">
        <v>0</v>
      </c>
      <c r="BA29" s="72">
        <v>-1</v>
      </c>
      <c r="BB29" s="72">
        <v>-13</v>
      </c>
      <c r="BC29" s="72">
        <v>-11</v>
      </c>
      <c r="BD29" s="72">
        <v>0</v>
      </c>
      <c r="BE29" s="72">
        <f t="shared" si="8"/>
        <v>70</v>
      </c>
      <c r="BF29" s="72">
        <v>0</v>
      </c>
      <c r="BG29" s="72">
        <v>2</v>
      </c>
      <c r="BH29" s="72">
        <v>0</v>
      </c>
      <c r="BI29" s="72">
        <v>5</v>
      </c>
      <c r="BJ29" s="72">
        <v>4</v>
      </c>
      <c r="BK29" s="72">
        <v>0</v>
      </c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</row>
    <row r="30" spans="1:209" s="62" customFormat="1" x14ac:dyDescent="0.35">
      <c r="A30" s="58">
        <v>13</v>
      </c>
      <c r="B30" s="59" t="s">
        <v>127</v>
      </c>
      <c r="C30" s="59" t="s">
        <v>212</v>
      </c>
      <c r="D30" s="41" t="s">
        <v>161</v>
      </c>
      <c r="E30" s="41" t="s">
        <v>162</v>
      </c>
      <c r="F30" s="63" t="s">
        <v>17</v>
      </c>
      <c r="G30" s="72">
        <v>1152049.07</v>
      </c>
      <c r="H30" s="72">
        <v>1275287.43</v>
      </c>
      <c r="I30" s="72">
        <v>99974.07</v>
      </c>
      <c r="J30" s="72">
        <v>882343.34</v>
      </c>
      <c r="K30" s="72">
        <v>5965.25</v>
      </c>
      <c r="L30" s="72">
        <v>76193.509999999995</v>
      </c>
      <c r="M30" s="72">
        <v>75513.440000000002</v>
      </c>
      <c r="N30" s="72">
        <v>1234663.1299999999</v>
      </c>
      <c r="O30" s="93">
        <v>0.87</v>
      </c>
      <c r="P30" s="72"/>
      <c r="Q30" s="72"/>
      <c r="R30" s="72"/>
      <c r="S30" s="89"/>
      <c r="T30" s="72"/>
      <c r="U30" s="72">
        <v>168791.19000000006</v>
      </c>
      <c r="V30" s="72">
        <v>865850.76</v>
      </c>
      <c r="W30" s="72">
        <v>117407.12</v>
      </c>
      <c r="X30" s="89">
        <v>6.962671888274112E-2</v>
      </c>
      <c r="Y30" s="72">
        <v>68823.98</v>
      </c>
      <c r="Z30" s="72">
        <v>6471937</v>
      </c>
      <c r="AA30" s="72">
        <v>0</v>
      </c>
      <c r="AB30" s="72">
        <v>0</v>
      </c>
      <c r="AC30" s="72">
        <v>0</v>
      </c>
      <c r="AD30" s="72">
        <v>0</v>
      </c>
      <c r="AE30" s="72">
        <v>0</v>
      </c>
      <c r="AF30" s="72">
        <v>4946.75</v>
      </c>
      <c r="AG30" s="72">
        <v>3299.98</v>
      </c>
      <c r="AH30" s="72">
        <v>0</v>
      </c>
      <c r="AI30" s="72">
        <f>1102.4+442.08+910.85</f>
        <v>2455.33</v>
      </c>
      <c r="AJ30" s="72">
        <v>4912</v>
      </c>
      <c r="AK30" s="72">
        <v>0</v>
      </c>
      <c r="AL30" s="72">
        <v>0</v>
      </c>
      <c r="AM30" s="72">
        <v>3432.69</v>
      </c>
      <c r="AN30" s="72">
        <v>22434.18</v>
      </c>
      <c r="AO30" s="89">
        <f>IF(AN30=0,0,AM30/AN30)</f>
        <v>0.1530116099630118</v>
      </c>
      <c r="AP30" s="72">
        <v>157</v>
      </c>
      <c r="AQ30" s="72">
        <v>174901.1</v>
      </c>
      <c r="AR30" s="72">
        <v>0</v>
      </c>
      <c r="AS30" s="72">
        <v>0</v>
      </c>
      <c r="AT30" s="72">
        <v>48.07</v>
      </c>
      <c r="AU30" s="72">
        <v>0</v>
      </c>
      <c r="AV30" s="72">
        <v>0</v>
      </c>
      <c r="AW30" s="72">
        <v>0</v>
      </c>
      <c r="AX30" s="72">
        <v>39</v>
      </c>
      <c r="AY30" s="72">
        <v>6</v>
      </c>
      <c r="AZ30" s="72">
        <v>-1</v>
      </c>
      <c r="BA30" s="72">
        <v>-1</v>
      </c>
      <c r="BB30" s="72">
        <v>-9</v>
      </c>
      <c r="BC30" s="72">
        <v>-7</v>
      </c>
      <c r="BD30" s="72">
        <v>0</v>
      </c>
      <c r="BE30" s="72">
        <f t="shared" si="8"/>
        <v>27</v>
      </c>
      <c r="BF30" s="72">
        <v>0</v>
      </c>
      <c r="BG30" s="72">
        <v>0</v>
      </c>
      <c r="BH30" s="72">
        <v>0</v>
      </c>
      <c r="BI30" s="72">
        <v>4</v>
      </c>
      <c r="BJ30" s="72">
        <v>3</v>
      </c>
      <c r="BK30" s="72">
        <v>0</v>
      </c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</row>
    <row r="31" spans="1:209" s="20" customFormat="1" x14ac:dyDescent="0.35">
      <c r="A31" s="22">
        <v>17</v>
      </c>
      <c r="B31" s="23" t="s">
        <v>128</v>
      </c>
      <c r="C31" s="41" t="s">
        <v>213</v>
      </c>
      <c r="D31" s="41" t="s">
        <v>163</v>
      </c>
      <c r="E31" s="41" t="s">
        <v>139</v>
      </c>
      <c r="F31" s="57" t="s">
        <v>24</v>
      </c>
      <c r="G31" s="72">
        <v>378406.11</v>
      </c>
      <c r="H31" s="72">
        <v>378406.11</v>
      </c>
      <c r="I31" s="72">
        <v>0</v>
      </c>
      <c r="J31" s="72">
        <v>246571.11</v>
      </c>
      <c r="K31" s="72">
        <v>16010.74</v>
      </c>
      <c r="L31" s="72">
        <v>51959.22</v>
      </c>
      <c r="M31" s="72">
        <v>17040.48</v>
      </c>
      <c r="N31" s="72">
        <v>369422.15</v>
      </c>
      <c r="O31" s="94">
        <v>0</v>
      </c>
      <c r="P31" s="84"/>
      <c r="Q31" s="84"/>
      <c r="R31" s="84"/>
      <c r="S31" s="84"/>
      <c r="T31" s="84"/>
      <c r="U31" s="72">
        <v>0</v>
      </c>
      <c r="V31" s="72">
        <v>378406.11</v>
      </c>
      <c r="W31" s="72">
        <v>0</v>
      </c>
      <c r="X31" s="89">
        <v>9.999997093070194E-2</v>
      </c>
      <c r="Y31" s="72">
        <v>37840.6</v>
      </c>
      <c r="Z31" s="72">
        <v>0</v>
      </c>
      <c r="AA31" s="72">
        <v>0</v>
      </c>
      <c r="AB31" s="72">
        <v>0</v>
      </c>
      <c r="AC31" s="72">
        <v>0</v>
      </c>
      <c r="AD31" s="72">
        <v>0</v>
      </c>
      <c r="AE31" s="72">
        <v>1065.96</v>
      </c>
      <c r="AF31" s="72">
        <v>0</v>
      </c>
      <c r="AG31" s="72">
        <v>634.4</v>
      </c>
      <c r="AH31" s="72">
        <v>4986.96</v>
      </c>
      <c r="AI31" s="72">
        <v>3474.75</v>
      </c>
      <c r="AJ31" s="72">
        <v>0</v>
      </c>
      <c r="AK31" s="72">
        <v>0</v>
      </c>
      <c r="AL31" s="72">
        <v>0</v>
      </c>
      <c r="AM31" s="72">
        <v>0</v>
      </c>
      <c r="AN31" s="72">
        <v>10525.37</v>
      </c>
      <c r="AO31" s="89">
        <f>IF(AN31=0,0,AM31/AN31)</f>
        <v>0</v>
      </c>
      <c r="AP31" s="72">
        <v>0</v>
      </c>
      <c r="AQ31" s="72">
        <v>18920.310000000001</v>
      </c>
      <c r="AR31" s="72">
        <v>0</v>
      </c>
      <c r="AS31" s="72">
        <v>0</v>
      </c>
      <c r="AT31" s="72">
        <v>22737.1</v>
      </c>
      <c r="AU31" s="72">
        <v>0</v>
      </c>
      <c r="AV31" s="72">
        <v>0</v>
      </c>
      <c r="AW31" s="72">
        <v>0</v>
      </c>
      <c r="AX31" s="72">
        <v>7</v>
      </c>
      <c r="AY31" s="72">
        <v>1</v>
      </c>
      <c r="AZ31" s="72">
        <v>1</v>
      </c>
      <c r="BA31" s="72">
        <v>-1</v>
      </c>
      <c r="BB31" s="72">
        <v>0</v>
      </c>
      <c r="BC31" s="72">
        <v>-1</v>
      </c>
      <c r="BD31" s="72">
        <v>0</v>
      </c>
      <c r="BE31" s="72">
        <f t="shared" si="8"/>
        <v>7</v>
      </c>
      <c r="BF31" s="72">
        <v>0</v>
      </c>
      <c r="BG31" s="72">
        <v>0</v>
      </c>
      <c r="BH31" s="72">
        <v>0</v>
      </c>
      <c r="BI31" s="72">
        <v>1</v>
      </c>
      <c r="BJ31" s="72">
        <v>0</v>
      </c>
      <c r="BK31" s="72">
        <v>0</v>
      </c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</row>
    <row r="32" spans="1:209" s="64" customFormat="1" x14ac:dyDescent="0.35">
      <c r="A32" s="58">
        <v>17</v>
      </c>
      <c r="B32" s="59" t="s">
        <v>177</v>
      </c>
      <c r="C32" s="59" t="s">
        <v>208</v>
      </c>
      <c r="D32" s="41" t="s">
        <v>164</v>
      </c>
      <c r="E32" s="41" t="s">
        <v>149</v>
      </c>
      <c r="F32" s="63" t="s">
        <v>225</v>
      </c>
      <c r="G32" s="72">
        <v>3768061.3</v>
      </c>
      <c r="H32" s="72">
        <v>3779981.31</v>
      </c>
      <c r="I32" s="72">
        <v>1074527.53</v>
      </c>
      <c r="J32" s="72">
        <v>2344200.23</v>
      </c>
      <c r="K32" s="72">
        <v>85448.22</v>
      </c>
      <c r="L32" s="72">
        <v>125029.03</v>
      </c>
      <c r="M32" s="72">
        <v>113139.22</v>
      </c>
      <c r="N32" s="72">
        <v>2804991.67</v>
      </c>
      <c r="O32" s="94">
        <v>1.56</v>
      </c>
      <c r="P32" s="84"/>
      <c r="Q32" s="84"/>
      <c r="R32" s="84"/>
      <c r="S32" s="84"/>
      <c r="T32" s="84"/>
      <c r="U32" s="72">
        <v>1072724.2399999998</v>
      </c>
      <c r="V32" s="72">
        <v>887898.01</v>
      </c>
      <c r="W32" s="72">
        <v>1807439.05</v>
      </c>
      <c r="X32" s="89">
        <v>4.6471000550855034E-2</v>
      </c>
      <c r="Y32" s="72">
        <v>125254.96</v>
      </c>
      <c r="Z32" s="72">
        <v>149000.07999999999</v>
      </c>
      <c r="AA32" s="72">
        <v>0</v>
      </c>
      <c r="AB32" s="72">
        <v>0</v>
      </c>
      <c r="AC32" s="72">
        <v>0</v>
      </c>
      <c r="AD32" s="72">
        <v>0</v>
      </c>
      <c r="AE32" s="72">
        <v>2035.8</v>
      </c>
      <c r="AF32" s="72">
        <v>6451.83</v>
      </c>
      <c r="AG32" s="72">
        <v>374.02</v>
      </c>
      <c r="AH32" s="72">
        <v>2609.71</v>
      </c>
      <c r="AI32" s="72">
        <v>1664.95</v>
      </c>
      <c r="AJ32" s="72">
        <v>0</v>
      </c>
      <c r="AK32" s="72">
        <v>0</v>
      </c>
      <c r="AL32" s="72">
        <v>0</v>
      </c>
      <c r="AM32" s="72">
        <v>0</v>
      </c>
      <c r="AN32" s="72">
        <v>14115.16</v>
      </c>
      <c r="AO32" s="89">
        <f>IF(AN32=0,0,AM32/AN32)</f>
        <v>0</v>
      </c>
      <c r="AP32" s="72">
        <v>0</v>
      </c>
      <c r="AQ32" s="72">
        <v>137174.97</v>
      </c>
      <c r="AR32" s="72">
        <v>0</v>
      </c>
      <c r="AS32" s="72">
        <v>0</v>
      </c>
      <c r="AT32" s="72">
        <v>6443</v>
      </c>
      <c r="AU32" s="72">
        <v>0</v>
      </c>
      <c r="AV32" s="72">
        <v>0</v>
      </c>
      <c r="AW32" s="72">
        <v>0</v>
      </c>
      <c r="AX32" s="72">
        <v>15</v>
      </c>
      <c r="AY32" s="72">
        <v>7</v>
      </c>
      <c r="AZ32" s="72">
        <v>0</v>
      </c>
      <c r="BA32" s="72">
        <v>0</v>
      </c>
      <c r="BB32" s="72">
        <v>-8</v>
      </c>
      <c r="BC32" s="72">
        <v>0</v>
      </c>
      <c r="BD32" s="72">
        <v>0</v>
      </c>
      <c r="BE32" s="72">
        <f t="shared" si="8"/>
        <v>14</v>
      </c>
      <c r="BF32" s="72">
        <v>0</v>
      </c>
      <c r="BG32" s="72">
        <v>0</v>
      </c>
      <c r="BH32" s="72">
        <v>0</v>
      </c>
      <c r="BI32" s="72">
        <v>0</v>
      </c>
      <c r="BJ32" s="72">
        <v>0</v>
      </c>
      <c r="BK32" s="72">
        <v>0</v>
      </c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</row>
    <row r="33" spans="1:209" s="62" customFormat="1" x14ac:dyDescent="0.35">
      <c r="A33" s="58">
        <v>18</v>
      </c>
      <c r="B33" s="60" t="s">
        <v>129</v>
      </c>
      <c r="C33" s="60" t="s">
        <v>214</v>
      </c>
      <c r="D33" s="41" t="s">
        <v>166</v>
      </c>
      <c r="E33" s="41" t="s">
        <v>144</v>
      </c>
      <c r="F33" s="63" t="s">
        <v>183</v>
      </c>
      <c r="G33" s="87">
        <v>4855045.24</v>
      </c>
      <c r="H33" s="87">
        <v>4965921.37</v>
      </c>
      <c r="I33" s="87">
        <v>220169.32</v>
      </c>
      <c r="J33" s="87">
        <v>2198646.85</v>
      </c>
      <c r="K33" s="72">
        <v>212634.3</v>
      </c>
      <c r="L33" s="72">
        <v>940600.85</v>
      </c>
      <c r="M33" s="72">
        <v>202400.55</v>
      </c>
      <c r="N33" s="87">
        <v>4045055.75</v>
      </c>
      <c r="O33" s="92">
        <v>2.04</v>
      </c>
      <c r="P33" s="88">
        <v>111876.12999999989</v>
      </c>
      <c r="Q33" s="87">
        <v>1386334.45</v>
      </c>
      <c r="R33" s="87">
        <v>2546845.17</v>
      </c>
      <c r="S33" s="85">
        <v>4.9385944392745532E-2</v>
      </c>
      <c r="T33" s="87">
        <v>194473.94</v>
      </c>
      <c r="U33" s="87"/>
      <c r="V33" s="87"/>
      <c r="W33" s="87"/>
      <c r="X33" s="85"/>
      <c r="Y33" s="87"/>
      <c r="Z33" s="87">
        <v>3395883.09</v>
      </c>
      <c r="AA33" s="87">
        <v>0</v>
      </c>
      <c r="AB33" s="87">
        <v>8359</v>
      </c>
      <c r="AC33" s="72">
        <v>0</v>
      </c>
      <c r="AD33" s="72">
        <v>0</v>
      </c>
      <c r="AE33" s="72">
        <v>723.6</v>
      </c>
      <c r="AF33" s="72">
        <v>21074</v>
      </c>
      <c r="AG33" s="72">
        <v>3282.79</v>
      </c>
      <c r="AH33" s="72">
        <v>0</v>
      </c>
      <c r="AI33" s="72">
        <v>450.41999999999996</v>
      </c>
      <c r="AJ33" s="72">
        <v>200</v>
      </c>
      <c r="AK33" s="87">
        <v>0</v>
      </c>
      <c r="AL33" s="72">
        <v>0</v>
      </c>
      <c r="AM33" s="87">
        <v>9533.02</v>
      </c>
      <c r="AN33" s="87">
        <v>39739.230000000003</v>
      </c>
      <c r="AO33" s="89">
        <f t="shared" ref="AO33:AO35" si="9">IF(AN33=0,0,AM33/AN33)</f>
        <v>0.23988939896419734</v>
      </c>
      <c r="AP33" s="87">
        <v>0</v>
      </c>
      <c r="AQ33" s="87">
        <v>243416</v>
      </c>
      <c r="AR33" s="87">
        <v>0</v>
      </c>
      <c r="AS33" s="87">
        <v>3281.09</v>
      </c>
      <c r="AT33" s="87">
        <v>38603.19</v>
      </c>
      <c r="AU33" s="87">
        <v>0</v>
      </c>
      <c r="AV33" s="87">
        <v>0</v>
      </c>
      <c r="AW33" s="87">
        <v>0</v>
      </c>
      <c r="AX33" s="87">
        <v>22</v>
      </c>
      <c r="AY33" s="87">
        <v>2</v>
      </c>
      <c r="AZ33" s="87">
        <v>0</v>
      </c>
      <c r="BA33" s="87">
        <v>0</v>
      </c>
      <c r="BB33" s="87">
        <v>-3</v>
      </c>
      <c r="BC33" s="87">
        <v>-1</v>
      </c>
      <c r="BD33" s="87">
        <v>0</v>
      </c>
      <c r="BE33" s="88">
        <f t="shared" si="8"/>
        <v>20</v>
      </c>
      <c r="BF33" s="87">
        <v>0</v>
      </c>
      <c r="BG33" s="87">
        <v>0</v>
      </c>
      <c r="BH33" s="87">
        <v>0</v>
      </c>
      <c r="BI33" s="72">
        <v>1</v>
      </c>
      <c r="BJ33" s="72">
        <v>0</v>
      </c>
      <c r="BK33" s="72">
        <v>0</v>
      </c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</row>
    <row r="34" spans="1:209" s="62" customFormat="1" x14ac:dyDescent="0.35">
      <c r="A34" s="58">
        <v>18</v>
      </c>
      <c r="B34" s="59" t="s">
        <v>130</v>
      </c>
      <c r="C34" s="59" t="s">
        <v>215</v>
      </c>
      <c r="D34" s="41" t="s">
        <v>167</v>
      </c>
      <c r="E34" s="41" t="s">
        <v>149</v>
      </c>
      <c r="F34" s="73" t="s">
        <v>182</v>
      </c>
      <c r="G34" s="72">
        <v>2360370.81</v>
      </c>
      <c r="H34" s="72">
        <v>2360370.81</v>
      </c>
      <c r="I34" s="72">
        <v>195376.65</v>
      </c>
      <c r="J34" s="72">
        <v>2091795.67</v>
      </c>
      <c r="K34" s="72">
        <v>12900.65</v>
      </c>
      <c r="L34" s="72">
        <v>4048.93</v>
      </c>
      <c r="M34" s="72">
        <v>0</v>
      </c>
      <c r="N34" s="72">
        <v>2213422.46</v>
      </c>
      <c r="O34" s="93">
        <v>5.64</v>
      </c>
      <c r="P34" s="72">
        <v>0</v>
      </c>
      <c r="Q34" s="72">
        <v>546779.09</v>
      </c>
      <c r="R34" s="72">
        <v>1666643.37</v>
      </c>
      <c r="S34" s="89">
        <v>4.7292015822411056E-2</v>
      </c>
      <c r="T34" s="72">
        <v>104677.21</v>
      </c>
      <c r="U34" s="72"/>
      <c r="V34" s="72"/>
      <c r="W34" s="72"/>
      <c r="X34" s="89"/>
      <c r="Y34" s="72"/>
      <c r="Z34" s="72">
        <v>0</v>
      </c>
      <c r="AA34" s="72">
        <v>0</v>
      </c>
      <c r="AB34" s="72">
        <v>10790.03</v>
      </c>
      <c r="AC34" s="72">
        <v>917.03</v>
      </c>
      <c r="AD34" s="72">
        <v>1812</v>
      </c>
      <c r="AE34" s="72">
        <v>3264</v>
      </c>
      <c r="AF34" s="72">
        <v>2501.33</v>
      </c>
      <c r="AG34" s="72">
        <v>1397.89</v>
      </c>
      <c r="AH34" s="72">
        <v>0</v>
      </c>
      <c r="AI34" s="72">
        <v>1625.03</v>
      </c>
      <c r="AJ34" s="72">
        <v>0</v>
      </c>
      <c r="AK34" s="72">
        <v>600</v>
      </c>
      <c r="AL34" s="72">
        <v>0</v>
      </c>
      <c r="AM34" s="72">
        <v>20468.98</v>
      </c>
      <c r="AN34" s="72">
        <v>25669.87</v>
      </c>
      <c r="AO34" s="89">
        <f t="shared" si="9"/>
        <v>0.79739320845800932</v>
      </c>
      <c r="AP34" s="72">
        <v>0</v>
      </c>
      <c r="AQ34" s="72">
        <v>79007.34</v>
      </c>
      <c r="AR34" s="72">
        <v>0</v>
      </c>
      <c r="AS34" s="72">
        <v>5882.88</v>
      </c>
      <c r="AT34" s="72">
        <v>46.5</v>
      </c>
      <c r="AU34" s="72">
        <v>0</v>
      </c>
      <c r="AV34" s="72">
        <v>0</v>
      </c>
      <c r="AW34" s="72">
        <v>0</v>
      </c>
      <c r="AX34" s="72">
        <v>12</v>
      </c>
      <c r="AY34" s="72">
        <v>1</v>
      </c>
      <c r="AZ34" s="72">
        <v>-2</v>
      </c>
      <c r="BA34" s="72">
        <v>0</v>
      </c>
      <c r="BB34" s="72">
        <v>0</v>
      </c>
      <c r="BC34" s="72">
        <v>-1</v>
      </c>
      <c r="BD34" s="72">
        <v>0</v>
      </c>
      <c r="BE34" s="72">
        <f t="shared" si="8"/>
        <v>10</v>
      </c>
      <c r="BF34" s="72">
        <v>0</v>
      </c>
      <c r="BG34" s="72">
        <v>0</v>
      </c>
      <c r="BH34" s="72">
        <v>0</v>
      </c>
      <c r="BI34" s="72">
        <v>1</v>
      </c>
      <c r="BJ34" s="72">
        <v>0</v>
      </c>
      <c r="BK34" s="72">
        <v>0</v>
      </c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</row>
    <row r="35" spans="1:209" s="20" customFormat="1" x14ac:dyDescent="0.35">
      <c r="A35" s="22">
        <v>18</v>
      </c>
      <c r="B35" s="23" t="s">
        <v>194</v>
      </c>
      <c r="C35" s="23" t="s">
        <v>216</v>
      </c>
      <c r="D35" s="41" t="s">
        <v>168</v>
      </c>
      <c r="E35" s="24"/>
      <c r="F35" s="57" t="s">
        <v>60</v>
      </c>
      <c r="G35" s="72">
        <v>1302425.81</v>
      </c>
      <c r="H35" s="72">
        <v>1346660.94</v>
      </c>
      <c r="I35" s="72">
        <v>155.06</v>
      </c>
      <c r="J35" s="72">
        <v>1005727.99</v>
      </c>
      <c r="K35" s="72">
        <v>213290.56</v>
      </c>
      <c r="L35" s="72">
        <v>76903.31</v>
      </c>
      <c r="M35" s="72">
        <v>34154.46</v>
      </c>
      <c r="N35" s="72">
        <v>1468272.28</v>
      </c>
      <c r="O35" s="93">
        <v>1.99</v>
      </c>
      <c r="P35" s="72"/>
      <c r="Q35" s="72"/>
      <c r="R35" s="72"/>
      <c r="S35" s="89"/>
      <c r="T35" s="72"/>
      <c r="U35" s="72">
        <v>0</v>
      </c>
      <c r="V35" s="72">
        <v>785425.32</v>
      </c>
      <c r="W35" s="72">
        <v>517000.49</v>
      </c>
      <c r="X35" s="89">
        <v>7.2213357012634746E-2</v>
      </c>
      <c r="Y35" s="72">
        <v>94067.39</v>
      </c>
      <c r="Z35" s="72">
        <v>1090000</v>
      </c>
      <c r="AA35" s="72">
        <v>110.55</v>
      </c>
      <c r="AB35" s="72">
        <v>40634.07</v>
      </c>
      <c r="AC35" s="72">
        <v>0</v>
      </c>
      <c r="AD35" s="72">
        <v>0</v>
      </c>
      <c r="AE35" s="72">
        <v>0</v>
      </c>
      <c r="AF35" s="72">
        <v>0</v>
      </c>
      <c r="AG35" s="72">
        <v>85</v>
      </c>
      <c r="AH35" s="72">
        <v>0</v>
      </c>
      <c r="AI35" s="72">
        <v>1690.7</v>
      </c>
      <c r="AJ35" s="72">
        <v>182.5</v>
      </c>
      <c r="AK35" s="72">
        <v>0</v>
      </c>
      <c r="AL35" s="72">
        <v>0</v>
      </c>
      <c r="AM35" s="72">
        <v>45652.32</v>
      </c>
      <c r="AN35" s="72">
        <v>46258.32</v>
      </c>
      <c r="AO35" s="89">
        <f t="shared" si="9"/>
        <v>0.9868996539433339</v>
      </c>
      <c r="AP35" s="72">
        <v>0</v>
      </c>
      <c r="AQ35" s="72">
        <v>90934.83</v>
      </c>
      <c r="AR35" s="72">
        <v>0</v>
      </c>
      <c r="AS35" s="72">
        <v>0</v>
      </c>
      <c r="AT35" s="72">
        <v>54172.03</v>
      </c>
      <c r="AU35" s="72">
        <v>0</v>
      </c>
      <c r="AV35" s="72">
        <v>0</v>
      </c>
      <c r="AW35" s="72">
        <v>0</v>
      </c>
      <c r="AX35" s="72">
        <v>12</v>
      </c>
      <c r="AY35" s="72">
        <v>1</v>
      </c>
      <c r="AZ35" s="72">
        <v>0</v>
      </c>
      <c r="BA35" s="72">
        <v>0</v>
      </c>
      <c r="BB35" s="72">
        <v>0</v>
      </c>
      <c r="BC35" s="72">
        <v>0</v>
      </c>
      <c r="BD35" s="72">
        <v>0</v>
      </c>
      <c r="BE35" s="72">
        <f t="shared" si="8"/>
        <v>13</v>
      </c>
      <c r="BF35" s="72">
        <v>0</v>
      </c>
      <c r="BG35" s="72">
        <v>0</v>
      </c>
      <c r="BH35" s="72">
        <v>0</v>
      </c>
      <c r="BI35" s="72">
        <v>0</v>
      </c>
      <c r="BJ35" s="72">
        <v>0</v>
      </c>
      <c r="BK35" s="72">
        <v>0</v>
      </c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</row>
    <row r="36" spans="1:209" s="20" customFormat="1" x14ac:dyDescent="0.35">
      <c r="A36" s="70">
        <v>20</v>
      </c>
      <c r="B36" s="65" t="s">
        <v>196</v>
      </c>
      <c r="C36" s="41" t="s">
        <v>217</v>
      </c>
      <c r="D36" s="41" t="s">
        <v>170</v>
      </c>
      <c r="E36" s="73"/>
      <c r="F36" s="73" t="s">
        <v>64</v>
      </c>
      <c r="G36" s="72">
        <v>5478453.0099999998</v>
      </c>
      <c r="H36" s="72">
        <v>5495182.6799999997</v>
      </c>
      <c r="I36" s="72">
        <v>20895.39</v>
      </c>
      <c r="J36" s="72">
        <v>4285303.33</v>
      </c>
      <c r="K36" s="72">
        <v>203403.93</v>
      </c>
      <c r="L36" s="72">
        <v>313635.08</v>
      </c>
      <c r="M36" s="72">
        <v>158612.19</v>
      </c>
      <c r="N36" s="72">
        <v>5448075.6600000001</v>
      </c>
      <c r="O36" s="94">
        <v>0.26</v>
      </c>
      <c r="P36" s="72"/>
      <c r="Q36" s="72"/>
      <c r="R36" s="72"/>
      <c r="S36" s="72"/>
      <c r="T36" s="72"/>
      <c r="U36" s="72">
        <v>7747.5099999997765</v>
      </c>
      <c r="V36" s="72">
        <v>4222641.99</v>
      </c>
      <c r="W36" s="72">
        <v>1248063.51</v>
      </c>
      <c r="X36" s="89">
        <v>8.4030498443025306E-2</v>
      </c>
      <c r="Y36" s="72">
        <v>459663.3</v>
      </c>
      <c r="Z36" s="72">
        <v>284088.09999999998</v>
      </c>
      <c r="AA36" s="72">
        <v>0</v>
      </c>
      <c r="AB36" s="72">
        <v>170540.04</v>
      </c>
      <c r="AC36" s="72">
        <v>0</v>
      </c>
      <c r="AD36" s="72">
        <v>0</v>
      </c>
      <c r="AE36" s="72">
        <v>5820</v>
      </c>
      <c r="AF36" s="72">
        <v>7066.17</v>
      </c>
      <c r="AG36" s="72">
        <v>3733.59</v>
      </c>
      <c r="AH36" s="72">
        <v>0</v>
      </c>
      <c r="AI36" s="72">
        <v>2856</v>
      </c>
      <c r="AJ36" s="72">
        <v>0</v>
      </c>
      <c r="AK36" s="72">
        <v>0</v>
      </c>
      <c r="AL36" s="72">
        <v>0</v>
      </c>
      <c r="AM36" s="72">
        <v>0</v>
      </c>
      <c r="AN36" s="72">
        <v>191075.41</v>
      </c>
      <c r="AO36" s="89">
        <f t="shared" ref="AO36:AO42" si="10">IF(AN36=0,0,AM36/AN36)</f>
        <v>0</v>
      </c>
      <c r="AP36" s="72">
        <v>0</v>
      </c>
      <c r="AQ36" s="72">
        <v>232500</v>
      </c>
      <c r="AR36" s="72">
        <v>0</v>
      </c>
      <c r="AS36" s="72">
        <v>0</v>
      </c>
      <c r="AT36" s="72">
        <v>154002.67000000001</v>
      </c>
      <c r="AU36" s="72">
        <v>0</v>
      </c>
      <c r="AV36" s="72">
        <v>0</v>
      </c>
      <c r="AW36" s="72">
        <v>0</v>
      </c>
      <c r="AX36" s="72">
        <v>129</v>
      </c>
      <c r="AY36" s="72">
        <v>8</v>
      </c>
      <c r="AZ36" s="72">
        <v>0</v>
      </c>
      <c r="BA36" s="72">
        <v>0</v>
      </c>
      <c r="BB36" s="72">
        <v>-3</v>
      </c>
      <c r="BC36" s="72">
        <v>-20</v>
      </c>
      <c r="BD36" s="72">
        <v>0</v>
      </c>
      <c r="BE36" s="72">
        <f t="shared" ref="BE36:BE42" si="11">SUM(AX36:BD36)</f>
        <v>114</v>
      </c>
      <c r="BF36" s="72">
        <v>0</v>
      </c>
      <c r="BG36" s="72">
        <v>3</v>
      </c>
      <c r="BH36" s="72">
        <v>0</v>
      </c>
      <c r="BI36" s="72">
        <v>8</v>
      </c>
      <c r="BJ36" s="72">
        <v>8</v>
      </c>
      <c r="BK36" s="72">
        <v>1</v>
      </c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</row>
    <row r="37" spans="1:209" s="62" customFormat="1" x14ac:dyDescent="0.35">
      <c r="A37" s="58">
        <v>20</v>
      </c>
      <c r="B37" s="59" t="s">
        <v>131</v>
      </c>
      <c r="C37" s="59" t="s">
        <v>218</v>
      </c>
      <c r="D37" s="41" t="s">
        <v>169</v>
      </c>
      <c r="E37" s="41" t="s">
        <v>165</v>
      </c>
      <c r="F37" s="63" t="s">
        <v>77</v>
      </c>
      <c r="G37" s="72">
        <v>348420.64</v>
      </c>
      <c r="H37" s="72">
        <v>348428.08</v>
      </c>
      <c r="I37" s="72">
        <v>1978.02</v>
      </c>
      <c r="J37" s="72">
        <v>272806.48</v>
      </c>
      <c r="K37" s="72">
        <v>6110.34</v>
      </c>
      <c r="L37" s="72">
        <v>7225.7</v>
      </c>
      <c r="M37" s="72">
        <v>28401.74</v>
      </c>
      <c r="N37" s="72">
        <v>349386.37</v>
      </c>
      <c r="O37" s="94">
        <v>0.36</v>
      </c>
      <c r="P37" s="72"/>
      <c r="Q37" s="72"/>
      <c r="R37" s="72"/>
      <c r="S37" s="72"/>
      <c r="T37" s="72"/>
      <c r="U37" s="72">
        <v>0</v>
      </c>
      <c r="V37" s="72">
        <v>348420.64</v>
      </c>
      <c r="W37" s="72">
        <v>0</v>
      </c>
      <c r="X37" s="89">
        <v>9.9999988519623856E-2</v>
      </c>
      <c r="Y37" s="72">
        <v>34842.11</v>
      </c>
      <c r="Z37" s="72">
        <v>0</v>
      </c>
      <c r="AA37" s="72">
        <v>13.21</v>
      </c>
      <c r="AB37" s="72">
        <v>4764</v>
      </c>
      <c r="AC37" s="72">
        <v>0</v>
      </c>
      <c r="AD37" s="72">
        <v>0</v>
      </c>
      <c r="AE37" s="72">
        <v>456</v>
      </c>
      <c r="AF37" s="72">
        <v>2746</v>
      </c>
      <c r="AG37" s="72">
        <v>0</v>
      </c>
      <c r="AH37" s="72">
        <v>0</v>
      </c>
      <c r="AI37" s="72">
        <v>237</v>
      </c>
      <c r="AJ37" s="72">
        <v>0</v>
      </c>
      <c r="AK37" s="72">
        <v>24</v>
      </c>
      <c r="AL37" s="72">
        <v>0</v>
      </c>
      <c r="AM37" s="72">
        <v>0</v>
      </c>
      <c r="AN37" s="72">
        <v>8369</v>
      </c>
      <c r="AO37" s="89">
        <f t="shared" si="10"/>
        <v>0</v>
      </c>
      <c r="AP37" s="72">
        <v>0</v>
      </c>
      <c r="AQ37" s="72">
        <v>17322.13</v>
      </c>
      <c r="AR37" s="72">
        <v>0</v>
      </c>
      <c r="AS37" s="72">
        <v>0</v>
      </c>
      <c r="AT37" s="72">
        <v>12554.26</v>
      </c>
      <c r="AU37" s="72">
        <v>0</v>
      </c>
      <c r="AV37" s="72">
        <v>0</v>
      </c>
      <c r="AW37" s="72">
        <v>0</v>
      </c>
      <c r="AX37" s="72">
        <v>15</v>
      </c>
      <c r="AY37" s="72">
        <v>5</v>
      </c>
      <c r="AZ37" s="72">
        <v>0</v>
      </c>
      <c r="BA37" s="72">
        <v>-1</v>
      </c>
      <c r="BB37" s="72">
        <v>-6</v>
      </c>
      <c r="BC37" s="72">
        <v>-1</v>
      </c>
      <c r="BD37" s="72">
        <v>0</v>
      </c>
      <c r="BE37" s="72">
        <f t="shared" si="11"/>
        <v>12</v>
      </c>
      <c r="BF37" s="72">
        <v>0</v>
      </c>
      <c r="BG37" s="72">
        <v>0</v>
      </c>
      <c r="BH37" s="72">
        <v>0</v>
      </c>
      <c r="BI37" s="72">
        <v>1</v>
      </c>
      <c r="BJ37" s="72">
        <v>0</v>
      </c>
      <c r="BK37" s="72">
        <v>0</v>
      </c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</row>
    <row r="38" spans="1:209" s="62" customFormat="1" x14ac:dyDescent="0.35">
      <c r="A38" s="58">
        <v>21</v>
      </c>
      <c r="B38" s="59" t="s">
        <v>132</v>
      </c>
      <c r="C38" s="59" t="s">
        <v>206</v>
      </c>
      <c r="D38" s="41" t="s">
        <v>171</v>
      </c>
      <c r="E38" s="41"/>
      <c r="F38" s="63" t="s">
        <v>184</v>
      </c>
      <c r="G38" s="72">
        <v>1067599.28</v>
      </c>
      <c r="H38" s="72">
        <v>1067599.28</v>
      </c>
      <c r="I38" s="72">
        <v>145454.85999999999</v>
      </c>
      <c r="J38" s="72">
        <v>392468.1</v>
      </c>
      <c r="K38" s="72">
        <v>135443.04999999999</v>
      </c>
      <c r="L38" s="72">
        <v>243707.19</v>
      </c>
      <c r="M38" s="72">
        <v>83649.600000000006</v>
      </c>
      <c r="N38" s="72">
        <v>932548.78</v>
      </c>
      <c r="O38" s="93">
        <v>0.76</v>
      </c>
      <c r="P38" s="72"/>
      <c r="Q38" s="72"/>
      <c r="R38" s="72"/>
      <c r="S38" s="89"/>
      <c r="T38" s="72"/>
      <c r="U38" s="72">
        <v>143292.69000000006</v>
      </c>
      <c r="V38" s="72">
        <v>707882.59</v>
      </c>
      <c r="W38" s="72">
        <v>216424</v>
      </c>
      <c r="X38" s="89">
        <v>8.3609681934648974E-2</v>
      </c>
      <c r="Y38" s="72">
        <v>77280.84</v>
      </c>
      <c r="Z38" s="72">
        <v>0</v>
      </c>
      <c r="AA38" s="72">
        <v>0</v>
      </c>
      <c r="AB38" s="72">
        <v>17835</v>
      </c>
      <c r="AC38" s="72">
        <v>1460</v>
      </c>
      <c r="AD38" s="72">
        <v>0</v>
      </c>
      <c r="AE38" s="72">
        <v>1995</v>
      </c>
      <c r="AF38" s="72">
        <v>645</v>
      </c>
      <c r="AG38" s="72">
        <v>1911</v>
      </c>
      <c r="AH38" s="72">
        <v>0</v>
      </c>
      <c r="AI38" s="72">
        <v>1304</v>
      </c>
      <c r="AJ38" s="72">
        <v>0</v>
      </c>
      <c r="AK38" s="72">
        <v>0</v>
      </c>
      <c r="AL38" s="72">
        <v>0</v>
      </c>
      <c r="AM38" s="72">
        <v>0</v>
      </c>
      <c r="AN38" s="72">
        <v>35234.769999999997</v>
      </c>
      <c r="AO38" s="89">
        <f t="shared" si="10"/>
        <v>0</v>
      </c>
      <c r="AP38" s="72">
        <v>0</v>
      </c>
      <c r="AQ38" s="72">
        <v>46215.33</v>
      </c>
      <c r="AR38" s="72">
        <v>0</v>
      </c>
      <c r="AS38" s="72">
        <v>0</v>
      </c>
      <c r="AT38" s="72">
        <v>1215.5</v>
      </c>
      <c r="AU38" s="72">
        <v>0</v>
      </c>
      <c r="AV38" s="72">
        <v>0</v>
      </c>
      <c r="AW38" s="72">
        <v>0</v>
      </c>
      <c r="AX38" s="72">
        <v>44</v>
      </c>
      <c r="AY38" s="72">
        <v>8</v>
      </c>
      <c r="AZ38" s="72">
        <v>0</v>
      </c>
      <c r="BA38" s="72">
        <v>-1</v>
      </c>
      <c r="BB38" s="72">
        <v>-7</v>
      </c>
      <c r="BC38" s="72">
        <v>-12</v>
      </c>
      <c r="BD38" s="72">
        <v>0</v>
      </c>
      <c r="BE38" s="72">
        <f t="shared" si="11"/>
        <v>32</v>
      </c>
      <c r="BF38" s="72">
        <v>0</v>
      </c>
      <c r="BG38" s="72">
        <v>0</v>
      </c>
      <c r="BH38" s="72">
        <v>0</v>
      </c>
      <c r="BI38" s="72">
        <v>3</v>
      </c>
      <c r="BJ38" s="72">
        <v>0</v>
      </c>
      <c r="BK38" s="72">
        <v>0</v>
      </c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</row>
    <row r="39" spans="1:209" s="20" customFormat="1" x14ac:dyDescent="0.35">
      <c r="A39" s="22">
        <v>21</v>
      </c>
      <c r="B39" s="23" t="s">
        <v>133</v>
      </c>
      <c r="C39" s="23" t="s">
        <v>219</v>
      </c>
      <c r="D39" s="41" t="s">
        <v>172</v>
      </c>
      <c r="E39" s="41" t="s">
        <v>147</v>
      </c>
      <c r="F39" s="24" t="s">
        <v>55</v>
      </c>
      <c r="G39" s="72">
        <v>3754016</v>
      </c>
      <c r="H39" s="72">
        <v>3756235</v>
      </c>
      <c r="I39" s="72">
        <v>38758</v>
      </c>
      <c r="J39" s="72">
        <v>2906197</v>
      </c>
      <c r="K39" s="72">
        <v>56667</v>
      </c>
      <c r="L39" s="72">
        <v>523124</v>
      </c>
      <c r="M39" s="72">
        <v>99896</v>
      </c>
      <c r="N39" s="72">
        <v>3839461</v>
      </c>
      <c r="O39" s="93">
        <v>1.63</v>
      </c>
      <c r="P39" s="72"/>
      <c r="Q39" s="72"/>
      <c r="R39" s="72"/>
      <c r="S39" s="89"/>
      <c r="T39" s="72"/>
      <c r="U39" s="72">
        <v>0</v>
      </c>
      <c r="V39" s="72">
        <v>2434956</v>
      </c>
      <c r="W39" s="72">
        <v>1319060</v>
      </c>
      <c r="X39" s="89">
        <v>4.5293733431077544E-2</v>
      </c>
      <c r="Y39" s="72">
        <v>167721</v>
      </c>
      <c r="Z39" s="72">
        <v>1004384</v>
      </c>
      <c r="AA39" s="72">
        <v>171</v>
      </c>
      <c r="AB39" s="72">
        <v>41041</v>
      </c>
      <c r="AC39" s="72">
        <v>0</v>
      </c>
      <c r="AD39" s="72">
        <v>0</v>
      </c>
      <c r="AE39" s="72">
        <v>946</v>
      </c>
      <c r="AF39" s="72">
        <v>9300</v>
      </c>
      <c r="AG39" s="72">
        <v>6995</v>
      </c>
      <c r="AH39" s="72">
        <v>2426</v>
      </c>
      <c r="AI39" s="72">
        <v>5360</v>
      </c>
      <c r="AJ39" s="72">
        <v>200</v>
      </c>
      <c r="AK39" s="72">
        <v>1293</v>
      </c>
      <c r="AL39" s="72">
        <v>0</v>
      </c>
      <c r="AM39" s="72">
        <v>23703</v>
      </c>
      <c r="AN39" s="72">
        <v>77115</v>
      </c>
      <c r="AO39" s="89">
        <f t="shared" si="10"/>
        <v>0.30737210659404784</v>
      </c>
      <c r="AP39" s="72">
        <v>0</v>
      </c>
      <c r="AQ39" s="72">
        <v>211353</v>
      </c>
      <c r="AR39" s="72">
        <v>0</v>
      </c>
      <c r="AS39" s="72">
        <v>0</v>
      </c>
      <c r="AT39" s="72">
        <v>103162</v>
      </c>
      <c r="AU39" s="72">
        <v>0</v>
      </c>
      <c r="AV39" s="72">
        <v>0</v>
      </c>
      <c r="AW39" s="72">
        <v>0</v>
      </c>
      <c r="AX39" s="72">
        <v>75</v>
      </c>
      <c r="AY39" s="72">
        <v>10</v>
      </c>
      <c r="AZ39" s="72">
        <v>0</v>
      </c>
      <c r="BA39" s="72">
        <v>0</v>
      </c>
      <c r="BB39" s="72">
        <v>-9</v>
      </c>
      <c r="BC39" s="72">
        <v>-13</v>
      </c>
      <c r="BD39" s="72">
        <v>0</v>
      </c>
      <c r="BE39" s="72">
        <f t="shared" si="11"/>
        <v>63</v>
      </c>
      <c r="BF39" s="72">
        <v>1</v>
      </c>
      <c r="BG39" s="72">
        <v>1</v>
      </c>
      <c r="BH39" s="72">
        <v>0</v>
      </c>
      <c r="BI39" s="72">
        <v>2</v>
      </c>
      <c r="BJ39" s="72">
        <v>9</v>
      </c>
      <c r="BK39" s="72">
        <v>0</v>
      </c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</row>
    <row r="40" spans="1:209" s="20" customFormat="1" x14ac:dyDescent="0.35">
      <c r="A40" s="70">
        <v>21</v>
      </c>
      <c r="B40" s="65" t="s">
        <v>195</v>
      </c>
      <c r="C40" s="65" t="s">
        <v>211</v>
      </c>
      <c r="D40" s="41" t="s">
        <v>174</v>
      </c>
      <c r="E40" s="41" t="s">
        <v>151</v>
      </c>
      <c r="F40" s="57" t="s">
        <v>55</v>
      </c>
      <c r="G40" s="72">
        <v>733033.27</v>
      </c>
      <c r="H40" s="72">
        <v>740162.26</v>
      </c>
      <c r="I40" s="72">
        <v>11949.85</v>
      </c>
      <c r="J40" s="72">
        <v>552165.47</v>
      </c>
      <c r="K40" s="72">
        <v>40078.54</v>
      </c>
      <c r="L40" s="72">
        <v>26701.18</v>
      </c>
      <c r="M40" s="72">
        <v>0</v>
      </c>
      <c r="N40" s="72">
        <v>694841.3</v>
      </c>
      <c r="O40" s="93">
        <v>3</v>
      </c>
      <c r="P40" s="72">
        <v>7128.9899999999907</v>
      </c>
      <c r="Q40" s="72">
        <v>687712.31</v>
      </c>
      <c r="R40" s="72">
        <v>0</v>
      </c>
      <c r="S40" s="89">
        <v>9.9999998545903579E-2</v>
      </c>
      <c r="T40" s="72">
        <v>68767.12</v>
      </c>
      <c r="U40" s="72"/>
      <c r="V40" s="72"/>
      <c r="W40" s="72"/>
      <c r="X40" s="89"/>
      <c r="Y40" s="72"/>
      <c r="Z40" s="72">
        <v>71223.149999999994</v>
      </c>
      <c r="AA40" s="72">
        <v>0</v>
      </c>
      <c r="AB40" s="72">
        <v>25077.96</v>
      </c>
      <c r="AC40" s="72">
        <v>2088</v>
      </c>
      <c r="AD40" s="72">
        <v>1461.96</v>
      </c>
      <c r="AE40" s="72">
        <v>3840</v>
      </c>
      <c r="AF40" s="72">
        <v>12500</v>
      </c>
      <c r="AG40" s="72">
        <v>0</v>
      </c>
      <c r="AH40" s="72">
        <v>0</v>
      </c>
      <c r="AI40" s="72">
        <v>5178.28</v>
      </c>
      <c r="AJ40" s="72">
        <v>0</v>
      </c>
      <c r="AK40" s="72">
        <v>3000</v>
      </c>
      <c r="AL40" s="72">
        <v>0</v>
      </c>
      <c r="AM40" s="72">
        <v>0</v>
      </c>
      <c r="AN40" s="72">
        <v>59871.7</v>
      </c>
      <c r="AO40" s="89">
        <f t="shared" si="10"/>
        <v>0</v>
      </c>
      <c r="AP40" s="72">
        <v>0</v>
      </c>
      <c r="AQ40" s="72">
        <v>30924.59</v>
      </c>
      <c r="AR40" s="72">
        <v>0</v>
      </c>
      <c r="AS40" s="72">
        <v>0</v>
      </c>
      <c r="AT40" s="72">
        <v>3350</v>
      </c>
      <c r="AU40" s="72">
        <v>0</v>
      </c>
      <c r="AV40" s="72">
        <v>0</v>
      </c>
      <c r="AW40" s="72">
        <v>0</v>
      </c>
      <c r="AX40" s="72">
        <v>15</v>
      </c>
      <c r="AY40" s="72">
        <v>0</v>
      </c>
      <c r="AZ40" s="72">
        <v>0</v>
      </c>
      <c r="BA40" s="72">
        <v>0</v>
      </c>
      <c r="BB40" s="72">
        <v>0</v>
      </c>
      <c r="BC40" s="72">
        <v>-4</v>
      </c>
      <c r="BD40" s="72">
        <v>0</v>
      </c>
      <c r="BE40" s="72">
        <f t="shared" si="11"/>
        <v>11</v>
      </c>
      <c r="BF40" s="72">
        <v>0</v>
      </c>
      <c r="BG40" s="72">
        <v>0</v>
      </c>
      <c r="BH40" s="72">
        <v>0</v>
      </c>
      <c r="BI40" s="72">
        <v>2</v>
      </c>
      <c r="BJ40" s="72">
        <v>2</v>
      </c>
      <c r="BK40" s="72">
        <v>0</v>
      </c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</row>
    <row r="41" spans="1:209" s="20" customFormat="1" x14ac:dyDescent="0.35">
      <c r="A41" s="22">
        <v>21</v>
      </c>
      <c r="B41" s="23" t="s">
        <v>134</v>
      </c>
      <c r="C41" s="23" t="s">
        <v>220</v>
      </c>
      <c r="D41" s="41" t="s">
        <v>173</v>
      </c>
      <c r="E41" s="41" t="s">
        <v>147</v>
      </c>
      <c r="F41" s="57" t="s">
        <v>53</v>
      </c>
      <c r="G41" s="72">
        <v>159559</v>
      </c>
      <c r="H41" s="72">
        <v>159559</v>
      </c>
      <c r="I41" s="72">
        <v>0</v>
      </c>
      <c r="J41" s="72">
        <v>47334.01</v>
      </c>
      <c r="K41" s="72">
        <v>3723.25</v>
      </c>
      <c r="L41" s="72">
        <v>93280.55</v>
      </c>
      <c r="M41" s="72">
        <v>0</v>
      </c>
      <c r="N41" s="72">
        <v>160293.71</v>
      </c>
      <c r="O41" s="93">
        <v>1.02</v>
      </c>
      <c r="P41" s="72"/>
      <c r="Q41" s="72"/>
      <c r="R41" s="72"/>
      <c r="S41" s="89"/>
      <c r="T41" s="72"/>
      <c r="U41" s="72">
        <v>0</v>
      </c>
      <c r="V41" s="72">
        <v>159559</v>
      </c>
      <c r="W41" s="72">
        <v>0</v>
      </c>
      <c r="X41" s="89">
        <v>9.9999999999999992E-2</v>
      </c>
      <c r="Y41" s="72">
        <v>15955.9</v>
      </c>
      <c r="Z41" s="72">
        <v>0</v>
      </c>
      <c r="AA41" s="72">
        <v>0</v>
      </c>
      <c r="AB41" s="72">
        <v>4342.95</v>
      </c>
      <c r="AC41" s="72">
        <v>0</v>
      </c>
      <c r="AD41" s="72">
        <v>0</v>
      </c>
      <c r="AE41" s="72">
        <v>500</v>
      </c>
      <c r="AF41" s="72">
        <v>0</v>
      </c>
      <c r="AG41" s="72">
        <v>500</v>
      </c>
      <c r="AH41" s="72">
        <v>0</v>
      </c>
      <c r="AI41" s="72">
        <v>650</v>
      </c>
      <c r="AJ41" s="72">
        <v>250</v>
      </c>
      <c r="AK41" s="72">
        <v>0</v>
      </c>
      <c r="AL41" s="72">
        <v>0</v>
      </c>
      <c r="AM41" s="72">
        <v>0</v>
      </c>
      <c r="AN41" s="72">
        <v>6677.95</v>
      </c>
      <c r="AO41" s="89">
        <f t="shared" si="10"/>
        <v>0</v>
      </c>
      <c r="AP41" s="72">
        <v>0</v>
      </c>
      <c r="AQ41" s="72">
        <v>7977.95</v>
      </c>
      <c r="AR41" s="72">
        <v>0</v>
      </c>
      <c r="AS41" s="72">
        <v>0</v>
      </c>
      <c r="AT41" s="72">
        <v>16000</v>
      </c>
      <c r="AU41" s="72">
        <v>0</v>
      </c>
      <c r="AV41" s="72">
        <v>0</v>
      </c>
      <c r="AW41" s="72">
        <v>0</v>
      </c>
      <c r="AX41" s="72">
        <v>5</v>
      </c>
      <c r="AY41" s="72">
        <v>2</v>
      </c>
      <c r="AZ41" s="72">
        <v>0</v>
      </c>
      <c r="BA41" s="72">
        <v>0</v>
      </c>
      <c r="BB41" s="72">
        <v>-1</v>
      </c>
      <c r="BC41" s="72">
        <v>-2</v>
      </c>
      <c r="BD41" s="72">
        <v>0</v>
      </c>
      <c r="BE41" s="72">
        <f t="shared" si="11"/>
        <v>4</v>
      </c>
      <c r="BF41" s="72">
        <v>0</v>
      </c>
      <c r="BG41" s="72">
        <v>0</v>
      </c>
      <c r="BH41" s="72">
        <v>0</v>
      </c>
      <c r="BI41" s="72">
        <v>2</v>
      </c>
      <c r="BJ41" s="72">
        <v>0</v>
      </c>
      <c r="BK41" s="72">
        <v>0</v>
      </c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</row>
    <row r="42" spans="1:209" s="20" customFormat="1" x14ac:dyDescent="0.35">
      <c r="A42" s="22">
        <v>21</v>
      </c>
      <c r="B42" s="23" t="s">
        <v>135</v>
      </c>
      <c r="C42" s="23" t="s">
        <v>221</v>
      </c>
      <c r="D42" s="41" t="s">
        <v>175</v>
      </c>
      <c r="E42" s="41" t="s">
        <v>139</v>
      </c>
      <c r="F42" s="57" t="s">
        <v>55</v>
      </c>
      <c r="G42" s="72">
        <v>376678</v>
      </c>
      <c r="H42" s="72">
        <v>376678</v>
      </c>
      <c r="I42" s="72">
        <v>0</v>
      </c>
      <c r="J42" s="72">
        <v>289897.33</v>
      </c>
      <c r="K42" s="72">
        <v>3581.88</v>
      </c>
      <c r="L42" s="72">
        <v>14210.31</v>
      </c>
      <c r="M42" s="72">
        <v>7834.95</v>
      </c>
      <c r="N42" s="72">
        <v>340008.59</v>
      </c>
      <c r="O42" s="93">
        <v>1.1399999999999999</v>
      </c>
      <c r="P42" s="72"/>
      <c r="Q42" s="72"/>
      <c r="R42" s="72"/>
      <c r="S42" s="89"/>
      <c r="T42" s="72"/>
      <c r="U42" s="72">
        <v>0</v>
      </c>
      <c r="V42" s="72">
        <v>376678</v>
      </c>
      <c r="W42" s="72">
        <v>0</v>
      </c>
      <c r="X42" s="89">
        <v>6.5000000000000002E-2</v>
      </c>
      <c r="Y42" s="72">
        <v>24484.12</v>
      </c>
      <c r="Z42" s="72">
        <v>0</v>
      </c>
      <c r="AA42" s="72">
        <v>6.88</v>
      </c>
      <c r="AB42" s="72">
        <v>1500</v>
      </c>
      <c r="AC42" s="72">
        <v>0</v>
      </c>
      <c r="AD42" s="72">
        <v>0</v>
      </c>
      <c r="AE42" s="72">
        <v>500</v>
      </c>
      <c r="AF42" s="72">
        <v>0</v>
      </c>
      <c r="AG42" s="72">
        <v>200</v>
      </c>
      <c r="AH42" s="72">
        <v>0</v>
      </c>
      <c r="AI42" s="72">
        <v>257.65999999999997</v>
      </c>
      <c r="AJ42" s="72">
        <v>0</v>
      </c>
      <c r="AK42" s="72">
        <v>0</v>
      </c>
      <c r="AL42" s="72">
        <v>0</v>
      </c>
      <c r="AM42" s="72">
        <v>0</v>
      </c>
      <c r="AN42" s="72">
        <v>2829.66</v>
      </c>
      <c r="AO42" s="89">
        <f t="shared" si="10"/>
        <v>0</v>
      </c>
      <c r="AP42" s="72">
        <v>0</v>
      </c>
      <c r="AQ42" s="72">
        <v>18833.900000000001</v>
      </c>
      <c r="AR42" s="72">
        <v>0</v>
      </c>
      <c r="AS42" s="72">
        <v>0</v>
      </c>
      <c r="AT42" s="72">
        <v>14027.13</v>
      </c>
      <c r="AU42" s="72">
        <v>0</v>
      </c>
      <c r="AV42" s="72">
        <v>0</v>
      </c>
      <c r="AW42" s="72">
        <v>0</v>
      </c>
      <c r="AX42" s="72">
        <v>10</v>
      </c>
      <c r="AY42" s="72">
        <v>2</v>
      </c>
      <c r="AZ42" s="72">
        <v>0</v>
      </c>
      <c r="BA42" s="72">
        <v>-2</v>
      </c>
      <c r="BB42" s="72">
        <v>-1</v>
      </c>
      <c r="BC42" s="72">
        <v>0</v>
      </c>
      <c r="BD42" s="72">
        <v>0</v>
      </c>
      <c r="BE42" s="72">
        <f t="shared" si="11"/>
        <v>9</v>
      </c>
      <c r="BF42" s="72">
        <v>0</v>
      </c>
      <c r="BG42" s="72">
        <v>0</v>
      </c>
      <c r="BH42" s="72">
        <v>0</v>
      </c>
      <c r="BI42" s="72">
        <v>0</v>
      </c>
      <c r="BJ42" s="72">
        <v>0</v>
      </c>
      <c r="BK42" s="72">
        <v>0</v>
      </c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</row>
    <row r="43" spans="1:209" x14ac:dyDescent="0.35">
      <c r="O43" s="9"/>
      <c r="P43" s="9"/>
      <c r="Q43" s="9"/>
      <c r="R43" s="10"/>
      <c r="S43" s="10"/>
      <c r="T43" s="10"/>
      <c r="U43" s="10"/>
      <c r="V43" s="10"/>
      <c r="W43" s="10"/>
      <c r="X43" s="10"/>
    </row>
    <row r="44" spans="1:209" x14ac:dyDescent="0.35">
      <c r="O44" s="9"/>
      <c r="P44" s="9"/>
      <c r="Q44" s="9"/>
      <c r="R44" s="10"/>
      <c r="S44" s="10"/>
      <c r="T44" s="10"/>
      <c r="U44" s="10"/>
      <c r="V44" s="10"/>
      <c r="W44" s="10"/>
      <c r="X44" s="10"/>
    </row>
    <row r="45" spans="1:209" x14ac:dyDescent="0.35">
      <c r="O45" s="9"/>
      <c r="P45" s="9"/>
      <c r="Q45" s="9"/>
      <c r="R45" s="10"/>
      <c r="S45" s="10"/>
      <c r="T45" s="10"/>
      <c r="U45" s="10"/>
      <c r="V45" s="10"/>
      <c r="W45" s="10"/>
      <c r="X45" s="10"/>
    </row>
    <row r="46" spans="1:209" x14ac:dyDescent="0.35">
      <c r="O46" s="9"/>
      <c r="P46" s="9"/>
      <c r="Q46" s="9"/>
      <c r="R46" s="10"/>
      <c r="S46" s="10"/>
      <c r="T46" s="10"/>
      <c r="U46" s="10"/>
      <c r="V46" s="10"/>
      <c r="W46" s="10"/>
      <c r="X46" s="10"/>
    </row>
    <row r="47" spans="1:209" x14ac:dyDescent="0.35">
      <c r="O47" s="9"/>
      <c r="P47" s="9"/>
      <c r="Q47" s="9"/>
      <c r="R47" s="10"/>
      <c r="S47" s="10"/>
      <c r="T47" s="10"/>
      <c r="U47" s="10"/>
      <c r="V47" s="10"/>
      <c r="W47" s="10"/>
      <c r="X47" s="10"/>
    </row>
    <row r="48" spans="1:209" x14ac:dyDescent="0.35">
      <c r="O48" s="9"/>
      <c r="P48" s="9"/>
      <c r="Q48" s="9"/>
      <c r="R48" s="10"/>
      <c r="S48" s="10"/>
      <c r="T48" s="10"/>
      <c r="U48" s="10"/>
      <c r="V48" s="10"/>
      <c r="W48" s="10"/>
      <c r="X48" s="10"/>
    </row>
    <row r="49" spans="15:24" x14ac:dyDescent="0.35">
      <c r="O49" s="9"/>
      <c r="P49" s="9"/>
      <c r="Q49" s="9"/>
      <c r="R49" s="10"/>
      <c r="S49" s="10"/>
      <c r="T49" s="10"/>
      <c r="U49" s="10"/>
      <c r="V49" s="10"/>
      <c r="W49" s="10"/>
      <c r="X49" s="10"/>
    </row>
    <row r="50" spans="15:24" x14ac:dyDescent="0.35">
      <c r="O50" s="9"/>
      <c r="P50" s="9"/>
      <c r="Q50" s="9"/>
      <c r="R50" s="10"/>
      <c r="S50" s="10"/>
      <c r="T50" s="10"/>
      <c r="U50" s="10"/>
      <c r="V50" s="10"/>
      <c r="W50" s="10"/>
      <c r="X50" s="10"/>
    </row>
    <row r="51" spans="15:24" x14ac:dyDescent="0.35">
      <c r="O51" s="9"/>
      <c r="P51" s="9"/>
      <c r="Q51" s="9"/>
      <c r="R51" s="10"/>
      <c r="S51" s="10"/>
      <c r="T51" s="10"/>
      <c r="U51" s="10"/>
      <c r="V51" s="10"/>
      <c r="W51" s="10"/>
      <c r="X51" s="10"/>
    </row>
    <row r="52" spans="15:24" x14ac:dyDescent="0.35">
      <c r="O52" s="9"/>
      <c r="P52" s="9"/>
      <c r="Q52" s="9"/>
      <c r="R52" s="10"/>
      <c r="S52" s="10"/>
      <c r="T52" s="10"/>
      <c r="U52" s="10"/>
      <c r="V52" s="10"/>
      <c r="W52" s="10"/>
      <c r="X52" s="10"/>
    </row>
    <row r="53" spans="15:24" x14ac:dyDescent="0.35">
      <c r="O53" s="9"/>
      <c r="P53" s="9"/>
      <c r="Q53" s="9"/>
      <c r="R53" s="10"/>
      <c r="S53" s="10"/>
      <c r="T53" s="10"/>
      <c r="U53" s="10"/>
      <c r="V53" s="10"/>
      <c r="W53" s="10"/>
      <c r="X53" s="10"/>
    </row>
    <row r="54" spans="15:24" x14ac:dyDescent="0.35">
      <c r="O54" s="9"/>
      <c r="P54" s="9"/>
      <c r="Q54" s="9"/>
      <c r="R54" s="10"/>
      <c r="S54" s="10"/>
      <c r="T54" s="10"/>
      <c r="U54" s="10"/>
      <c r="V54" s="10"/>
      <c r="W54" s="10"/>
      <c r="X54" s="10"/>
    </row>
    <row r="55" spans="15:24" x14ac:dyDescent="0.35">
      <c r="O55" s="9"/>
      <c r="P55" s="9"/>
      <c r="Q55" s="9"/>
      <c r="R55" s="10"/>
      <c r="S55" s="10"/>
      <c r="T55" s="10"/>
      <c r="U55" s="10"/>
      <c r="V55" s="10"/>
      <c r="W55" s="10"/>
      <c r="X55" s="10"/>
    </row>
    <row r="56" spans="15:24" x14ac:dyDescent="0.35">
      <c r="O56" s="9"/>
      <c r="P56" s="9"/>
      <c r="Q56" s="9"/>
      <c r="R56" s="10"/>
      <c r="S56" s="10"/>
      <c r="T56" s="10"/>
      <c r="U56" s="10"/>
      <c r="V56" s="10"/>
      <c r="W56" s="10"/>
      <c r="X56" s="10"/>
    </row>
    <row r="57" spans="15:24" x14ac:dyDescent="0.35">
      <c r="O57" s="9"/>
      <c r="P57" s="9"/>
      <c r="Q57" s="9"/>
      <c r="R57" s="10"/>
      <c r="S57" s="10"/>
      <c r="T57" s="10"/>
      <c r="U57" s="10"/>
      <c r="V57" s="10"/>
      <c r="W57" s="10"/>
      <c r="X57" s="10"/>
    </row>
    <row r="58" spans="15:24" x14ac:dyDescent="0.35">
      <c r="O58" s="9"/>
      <c r="P58" s="9"/>
      <c r="Q58" s="9"/>
      <c r="R58" s="10"/>
      <c r="S58" s="10"/>
      <c r="T58" s="10"/>
      <c r="U58" s="10"/>
      <c r="V58" s="10"/>
      <c r="W58" s="10"/>
      <c r="X58" s="10"/>
    </row>
    <row r="59" spans="15:24" x14ac:dyDescent="0.35">
      <c r="O59" s="9"/>
      <c r="P59" s="9"/>
      <c r="Q59" s="9"/>
      <c r="R59" s="10"/>
      <c r="S59" s="10"/>
      <c r="T59" s="10"/>
      <c r="U59" s="10"/>
      <c r="V59" s="10"/>
      <c r="W59" s="10"/>
      <c r="X59" s="10"/>
    </row>
    <row r="60" spans="15:24" x14ac:dyDescent="0.35">
      <c r="O60" s="9"/>
      <c r="P60" s="9"/>
      <c r="Q60" s="9"/>
      <c r="R60" s="10"/>
      <c r="S60" s="10"/>
      <c r="T60" s="10"/>
      <c r="U60" s="10"/>
      <c r="V60" s="10"/>
      <c r="W60" s="10"/>
      <c r="X60" s="10"/>
    </row>
    <row r="61" spans="15:24" x14ac:dyDescent="0.35">
      <c r="O61" s="9"/>
      <c r="P61" s="9"/>
      <c r="Q61" s="9"/>
    </row>
    <row r="62" spans="15:24" x14ac:dyDescent="0.35">
      <c r="O62" s="9"/>
      <c r="P62" s="9"/>
      <c r="Q62" s="9"/>
    </row>
    <row r="63" spans="15:24" x14ac:dyDescent="0.35">
      <c r="O63" s="9"/>
      <c r="P63" s="9"/>
      <c r="Q63" s="9"/>
    </row>
    <row r="64" spans="15:24" x14ac:dyDescent="0.35">
      <c r="O64" s="9"/>
      <c r="P64" s="9"/>
      <c r="Q64" s="9"/>
    </row>
    <row r="65" spans="15:17" x14ac:dyDescent="0.35">
      <c r="O65" s="9"/>
      <c r="P65" s="9"/>
      <c r="Q65" s="9"/>
    </row>
    <row r="66" spans="15:17" x14ac:dyDescent="0.35">
      <c r="O66" s="9"/>
      <c r="P66" s="9"/>
      <c r="Q66" s="9"/>
    </row>
    <row r="67" spans="15:17" x14ac:dyDescent="0.35">
      <c r="O67" s="9"/>
      <c r="P67" s="9"/>
      <c r="Q67" s="9"/>
    </row>
    <row r="68" spans="15:17" x14ac:dyDescent="0.35">
      <c r="O68" s="9"/>
      <c r="P68" s="9"/>
      <c r="Q68" s="9"/>
    </row>
  </sheetData>
  <sortState xmlns:xlrd2="http://schemas.microsoft.com/office/spreadsheetml/2017/richdata2" ref="A13:BK43">
    <sortCondition ref="A13:A43"/>
    <sortCondition ref="B13:B43"/>
  </sortState>
  <mergeCells count="13">
    <mergeCell ref="V6:V8"/>
    <mergeCell ref="W6:W8"/>
    <mergeCell ref="Z2:AW2"/>
    <mergeCell ref="AX2:BK2"/>
    <mergeCell ref="G2:O2"/>
    <mergeCell ref="P2:Y2"/>
    <mergeCell ref="P3:T3"/>
    <mergeCell ref="U3:Y3"/>
    <mergeCell ref="N6:N8"/>
    <mergeCell ref="R6:R8"/>
    <mergeCell ref="Q6:Q8"/>
    <mergeCell ref="P6:P8"/>
    <mergeCell ref="U6:U8"/>
  </mergeCells>
  <phoneticPr fontId="5" type="noConversion"/>
  <pageMargins left="0.75" right="0.75" top="1" bottom="1" header="0.5" footer="0.5"/>
  <pageSetup orientation="portrait" r:id="rId1"/>
  <headerFooter alignWithMargins="0">
    <oddFooter>&amp;L&amp;8&amp;D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A</vt:lpstr>
      <vt:lpstr>_EXP13</vt:lpstr>
      <vt:lpstr>_EXP2</vt:lpstr>
      <vt:lpstr>_MT13</vt:lpstr>
      <vt:lpstr>_MTH2</vt:lpstr>
      <vt:lpstr>DISB</vt:lpstr>
      <vt:lpstr>DISB2</vt:lpstr>
      <vt:lpstr>EXP</vt:lpstr>
      <vt:lpstr>MTH</vt:lpstr>
      <vt:lpstr>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 12  STANDING TRUSTEE FY22 ANNUAL REPORTS</dc:title>
  <dc:creator>United States Trustee Program</dc:creator>
  <cp:lastModifiedBy>Chery, Rose (USTP) (CTR)</cp:lastModifiedBy>
  <dcterms:created xsi:type="dcterms:W3CDTF">2007-10-30T12:54:55Z</dcterms:created>
  <dcterms:modified xsi:type="dcterms:W3CDTF">2024-04-02T18:08:56Z</dcterms:modified>
</cp:coreProperties>
</file>