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10F4968B-19FA-49D4-BBBA-B84AA55463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144" i="1" l="1"/>
  <c r="AY144" i="1"/>
  <c r="AF144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7" i="1"/>
  <c r="AY137" i="1"/>
  <c r="AF137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95" i="1"/>
  <c r="AY95" i="1"/>
  <c r="AF95" i="1"/>
  <c r="BJ44" i="1" l="1"/>
  <c r="AY44" i="1"/>
  <c r="AF44" i="1"/>
  <c r="BJ43" i="1"/>
  <c r="AY43" i="1"/>
  <c r="AF43" i="1"/>
  <c r="BJ42" i="1"/>
  <c r="AY42" i="1"/>
  <c r="AF42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J30" i="1"/>
  <c r="AY30" i="1"/>
  <c r="AF30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63" i="1"/>
  <c r="AY63" i="1"/>
  <c r="AF63" i="1"/>
  <c r="BJ118" i="1" l="1"/>
  <c r="AY118" i="1"/>
  <c r="AF118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71" i="1"/>
  <c r="AY71" i="1"/>
  <c r="AF71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57" i="1"/>
  <c r="AY57" i="1"/>
  <c r="AF57" i="1"/>
  <c r="BJ133" i="1" l="1"/>
  <c r="AY133" i="1"/>
  <c r="AF133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AF134" i="1"/>
  <c r="AY134" i="1"/>
  <c r="BJ134" i="1"/>
  <c r="AF135" i="1"/>
  <c r="AY135" i="1"/>
  <c r="BJ135" i="1"/>
  <c r="AF136" i="1"/>
  <c r="AY136" i="1"/>
  <c r="BJ136" i="1"/>
  <c r="BJ132" i="1"/>
  <c r="AY132" i="1"/>
  <c r="AF132" i="1"/>
  <c r="BJ131" i="1"/>
  <c r="AY131" i="1"/>
  <c r="AF131" i="1"/>
  <c r="BJ129" i="1"/>
  <c r="AY129" i="1"/>
  <c r="AF129" i="1"/>
  <c r="BJ128" i="1"/>
  <c r="AY128" i="1"/>
  <c r="AF128" i="1"/>
  <c r="BJ127" i="1"/>
  <c r="AY127" i="1"/>
  <c r="AF127" i="1"/>
  <c r="BJ126" i="1"/>
  <c r="AY126" i="1"/>
  <c r="AF126" i="1"/>
  <c r="BJ125" i="1"/>
  <c r="AY125" i="1"/>
  <c r="AF125" i="1"/>
  <c r="BJ124" i="1"/>
  <c r="AY124" i="1"/>
  <c r="AF124" i="1"/>
  <c r="BJ123" i="1"/>
  <c r="AY123" i="1"/>
  <c r="AF123" i="1"/>
  <c r="BJ122" i="1"/>
  <c r="AY122" i="1"/>
  <c r="AF122" i="1"/>
  <c r="BJ121" i="1"/>
  <c r="AY121" i="1"/>
  <c r="AF121" i="1"/>
  <c r="BJ120" i="1"/>
  <c r="AY120" i="1"/>
  <c r="AF120" i="1"/>
  <c r="BJ119" i="1"/>
  <c r="AY119" i="1"/>
  <c r="AF119" i="1"/>
  <c r="BJ112" i="1"/>
  <c r="AY112" i="1"/>
  <c r="AF112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7" i="1"/>
  <c r="AY107" i="1"/>
  <c r="AF107" i="1"/>
  <c r="BJ106" i="1"/>
  <c r="AY106" i="1"/>
  <c r="AF106" i="1"/>
  <c r="BJ105" i="1"/>
  <c r="AY105" i="1"/>
  <c r="AF105" i="1"/>
  <c r="BJ104" i="1"/>
  <c r="AY104" i="1"/>
  <c r="AF104" i="1"/>
  <c r="BJ103" i="1"/>
  <c r="AY103" i="1"/>
  <c r="AF103" i="1"/>
  <c r="BJ94" i="1"/>
  <c r="AY94" i="1"/>
  <c r="AF94" i="1"/>
  <c r="BJ93" i="1"/>
  <c r="AY93" i="1"/>
  <c r="AF93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2" i="1"/>
  <c r="AY82" i="1"/>
  <c r="AF82" i="1"/>
  <c r="BJ81" i="1"/>
  <c r="AY81" i="1"/>
  <c r="AF81" i="1"/>
  <c r="BJ80" i="1"/>
  <c r="AY80" i="1"/>
  <c r="AF80" i="1"/>
  <c r="BJ79" i="1"/>
  <c r="AY79" i="1"/>
  <c r="AF79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52" i="1"/>
  <c r="AY52" i="1"/>
  <c r="AF52" i="1"/>
  <c r="BJ51" i="1"/>
  <c r="AY51" i="1"/>
  <c r="AF51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5" i="1"/>
  <c r="AY45" i="1"/>
  <c r="AF45" i="1"/>
  <c r="BJ29" i="1"/>
  <c r="AY29" i="1"/>
  <c r="AF29" i="1"/>
  <c r="BJ28" i="1"/>
  <c r="AY28" i="1"/>
  <c r="AF28" i="1"/>
  <c r="BJ27" i="1"/>
  <c r="AY27" i="1"/>
  <c r="AF27" i="1"/>
  <c r="BJ26" i="1"/>
  <c r="AY26" i="1"/>
  <c r="AF26" i="1"/>
  <c r="BJ25" i="1"/>
  <c r="AY25" i="1"/>
  <c r="AF25" i="1"/>
  <c r="BJ24" i="1"/>
  <c r="AY24" i="1"/>
  <c r="AF24" i="1"/>
  <c r="BJ23" i="1"/>
  <c r="AY23" i="1"/>
  <c r="AF23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2" i="1"/>
  <c r="AY12" i="1"/>
  <c r="AF12" i="1"/>
  <c r="BJ11" i="1"/>
  <c r="AY11" i="1"/>
  <c r="AF11" i="1"/>
  <c r="BJ10" i="1"/>
  <c r="AY10" i="1"/>
  <c r="AF10" i="1"/>
  <c r="BJ9" i="1"/>
  <c r="AY9" i="1"/>
  <c r="AF9" i="1"/>
  <c r="BA92" i="1"/>
  <c r="AV92" i="1"/>
  <c r="Z92" i="1"/>
  <c r="I92" i="1"/>
  <c r="BA83" i="1" l="1"/>
  <c r="AV83" i="1"/>
  <c r="Z83" i="1"/>
  <c r="X83" i="1"/>
  <c r="I83" i="1"/>
  <c r="BA50" i="1" l="1"/>
  <c r="AV50" i="1"/>
  <c r="Z50" i="1"/>
  <c r="I50" i="1"/>
  <c r="CA7" i="1" l="1"/>
  <c r="CA6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F7" i="1"/>
  <c r="CE7" i="1"/>
  <c r="CD7" i="1"/>
  <c r="CC7" i="1"/>
  <c r="CB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F6" i="1"/>
  <c r="CE6" i="1"/>
  <c r="CD6" i="1"/>
  <c r="CC6" i="1"/>
  <c r="CB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<sst xmlns="http://schemas.openxmlformats.org/spreadsheetml/2006/main" count="899" uniqueCount="567">
  <si>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</si>
  <si>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</si>
  <si>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</si>
  <si>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</si>
  <si>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</si>
  <si>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</si>
  <si>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</si>
  <si>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</si>
  <si>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</si>
  <si>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</si>
  <si>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</si>
  <si>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</si>
  <si>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</si>
  <si>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</si>
  <si>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</si>
  <si>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</si>
  <si>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</si>
  <si>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</si>
  <si>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</si>
  <si>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</si>
  <si>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</si>
  <si>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</si>
  <si>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</si>
  <si>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</si>
  <si>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</si>
  <si>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</si>
  <si>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</si>
  <si>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</si>
  <si>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</si>
  <si>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</si>
  <si>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</si>
  <si>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</si>
  <si>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</si>
  <si>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</si>
  <si>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</si>
  <si>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</si>
  <si>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</si>
  <si>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</si>
  <si>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</si>
  <si>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</si>
  <si>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</si>
  <si>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</si>
  <si>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</si>
  <si>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</si>
  <si>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</si>
  <si>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</si>
  <si>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</si>
  <si>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</si>
  <si>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</si>
  <si>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</si>
  <si>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</si>
  <si>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</si>
  <si>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</si>
  <si>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</si>
  <si>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</si>
  <si>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</si>
  <si>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</si>
  <si>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</si>
  <si>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</si>
  <si>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</si>
  <si>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</si>
  <si>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</si>
  <si>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</si>
  <si>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</si>
  <si>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</si>
  <si>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</si>
  <si>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</si>
  <si>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</si>
  <si>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</si>
  <si>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</si>
  <si>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</si>
  <si>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</si>
  <si>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</si>
  <si>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</si>
  <si>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</si>
  <si>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</si>
  <si>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</si>
  <si>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</si>
  <si>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</si>
  <si>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</si>
  <si>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</si>
  <si>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</si>
  <si>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</si>
  <si>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</si>
  <si>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</si>
  <si>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</si>
  <si>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</si>
  <si>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</si>
  <si>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John</t>
  </si>
  <si>
    <t>Providence</t>
  </si>
  <si>
    <t>Rhode Island</t>
  </si>
  <si>
    <t>Brunswick</t>
  </si>
  <si>
    <t>Maine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</si>
  <si>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</si>
  <si>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</si>
  <si>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</si>
  <si>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</si>
  <si>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</si>
  <si>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</si>
  <si>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</si>
  <si>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</si>
  <si>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</si>
  <si>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</si>
  <si>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Jericho</t>
  </si>
  <si>
    <t>Eastern</t>
  </si>
  <si>
    <t>Macco</t>
  </si>
  <si>
    <t>Michael</t>
  </si>
  <si>
    <t>Melville</t>
  </si>
  <si>
    <t>Albert</t>
  </si>
  <si>
    <t>Buffalo</t>
  </si>
  <si>
    <t>Western</t>
  </si>
  <si>
    <t>Reiber</t>
  </si>
  <si>
    <t>George</t>
  </si>
  <si>
    <t>Rochester</t>
  </si>
  <si>
    <t>White Plains</t>
  </si>
  <si>
    <t>Southern</t>
  </si>
  <si>
    <t>Swimelar</t>
  </si>
  <si>
    <t>Mark</t>
  </si>
  <si>
    <t>Syracuse</t>
  </si>
  <si>
    <t>Hartford</t>
  </si>
  <si>
    <t>Connecticut</t>
  </si>
  <si>
    <t>Isabel</t>
  </si>
  <si>
    <t>Cherry Hill</t>
  </si>
  <si>
    <t>New Jersey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</si>
  <si>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</si>
  <si>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</si>
  <si>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</si>
  <si>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</si>
  <si>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</si>
  <si>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</si>
  <si>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</si>
  <si>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</si>
  <si>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</si>
  <si>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</si>
  <si>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</si>
  <si>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</si>
  <si>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</si>
  <si>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</si>
  <si>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</si>
  <si>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</si>
  <si>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</si>
  <si>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Carl</t>
  </si>
  <si>
    <t>Richmond</t>
  </si>
  <si>
    <t>Virginia</t>
  </si>
  <si>
    <t>Charlottesville</t>
  </si>
  <si>
    <t>Branigan</t>
  </si>
  <si>
    <t>Timothy</t>
  </si>
  <si>
    <t>Maryland</t>
  </si>
  <si>
    <t>Baltimore</t>
  </si>
  <si>
    <t>Chesapeake</t>
  </si>
  <si>
    <t>Columbia</t>
  </si>
  <si>
    <t>South Carolina</t>
  </si>
  <si>
    <t>Gorman</t>
  </si>
  <si>
    <t>Thomas</t>
  </si>
  <si>
    <t>Alexandria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</si>
  <si>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</si>
  <si>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</si>
  <si>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</si>
  <si>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</si>
  <si>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</si>
  <si>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</si>
  <si>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</si>
  <si>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</si>
  <si>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South Charleston</t>
  </si>
  <si>
    <t>Northern and Southern</t>
  </si>
  <si>
    <t>West Virginia</t>
  </si>
  <si>
    <t>Washington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</si>
  <si>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</si>
  <si>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</si>
  <si>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</si>
  <si>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</si>
  <si>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</si>
  <si>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</si>
  <si>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</si>
  <si>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</si>
  <si>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</si>
  <si>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</si>
  <si>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</si>
  <si>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</si>
  <si>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</si>
  <si>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</si>
  <si>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</si>
  <si>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</si>
  <si>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</si>
  <si>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</si>
  <si>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</si>
  <si>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</si>
  <si>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</si>
  <si>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</si>
  <si>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</si>
  <si>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Rodriguez</t>
  </si>
  <si>
    <t>Keith</t>
  </si>
  <si>
    <t>Lafayette</t>
  </si>
  <si>
    <t>Shreveport</t>
  </si>
  <si>
    <t>Jon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</si>
  <si>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</si>
  <si>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</si>
  <si>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</si>
  <si>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</si>
  <si>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</si>
  <si>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</si>
  <si>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</si>
  <si>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</si>
  <si>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</si>
  <si>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</si>
  <si>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Robert</t>
  </si>
  <si>
    <t>Lubbock</t>
  </si>
  <si>
    <t>Corpus Christi</t>
  </si>
  <si>
    <t>Cox</t>
  </si>
  <si>
    <t>Stuart</t>
  </si>
  <si>
    <t>El Paso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</si>
  <si>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</si>
  <si>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</si>
  <si>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</si>
  <si>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</si>
  <si>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</si>
  <si>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</si>
  <si>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</si>
  <si>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</si>
  <si>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</si>
  <si>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</si>
  <si>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</si>
  <si>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</si>
  <si>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</si>
  <si>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</si>
  <si>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</si>
  <si>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</si>
  <si>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</si>
  <si>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</si>
  <si>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</si>
  <si>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</si>
  <si>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</si>
  <si>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</si>
  <si>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</si>
  <si>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</si>
  <si>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</si>
  <si>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</si>
  <si>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Knoxville</t>
  </si>
  <si>
    <t>Louisville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</si>
  <si>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</si>
  <si>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</si>
  <si>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</si>
  <si>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</si>
  <si>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</si>
  <si>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</si>
  <si>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</si>
  <si>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</si>
  <si>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</si>
  <si>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</si>
  <si>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</si>
  <si>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</si>
  <si>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Kalamazoo</t>
  </si>
  <si>
    <t>Gallo</t>
  </si>
  <si>
    <t>Youngstown</t>
  </si>
  <si>
    <t>Dayton</t>
  </si>
  <si>
    <t>McDonald, Jr.</t>
  </si>
  <si>
    <t>Saginaw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</si>
  <si>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</si>
  <si>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</si>
  <si>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</si>
  <si>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</si>
  <si>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</si>
  <si>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</si>
  <si>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</si>
  <si>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</si>
  <si>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</si>
  <si>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</si>
  <si>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</si>
  <si>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</si>
  <si>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</si>
  <si>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</si>
  <si>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</si>
  <si>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</si>
  <si>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</si>
  <si>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</si>
  <si>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</si>
  <si>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</si>
  <si>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</si>
  <si>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</si>
  <si>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</si>
  <si>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</si>
  <si>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</si>
  <si>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DeLaney</t>
  </si>
  <si>
    <t>Ann</t>
  </si>
  <si>
    <t>Debra</t>
  </si>
  <si>
    <t>South Bend</t>
  </si>
  <si>
    <t>Musgrave, II</t>
  </si>
  <si>
    <t>Evansville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</si>
  <si>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</si>
  <si>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</si>
  <si>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</si>
  <si>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</si>
  <si>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</si>
  <si>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</si>
  <si>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</si>
  <si>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</si>
  <si>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</si>
  <si>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</si>
  <si>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</si>
  <si>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</si>
  <si>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</si>
  <si>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</si>
  <si>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</si>
  <si>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</si>
  <si>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</si>
  <si>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</si>
  <si>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</si>
  <si>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</si>
  <si>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</si>
  <si>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</si>
  <si>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</si>
  <si>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</si>
  <si>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</si>
  <si>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</si>
  <si>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Iowa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</si>
  <si>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</si>
  <si>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</si>
  <si>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</si>
  <si>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</si>
  <si>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</si>
  <si>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</si>
  <si>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</si>
  <si>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</si>
  <si>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</si>
  <si>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</si>
  <si>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</si>
  <si>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</si>
  <si>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</si>
  <si>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</si>
  <si>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</si>
  <si>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</si>
  <si>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</si>
  <si>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</si>
  <si>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</si>
  <si>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</si>
  <si>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</si>
  <si>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</si>
  <si>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</si>
  <si>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San Diego</t>
  </si>
  <si>
    <t>California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</si>
  <si>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</si>
  <si>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</si>
  <si>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</si>
  <si>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</si>
  <si>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</si>
  <si>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</si>
  <si>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</si>
  <si>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</si>
  <si>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</si>
  <si>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</si>
  <si>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</si>
  <si>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</si>
  <si>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</si>
  <si>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</si>
  <si>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</si>
  <si>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Foster City</t>
  </si>
  <si>
    <t>Cusick</t>
  </si>
  <si>
    <t>Sacramento</t>
  </si>
  <si>
    <t>Derham-Burk</t>
  </si>
  <si>
    <t>Devin</t>
  </si>
  <si>
    <t>San Jose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</si>
  <si>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</si>
  <si>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</si>
  <si>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</si>
  <si>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</si>
  <si>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</si>
  <si>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</si>
  <si>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</si>
  <si>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</si>
  <si>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</si>
  <si>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</si>
  <si>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</si>
  <si>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</si>
  <si>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</si>
  <si>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</si>
  <si>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</si>
  <si>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</si>
  <si>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</si>
  <si>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</si>
  <si>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</si>
  <si>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</si>
  <si>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</si>
  <si>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</si>
  <si>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</si>
  <si>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</si>
  <si>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</si>
  <si>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</si>
  <si>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</si>
  <si>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</si>
  <si>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</si>
  <si>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</si>
  <si>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</si>
  <si>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</si>
  <si>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</si>
  <si>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</si>
  <si>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</si>
  <si>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</si>
  <si>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</si>
  <si>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</si>
  <si>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</si>
  <si>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</si>
  <si>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</si>
  <si>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</si>
  <si>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</si>
  <si>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</si>
  <si>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</si>
  <si>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</si>
  <si>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</si>
  <si>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</si>
  <si>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</si>
  <si>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</si>
  <si>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</si>
  <si>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Leigh</t>
  </si>
  <si>
    <t>Tallahassee</t>
  </si>
  <si>
    <t>Florida</t>
  </si>
  <si>
    <t>Hope</t>
  </si>
  <si>
    <t>Camille</t>
  </si>
  <si>
    <t>Macon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</si>
  <si>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</si>
  <si>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</si>
  <si>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</si>
  <si>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</si>
  <si>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</si>
  <si>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</si>
  <si>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</si>
  <si>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</si>
  <si>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</si>
  <si>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</si>
  <si>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</si>
  <si>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</si>
  <si>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Alejandro</t>
  </si>
  <si>
    <t xml:space="preserve">Puerto Rico </t>
  </si>
  <si>
    <t>Remick</t>
  </si>
  <si>
    <t>Kelly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</si>
  <si>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</si>
  <si>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</si>
  <si>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</si>
  <si>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</si>
  <si>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</si>
  <si>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</si>
  <si>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</si>
  <si>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</si>
  <si>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</si>
  <si>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</si>
  <si>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</si>
  <si>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</si>
  <si>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</si>
  <si>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</si>
  <si>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</si>
  <si>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</si>
  <si>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</si>
  <si>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</si>
  <si>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</si>
  <si>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</si>
  <si>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</si>
  <si>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</si>
  <si>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</si>
  <si>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</si>
  <si>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</si>
  <si>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</si>
  <si>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</si>
  <si>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</si>
  <si>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</si>
  <si>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</si>
  <si>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</si>
  <si>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</si>
  <si>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</si>
  <si>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</si>
  <si>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</si>
  <si>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</si>
  <si>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</si>
  <si>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</si>
  <si>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</si>
  <si>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</si>
  <si>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</si>
  <si>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</si>
  <si>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</si>
  <si>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</si>
  <si>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</si>
  <si>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</si>
  <si>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</si>
  <si>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</si>
  <si>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</si>
  <si>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</si>
  <si>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Schinker-Kuharich</t>
  </si>
  <si>
    <t>Wilson-Aguilar</t>
  </si>
  <si>
    <t>Jason</t>
  </si>
  <si>
    <t>Dynele</t>
  </si>
  <si>
    <t xml:space="preserve">Cornejo </t>
  </si>
  <si>
    <t>Lloyd</t>
  </si>
  <si>
    <t>Colorado &amp; Wyoming</t>
  </si>
  <si>
    <t>CASES EXTEND 84 MOS.</t>
  </si>
  <si>
    <t>Waterman</t>
  </si>
  <si>
    <t>Rawlings</t>
  </si>
  <si>
    <t>Kraus</t>
  </si>
  <si>
    <t>Julie</t>
  </si>
  <si>
    <t>Herr</t>
  </si>
  <si>
    <t>Rebecca</t>
  </si>
  <si>
    <t>Jansing</t>
  </si>
  <si>
    <t>Tampa</t>
  </si>
  <si>
    <t>Philippi</t>
  </si>
  <si>
    <t>Bailey</t>
  </si>
  <si>
    <t>DeLoach</t>
  </si>
  <si>
    <t>Jonathan</t>
  </si>
  <si>
    <t>Westerville</t>
  </si>
  <si>
    <t>Zaharopoulos</t>
  </si>
  <si>
    <t>Kenneth</t>
  </si>
  <si>
    <t>Mathews</t>
  </si>
  <si>
    <t>Annemarie</t>
  </si>
  <si>
    <t>Hooper</t>
  </si>
  <si>
    <t>Safir</t>
  </si>
  <si>
    <t>K. Edward</t>
  </si>
  <si>
    <t>Charles</t>
  </si>
  <si>
    <t xml:space="preserve">Preuss </t>
  </si>
  <si>
    <t>Jaworski</t>
  </si>
  <si>
    <t>Johnson</t>
  </si>
  <si>
    <t>Ryan</t>
  </si>
  <si>
    <t>Barnhart</t>
  </si>
  <si>
    <t>Tucci</t>
  </si>
  <si>
    <t>Katherine</t>
  </si>
  <si>
    <t>Valdez</t>
  </si>
  <si>
    <t>Yvonne</t>
  </si>
  <si>
    <t>McCartney</t>
  </si>
  <si>
    <t>Erin</t>
  </si>
  <si>
    <t xml:space="preserve">Duncan </t>
  </si>
  <si>
    <t>Angela</t>
  </si>
  <si>
    <t>Brian</t>
  </si>
  <si>
    <t>Jennifer</t>
  </si>
  <si>
    <t>Mawhinney</t>
  </si>
  <si>
    <t>Pisaturo</t>
  </si>
  <si>
    <t>Frost</t>
  </si>
  <si>
    <t>Finberg</t>
  </si>
  <si>
    <t>Scolforo</t>
  </si>
  <si>
    <t>Stefan</t>
  </si>
  <si>
    <t>Smith</t>
  </si>
  <si>
    <t>Cruseturner</t>
  </si>
  <si>
    <t>Miller</t>
  </si>
  <si>
    <t>Caouette</t>
  </si>
  <si>
    <t>Updike</t>
  </si>
  <si>
    <t>Koch</t>
  </si>
  <si>
    <t>Daryl</t>
  </si>
  <si>
    <t>Tracy</t>
  </si>
  <si>
    <t>Catoria</t>
  </si>
  <si>
    <t>Mike</t>
  </si>
  <si>
    <t>Ghazvini</t>
  </si>
  <si>
    <t>Nima</t>
  </si>
  <si>
    <t>Hawaii, Guam &amp; NMI</t>
  </si>
  <si>
    <t>Honolulu</t>
  </si>
  <si>
    <t>Navarro-Martinez</t>
  </si>
  <si>
    <t>Cedar Falls</t>
  </si>
  <si>
    <t xml:space="preserve">CHAPTER 13 STANDING TRUSTEE FY25 AUDITED ANNUAL REPORTS </t>
  </si>
  <si>
    <t>Martin</t>
  </si>
  <si>
    <t>Dinorah</t>
  </si>
  <si>
    <t>Castro</t>
  </si>
  <si>
    <t>Clark/Rodgers</t>
  </si>
  <si>
    <t>Steinke/Foley</t>
  </si>
  <si>
    <t>Kurt</t>
  </si>
  <si>
    <t>Hardesty</t>
  </si>
  <si>
    <t>Dawn</t>
  </si>
  <si>
    <t>CASES ACTIVE START '25</t>
  </si>
  <si>
    <t># CASES END FY25</t>
  </si>
  <si>
    <t>Gonzalez/Hastings int/Thornburg</t>
  </si>
  <si>
    <t>Tsang</t>
  </si>
  <si>
    <t>Lilian</t>
  </si>
  <si>
    <t>Burchard, Jr. (15 mos)</t>
  </si>
  <si>
    <t>Centennial</t>
  </si>
  <si>
    <t>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</si>
</sst>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5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6" fillId="0" borderId="0" xfId="0" applyFont="1" applyBorder="1" applyAlignment="1">
      <alignment horizontal="center"/>
    </xf>
    <xf numFmtId="0" fontId="10" fillId="2" borderId="0" xfId="1" applyFont="1" applyFill="1"/>
    <xf numFmtId="0" fontId="11" fillId="0" borderId="0" xfId="0" applyFont="1" applyBorder="1"/>
    <xf numFmtId="0" fontId="11" fillId="0" borderId="0" xfId="0" applyFont="1"/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4" fillId="2" borderId="0" xfId="1" applyFont="1" applyFill="1"/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0" fillId="0" borderId="4" xfId="0" applyBorder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" fontId="3" fillId="2" borderId="4" xfId="6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11" fillId="0" borderId="0" xfId="0" applyNumberFormat="1" applyFont="1" applyBorder="1"/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37" fontId="3" fillId="0" borderId="4" xfId="0" applyNumberFormat="1" applyFont="1" applyFill="1" applyBorder="1" applyAlignment="1" applyProtection="1">
      <alignment vertical="center" wrapText="1"/>
    </xf>
    <xf numFmtId="37" fontId="0" fillId="0" borderId="0" xfId="0" applyNumberFormat="1" applyFill="1" applyBorder="1"/>
    <xf numFmtId="37" fontId="3" fillId="0" borderId="4" xfId="0" applyNumberFormat="1" applyFont="1" applyFill="1" applyBorder="1" applyAlignment="1" applyProtection="1">
      <alignment horizontal="right" vertical="center" wrapText="1"/>
    </xf>
    <xf numFmtId="0" fontId="3" fillId="2" borderId="4" xfId="0" quotePrefix="1" applyFont="1" applyFill="1" applyBorder="1"/>
    <xf numFmtId="3" fontId="19" fillId="2" borderId="4" xfId="4" applyNumberFormat="1" applyFont="1" applyFill="1" applyBorder="1"/>
    <xf numFmtId="0" fontId="19" fillId="2" borderId="4" xfId="0" quotePrefix="1" applyNumberFormat="1" applyFont="1" applyFill="1" applyBorder="1"/>
    <xf numFmtId="0" fontId="0" fillId="0" borderId="7" xfId="0" applyFill="1" applyBorder="1"/>
    <xf numFmtId="37" fontId="19" fillId="0" borderId="4" xfId="4" applyNumberFormat="1" applyFont="1" applyFill="1" applyBorder="1"/>
    <xf numFmtId="0" fontId="6" fillId="0" borderId="0" xfId="0" applyFont="1" applyBorder="1"/>
    <xf numFmtId="0" fontId="13" fillId="0" borderId="1" xfId="0" applyFont="1" applyBorder="1"/>
    <xf numFmtId="0" fontId="5" fillId="0" borderId="0" xfId="0" applyFont="1" applyBorder="1"/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3" fontId="12" fillId="0" borderId="0" xfId="0" applyNumberFormat="1" applyFont="1" applyAlignment="1">
      <alignment horizontal="left"/>
    </xf>
    <xf numFmtId="37" fontId="3" fillId="5" borderId="4" xfId="0" applyNumberFormat="1" applyFont="1" applyFill="1" applyBorder="1" applyAlignment="1" applyProtection="1">
      <alignment vertical="center" wrapText="1"/>
    </xf>
    <xf numFmtId="3" fontId="13" fillId="2" borderId="1" xfId="4" applyNumberFormat="1" applyFont="1" applyFill="1" applyBorder="1" applyAlignment="1" applyProtection="1"/>
    <xf numFmtId="3" fontId="13" fillId="2" borderId="1" xfId="44" applyNumberFormat="1" applyFont="1" applyFill="1" applyBorder="1" applyAlignment="1" applyProtection="1"/>
    <xf numFmtId="37" fontId="13" fillId="2" borderId="1" xfId="0" applyNumberFormat="1" applyFont="1" applyFill="1" applyBorder="1"/>
    <xf numFmtId="37" fontId="13" fillId="2" borderId="3" xfId="0" applyNumberFormat="1" applyFont="1" applyFill="1" applyBorder="1"/>
    <xf numFmtId="165" fontId="13" fillId="2" borderId="0" xfId="44" applyNumberFormat="1" applyFont="1" applyFill="1"/>
    <xf numFmtId="3" fontId="0" fillId="2" borderId="0" xfId="0" applyNumberFormat="1" applyFill="1"/>
    <xf numFmtId="3" fontId="13" fillId="2" borderId="1" xfId="0" applyNumberFormat="1" applyFont="1" applyFill="1" applyBorder="1"/>
    <xf numFmtId="3" fontId="21" fillId="2" borderId="1" xfId="4" applyNumberFormat="1" applyFont="1" applyFill="1" applyBorder="1" applyProtection="1"/>
    <xf numFmtId="0" fontId="19" fillId="2" borderId="4" xfId="0" applyNumberFormat="1" applyFont="1" applyFill="1" applyBorder="1"/>
    <xf numFmtId="3" fontId="19" fillId="2" borderId="4" xfId="6" applyNumberFormat="1" applyFont="1" applyFill="1" applyBorder="1"/>
    <xf numFmtId="0" fontId="0" fillId="2" borderId="0" xfId="0" applyFont="1" applyFill="1" applyBorder="1"/>
    <xf numFmtId="0" fontId="0" fillId="2" borderId="0" xfId="0" applyFont="1" applyFill="1"/>
    <xf numFmtId="37" fontId="17" fillId="7" borderId="4" xfId="0" applyNumberFormat="1" applyFont="1" applyFill="1" applyBorder="1" applyAlignment="1" applyProtection="1">
      <alignment vertical="center" wrapText="1"/>
    </xf>
    <xf numFmtId="14" fontId="21" fillId="0" borderId="0" xfId="0" applyNumberFormat="1" applyFont="1" applyFill="1" applyAlignment="1">
      <alignment horizontal="left"/>
    </xf>
    <xf numFmtId="164" fontId="11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5">
    <cellStyle name="Comma" xfId="44" builtinId="3"/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74"/>
  <sheetViews>
    <sheetView tabSelected="1" zoomScale="96" zoomScaleNormal="96" workbookViewId="0">
      <pane xSplit="2" ySplit="8" topLeftCell="C9" activePane="bottomRight" state="frozen"/>
      <selection pane="topRight" activeCell="D1" sqref="D1"/>
      <selection pane="bottomLeft" activeCell="A9" sqref="A9"/>
      <selection pane="bottomRight"/>
    </sheetView>
  </sheetViews>
  <sheetFormatPr defaultRowHeight="14.5" x14ac:dyDescent="0.35"/>
  <cols>
    <col min="2" max="2" width="30" customWidth="1"/>
    <col min="3" max="3" width="19.54296875" customWidth="1"/>
    <col min="4" max="4" width="20.26953125" customWidth="1"/>
    <col min="5" max="5" width="19.453125" bestFit="1" customWidth="1"/>
    <col min="6" max="6" width="32.7265625" bestFit="1" customWidth="1"/>
    <col min="7" max="7" width="14.26953125" customWidth="1"/>
    <col min="8" max="9" width="16.7265625" customWidth="1"/>
    <col min="10" max="11" width="14.26953125" customWidth="1"/>
    <col min="12" max="13" width="17.26953125" customWidth="1"/>
    <col min="14" max="14" width="14.453125" customWidth="1"/>
    <col min="15" max="16" width="15.26953125" customWidth="1"/>
    <col min="17" max="17" width="14.54296875" customWidth="1"/>
    <col min="18" max="18" width="12.7265625" customWidth="1"/>
    <col min="19" max="19" width="14.7265625" customWidth="1"/>
    <col min="20" max="20" width="12.453125" bestFit="1" customWidth="1"/>
    <col min="21" max="21" width="10.7265625" customWidth="1"/>
    <col min="22" max="23" width="12.54296875" customWidth="1"/>
    <col min="24" max="24" width="21" customWidth="1"/>
    <col min="25" max="25" width="14.54296875" customWidth="1"/>
    <col min="26" max="26" width="18.7265625" customWidth="1"/>
    <col min="27" max="27" width="16.26953125" customWidth="1"/>
    <col min="28" max="28" width="14.26953125" customWidth="1"/>
    <col min="29" max="29" width="15.453125" customWidth="1"/>
    <col min="30" max="30" width="14.26953125" customWidth="1"/>
    <col min="31" max="32" width="15.7265625" customWidth="1"/>
    <col min="33" max="33" width="12.54296875" customWidth="1"/>
    <col min="34" max="34" width="16.26953125" customWidth="1"/>
    <col min="35" max="35" width="14.453125" customWidth="1"/>
    <col min="36" max="36" width="9.7265625" customWidth="1"/>
    <col min="37" max="37" width="11.26953125" bestFit="1" customWidth="1"/>
    <col min="38" max="38" width="11.1796875" customWidth="1"/>
    <col min="39" max="39" width="12" customWidth="1"/>
    <col min="40" max="40" width="10.26953125" bestFit="1" customWidth="1"/>
    <col min="41" max="41" width="13.54296875" customWidth="1"/>
    <col min="42" max="42" width="12.26953125" customWidth="1"/>
    <col min="43" max="43" width="12.7265625" customWidth="1"/>
    <col min="44" max="44" width="11.7265625" customWidth="1"/>
    <col min="45" max="45" width="12.26953125" customWidth="1"/>
    <col min="46" max="47" width="13" customWidth="1"/>
    <col min="48" max="48" width="21.81640625" customWidth="1"/>
    <col min="49" max="52" width="13.26953125" customWidth="1"/>
    <col min="53" max="53" width="24.81640625" customWidth="1"/>
    <col min="54" max="55" width="15.453125" customWidth="1"/>
    <col min="56" max="56" width="11.1796875" customWidth="1"/>
    <col min="57" max="57" width="10.7265625" customWidth="1"/>
    <col min="58" max="58" width="14.54296875" customWidth="1"/>
    <col min="59" max="59" width="13" customWidth="1"/>
    <col min="60" max="60" width="10.26953125" customWidth="1"/>
    <col min="61" max="61" width="9" bestFit="1" customWidth="1"/>
    <col min="62" max="62" width="11" customWidth="1"/>
    <col min="63" max="63" width="13" customWidth="1"/>
    <col min="64" max="64" width="14.453125" customWidth="1"/>
    <col min="65" max="66" width="9" bestFit="1" customWidth="1"/>
    <col min="67" max="67" width="16.26953125" customWidth="1"/>
    <col min="68" max="68" width="12.54296875" customWidth="1"/>
    <col min="69" max="69" width="13" customWidth="1"/>
    <col min="70" max="70" width="11.7265625" customWidth="1"/>
    <col min="71" max="71" width="13.7265625" customWidth="1"/>
    <col min="72" max="72" width="13.26953125" customWidth="1"/>
    <col min="73" max="73" width="14.26953125" customWidth="1"/>
    <col min="74" max="74" width="12" customWidth="1"/>
    <col min="75" max="75" width="12.7265625" customWidth="1"/>
    <col min="76" max="76" width="14.26953125" customWidth="1"/>
    <col min="77" max="77" width="11.26953125" customWidth="1"/>
    <col min="78" max="79" width="9.26953125" customWidth="1"/>
    <col min="80" max="80" width="13.7265625" customWidth="1"/>
    <col min="81" max="81" width="11.7265625" customWidth="1"/>
    <col min="82" max="83" width="9" bestFit="1" customWidth="1"/>
    <col min="84" max="84" width="10.54296875" customWidth="1"/>
    <col min="85" max="85" width="3.7265625" customWidth="1"/>
  </cols>
  <sheetData>
    <row r="1" spans="1:93" ht="15.4" customHeight="1" x14ac:dyDescent="0.35">
      <c r="A1" s="1" t="s">
        <v>550</v>
      </c>
      <c r="Z1" s="2"/>
      <c r="AA1" s="79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102"/>
      <c r="BB1" s="101"/>
      <c r="BC1" s="101"/>
      <c r="BD1" s="62"/>
      <c r="BE1" s="62"/>
      <c r="BF1" s="101"/>
      <c r="BG1" s="101"/>
      <c r="BH1" s="62"/>
      <c r="BI1" s="62"/>
      <c r="BJ1" s="62"/>
      <c r="BK1" s="62"/>
      <c r="BL1" s="101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101"/>
      <c r="BZ1" s="101"/>
      <c r="CA1" s="101"/>
      <c r="CB1" s="3"/>
      <c r="CC1" s="3"/>
      <c r="CD1" s="3"/>
      <c r="CE1" s="3"/>
      <c r="CF1" s="3"/>
      <c r="CG1" s="62"/>
      <c r="CH1" s="62"/>
      <c r="CI1" s="62"/>
      <c r="CJ1" s="62"/>
      <c r="CK1" s="62"/>
      <c r="CL1" s="62"/>
      <c r="CM1" s="62"/>
      <c r="CN1" s="62"/>
      <c r="CO1" s="62"/>
    </row>
    <row r="2" spans="1:93" ht="15.5" x14ac:dyDescent="0.35">
      <c r="A2" s="7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0"/>
      <c r="CB2" s="3"/>
      <c r="CC2" s="3"/>
      <c r="CD2" s="3"/>
      <c r="CE2" s="3"/>
      <c r="CF2" s="3"/>
    </row>
    <row r="3" spans="1:93" x14ac:dyDescent="0.35">
      <c r="A3" s="8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7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80"/>
      <c r="AW3" s="3"/>
      <c r="AX3" s="3"/>
      <c r="AY3" s="3"/>
      <c r="AZ3" s="3"/>
      <c r="BA3" s="77"/>
      <c r="BB3" s="3"/>
      <c r="BC3" s="3"/>
      <c r="BD3" s="3"/>
      <c r="BE3" s="3"/>
      <c r="BF3" s="3"/>
      <c r="BG3" s="3"/>
      <c r="BH3" s="3"/>
      <c r="BI3" s="3"/>
      <c r="BJ3" s="4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5"/>
      <c r="CC3" s="5"/>
      <c r="CD3" s="5"/>
      <c r="CE3" s="5"/>
      <c r="CF3" s="5"/>
      <c r="CG3" s="6"/>
    </row>
    <row r="4" spans="1:93" x14ac:dyDescent="0.35">
      <c r="A4" s="98">
        <v>45719</v>
      </c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8"/>
      <c r="Z4" s="99"/>
      <c r="AA4" s="8"/>
      <c r="AB4" s="8"/>
      <c r="AC4" s="8"/>
      <c r="AD4" s="8"/>
      <c r="AE4" s="8"/>
      <c r="AF4" s="81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2"/>
      <c r="AZ4" s="8"/>
      <c r="BA4" s="78"/>
      <c r="BB4" s="8"/>
      <c r="BC4" s="8"/>
      <c r="BD4" s="8"/>
      <c r="BE4" s="8"/>
      <c r="BF4" s="8"/>
      <c r="BG4" s="8"/>
      <c r="BH4" s="8"/>
      <c r="BI4" s="8"/>
      <c r="BJ4" s="10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105" t="s">
        <v>0</v>
      </c>
      <c r="CC4" s="106"/>
      <c r="CD4" s="106"/>
      <c r="CE4" s="106"/>
      <c r="CF4" s="107"/>
      <c r="CG4" s="7"/>
    </row>
    <row r="5" spans="1:93" ht="52.5" x14ac:dyDescent="0.35">
      <c r="A5" s="11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 t="s">
        <v>11</v>
      </c>
      <c r="L5" s="12" t="s">
        <v>12</v>
      </c>
      <c r="M5" s="13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4" t="s">
        <v>24</v>
      </c>
      <c r="Y5" s="15" t="s">
        <v>25</v>
      </c>
      <c r="Z5" s="16" t="s">
        <v>26</v>
      </c>
      <c r="AA5" s="12" t="s">
        <v>27</v>
      </c>
      <c r="AB5" s="12" t="s">
        <v>28</v>
      </c>
      <c r="AC5" s="12" t="s">
        <v>29</v>
      </c>
      <c r="AD5" s="17" t="s">
        <v>30</v>
      </c>
      <c r="AE5" s="17" t="s">
        <v>31</v>
      </c>
      <c r="AF5" s="18" t="s">
        <v>32</v>
      </c>
      <c r="AG5" s="12" t="s">
        <v>33</v>
      </c>
      <c r="AH5" s="12" t="s">
        <v>34</v>
      </c>
      <c r="AI5" s="12" t="s">
        <v>35</v>
      </c>
      <c r="AJ5" s="12" t="s">
        <v>36</v>
      </c>
      <c r="AK5" s="12" t="s">
        <v>37</v>
      </c>
      <c r="AL5" s="12" t="s">
        <v>38</v>
      </c>
      <c r="AM5" s="12" t="s">
        <v>39</v>
      </c>
      <c r="AN5" s="12" t="s">
        <v>40</v>
      </c>
      <c r="AO5" s="12" t="s">
        <v>41</v>
      </c>
      <c r="AP5" s="12" t="s">
        <v>42</v>
      </c>
      <c r="AQ5" s="12" t="s">
        <v>43</v>
      </c>
      <c r="AR5" s="12" t="s">
        <v>44</v>
      </c>
      <c r="AS5" s="12" t="s">
        <v>45</v>
      </c>
      <c r="AT5" s="12" t="s">
        <v>46</v>
      </c>
      <c r="AU5" s="12" t="s">
        <v>47</v>
      </c>
      <c r="AV5" s="14" t="s">
        <v>48</v>
      </c>
      <c r="AW5" s="15" t="s">
        <v>49</v>
      </c>
      <c r="AX5" s="12" t="s">
        <v>50</v>
      </c>
      <c r="AY5" s="19" t="s">
        <v>51</v>
      </c>
      <c r="AZ5" s="12" t="s">
        <v>482</v>
      </c>
      <c r="BA5" s="16" t="s">
        <v>52</v>
      </c>
      <c r="BB5" s="15" t="s">
        <v>53</v>
      </c>
      <c r="BC5" s="15" t="s">
        <v>54</v>
      </c>
      <c r="BD5" s="15" t="s">
        <v>55</v>
      </c>
      <c r="BE5" s="12" t="s">
        <v>56</v>
      </c>
      <c r="BF5" s="12" t="s">
        <v>57</v>
      </c>
      <c r="BG5" s="12" t="s">
        <v>58</v>
      </c>
      <c r="BH5" s="12" t="s">
        <v>59</v>
      </c>
      <c r="BI5" s="17" t="s">
        <v>60</v>
      </c>
      <c r="BJ5" s="20" t="s">
        <v>61</v>
      </c>
      <c r="BK5" s="12" t="s">
        <v>62</v>
      </c>
      <c r="BL5" s="12" t="s">
        <v>559</v>
      </c>
      <c r="BM5" s="12" t="s">
        <v>63</v>
      </c>
      <c r="BN5" s="12" t="s">
        <v>64</v>
      </c>
      <c r="BO5" s="12" t="s">
        <v>65</v>
      </c>
      <c r="BP5" s="12" t="s">
        <v>66</v>
      </c>
      <c r="BQ5" s="12" t="s">
        <v>67</v>
      </c>
      <c r="BR5" s="12" t="s">
        <v>68</v>
      </c>
      <c r="BS5" s="12" t="s">
        <v>69</v>
      </c>
      <c r="BT5" s="12" t="s">
        <v>70</v>
      </c>
      <c r="BU5" s="12" t="s">
        <v>71</v>
      </c>
      <c r="BV5" s="12" t="s">
        <v>72</v>
      </c>
      <c r="BW5" s="12" t="s">
        <v>73</v>
      </c>
      <c r="BX5" s="12" t="s">
        <v>74</v>
      </c>
      <c r="BY5" s="12" t="s">
        <v>560</v>
      </c>
      <c r="BZ5" s="12" t="s">
        <v>75</v>
      </c>
      <c r="CA5" s="12" t="s">
        <v>491</v>
      </c>
      <c r="CB5" s="11" t="s">
        <v>76</v>
      </c>
      <c r="CC5" s="11" t="s">
        <v>77</v>
      </c>
      <c r="CD5" s="11" t="s">
        <v>78</v>
      </c>
      <c r="CE5" s="21">
        <v>0</v>
      </c>
      <c r="CF5" s="12" t="s">
        <v>79</v>
      </c>
      <c r="CG5" s="61"/>
    </row>
    <row r="6" spans="1:93" ht="15.5" x14ac:dyDescent="0.35">
      <c r="A6" s="22"/>
      <c r="B6" s="23" t="s">
        <v>80</v>
      </c>
      <c r="C6" s="24"/>
      <c r="D6" s="24"/>
      <c r="E6" s="24"/>
      <c r="F6" s="25"/>
      <c r="G6" s="26">
        <f t="shared" ref="G6:Y6" si="0">SUM(G9:G170)</f>
        <v>4277862695.852325</v>
      </c>
      <c r="H6" s="48">
        <f t="shared" si="0"/>
        <v>9980398.0299999975</v>
      </c>
      <c r="I6" s="48">
        <f t="shared" si="0"/>
        <v>128639665.87399997</v>
      </c>
      <c r="J6" s="26">
        <f t="shared" si="0"/>
        <v>986519.22</v>
      </c>
      <c r="K6" s="26">
        <f t="shared" si="0"/>
        <v>1348598.94</v>
      </c>
      <c r="L6" s="26">
        <f t="shared" si="0"/>
        <v>4418817877.1963282</v>
      </c>
      <c r="M6" s="26">
        <f t="shared" si="0"/>
        <v>10318844.119999999</v>
      </c>
      <c r="N6" s="26">
        <f t="shared" si="0"/>
        <v>663901349.84999955</v>
      </c>
      <c r="O6" s="26">
        <f t="shared" si="0"/>
        <v>335490670.41000009</v>
      </c>
      <c r="P6" s="26">
        <f t="shared" si="0"/>
        <v>1107001332.4219995</v>
      </c>
      <c r="Q6" s="26">
        <f t="shared" si="0"/>
        <v>3715497.2399999998</v>
      </c>
      <c r="R6" s="26">
        <f t="shared" si="0"/>
        <v>236482321.921</v>
      </c>
      <c r="S6" s="26">
        <f t="shared" si="0"/>
        <v>1013402813.0739999</v>
      </c>
      <c r="T6" s="26">
        <f t="shared" si="0"/>
        <v>498996025.89999992</v>
      </c>
      <c r="U6" s="26">
        <f t="shared" si="0"/>
        <v>108891.92</v>
      </c>
      <c r="V6" s="26">
        <f t="shared" si="0"/>
        <v>1113467.04</v>
      </c>
      <c r="W6" s="26">
        <f t="shared" si="0"/>
        <v>183043434.23500001</v>
      </c>
      <c r="X6" s="26">
        <f t="shared" si="0"/>
        <v>347131814.70962</v>
      </c>
      <c r="Y6" s="26">
        <f t="shared" si="0"/>
        <v>4390387618.4216204</v>
      </c>
      <c r="Z6" s="27" t="s">
        <v>81</v>
      </c>
      <c r="AA6" s="26">
        <f t="shared" ref="AA6:AX6" si="1">SUM(AA9:AA170)</f>
        <v>337856268.7496202</v>
      </c>
      <c r="AB6" s="26">
        <f t="shared" si="1"/>
        <v>9631.2000000000007</v>
      </c>
      <c r="AC6" s="26">
        <f t="shared" si="1"/>
        <v>120390</v>
      </c>
      <c r="AD6" s="26">
        <f t="shared" si="1"/>
        <v>452399.80000000005</v>
      </c>
      <c r="AE6" s="26">
        <f t="shared" si="1"/>
        <v>75965.353000000003</v>
      </c>
      <c r="AF6" s="26">
        <f t="shared" si="1"/>
        <v>528365.15299999993</v>
      </c>
      <c r="AG6" s="26">
        <f t="shared" si="1"/>
        <v>166667683.71900004</v>
      </c>
      <c r="AH6" s="26">
        <f t="shared" si="1"/>
        <v>13062268.544999996</v>
      </c>
      <c r="AI6" s="26">
        <f t="shared" si="1"/>
        <v>39537774.230000027</v>
      </c>
      <c r="AJ6" s="26">
        <f t="shared" si="1"/>
        <v>335497.79000000004</v>
      </c>
      <c r="AK6" s="26">
        <f t="shared" si="1"/>
        <v>22689475.960000005</v>
      </c>
      <c r="AL6" s="26">
        <f t="shared" si="1"/>
        <v>3481557.2500000014</v>
      </c>
      <c r="AM6" s="26">
        <f t="shared" si="1"/>
        <v>15328903.345000001</v>
      </c>
      <c r="AN6" s="26">
        <f t="shared" si="1"/>
        <v>1894446.5599999998</v>
      </c>
      <c r="AO6" s="26">
        <f t="shared" si="1"/>
        <v>1133160.9700000002</v>
      </c>
      <c r="AP6" s="26">
        <f t="shared" si="1"/>
        <v>2965368.9899999998</v>
      </c>
      <c r="AQ6" s="26">
        <f t="shared" si="1"/>
        <v>7576796.2309000008</v>
      </c>
      <c r="AR6" s="26">
        <f t="shared" si="1"/>
        <v>3178634.0399999996</v>
      </c>
      <c r="AS6" s="26">
        <f t="shared" si="1"/>
        <v>173427.71</v>
      </c>
      <c r="AT6" s="26">
        <f t="shared" si="1"/>
        <v>2897875.8399999989</v>
      </c>
      <c r="AU6" s="26">
        <f t="shared" si="1"/>
        <v>2461814.69</v>
      </c>
      <c r="AV6" s="26">
        <f t="shared" si="1"/>
        <v>12228082.330000011</v>
      </c>
      <c r="AW6" s="26">
        <f t="shared" si="1"/>
        <v>295612768.19989997</v>
      </c>
      <c r="AX6" s="26">
        <f t="shared" si="1"/>
        <v>394083.01</v>
      </c>
      <c r="AY6" s="26"/>
      <c r="AZ6" s="28">
        <f>SUM(AZ9:AZ170)</f>
        <v>-3007.0600000000004</v>
      </c>
      <c r="BA6" s="27" t="s">
        <v>81</v>
      </c>
      <c r="BB6" s="26">
        <f t="shared" ref="BB6:CF6" si="2">SUM(BB9:BB170)</f>
        <v>143603521.28999999</v>
      </c>
      <c r="BC6" s="26">
        <f t="shared" si="2"/>
        <v>292870584.01098597</v>
      </c>
      <c r="BD6" s="26">
        <f t="shared" si="2"/>
        <v>42990093.799999997</v>
      </c>
      <c r="BE6" s="26">
        <f t="shared" si="2"/>
        <v>5.000000190921125E-2</v>
      </c>
      <c r="BF6" s="26">
        <f t="shared" si="2"/>
        <v>152037923.43571994</v>
      </c>
      <c r="BG6" s="26">
        <f t="shared" si="2"/>
        <v>80203086.103870004</v>
      </c>
      <c r="BH6" s="26">
        <f t="shared" si="2"/>
        <v>0</v>
      </c>
      <c r="BI6" s="26">
        <f t="shared" si="2"/>
        <v>0</v>
      </c>
      <c r="BJ6" s="26">
        <f t="shared" si="2"/>
        <v>0</v>
      </c>
      <c r="BK6" s="26">
        <f t="shared" si="2"/>
        <v>0</v>
      </c>
      <c r="BL6" s="28">
        <f t="shared" si="2"/>
        <v>426327</v>
      </c>
      <c r="BM6" s="28">
        <f t="shared" si="2"/>
        <v>179661</v>
      </c>
      <c r="BN6" s="28">
        <f t="shared" si="2"/>
        <v>2314</v>
      </c>
      <c r="BO6" s="28">
        <f t="shared" si="2"/>
        <v>-1499</v>
      </c>
      <c r="BP6" s="28">
        <f t="shared" si="2"/>
        <v>-3484</v>
      </c>
      <c r="BQ6" s="28">
        <f t="shared" si="2"/>
        <v>-6062</v>
      </c>
      <c r="BR6" s="28">
        <f t="shared" si="2"/>
        <v>-47077</v>
      </c>
      <c r="BS6" s="28">
        <f t="shared" si="2"/>
        <v>-46569</v>
      </c>
      <c r="BT6" s="28">
        <f t="shared" si="2"/>
        <v>613</v>
      </c>
      <c r="BU6" s="28">
        <f t="shared" si="2"/>
        <v>-302</v>
      </c>
      <c r="BV6" s="28">
        <f t="shared" si="2"/>
        <v>2345</v>
      </c>
      <c r="BW6" s="28">
        <f t="shared" si="2"/>
        <v>-76189</v>
      </c>
      <c r="BX6" s="28">
        <f t="shared" si="2"/>
        <v>-346</v>
      </c>
      <c r="BY6" s="28">
        <f t="shared" si="2"/>
        <v>429732</v>
      </c>
      <c r="BZ6" s="47">
        <f t="shared" si="2"/>
        <v>4277</v>
      </c>
      <c r="CA6" s="47">
        <f t="shared" si="2"/>
        <v>4832</v>
      </c>
      <c r="CB6" s="47">
        <f t="shared" si="2"/>
        <v>20471</v>
      </c>
      <c r="CC6" s="47">
        <f t="shared" si="2"/>
        <v>7034</v>
      </c>
      <c r="CD6" s="28">
        <f t="shared" si="2"/>
        <v>38747</v>
      </c>
      <c r="CE6" s="28">
        <f t="shared" si="2"/>
        <v>7379</v>
      </c>
      <c r="CF6" s="28">
        <f t="shared" si="2"/>
        <v>816</v>
      </c>
      <c r="CG6" s="62"/>
    </row>
    <row r="7" spans="1:93" ht="31" x14ac:dyDescent="0.35">
      <c r="A7" s="22"/>
      <c r="B7" s="29" t="s">
        <v>82</v>
      </c>
      <c r="C7" s="30"/>
      <c r="D7" s="30"/>
      <c r="E7" s="30"/>
      <c r="F7" s="25"/>
      <c r="G7" s="26">
        <f t="shared" ref="G7:AX7" si="3">AVERAGE(G9:G170)</f>
        <v>26570575.750635561</v>
      </c>
      <c r="H7" s="26">
        <f t="shared" si="3"/>
        <v>61990.049875776385</v>
      </c>
      <c r="I7" s="26">
        <f t="shared" si="3"/>
        <v>799004.13586335385</v>
      </c>
      <c r="J7" s="26">
        <f t="shared" si="3"/>
        <v>6127.4485714285711</v>
      </c>
      <c r="K7" s="26">
        <f t="shared" si="3"/>
        <v>8376.3909316770187</v>
      </c>
      <c r="L7" s="26">
        <f t="shared" si="3"/>
        <v>27446073.771405764</v>
      </c>
      <c r="M7" s="26">
        <f t="shared" si="3"/>
        <v>64092.199503105585</v>
      </c>
      <c r="N7" s="26">
        <f t="shared" si="3"/>
        <v>4123610.8686335376</v>
      </c>
      <c r="O7" s="26">
        <f t="shared" si="3"/>
        <v>2083792.983913044</v>
      </c>
      <c r="P7" s="26">
        <f t="shared" si="3"/>
        <v>6875784.6734285681</v>
      </c>
      <c r="Q7" s="26">
        <f t="shared" si="3"/>
        <v>23077.622608695652</v>
      </c>
      <c r="R7" s="26">
        <f t="shared" si="3"/>
        <v>1468834.2976459628</v>
      </c>
      <c r="S7" s="26">
        <f t="shared" si="3"/>
        <v>6294427.4103975147</v>
      </c>
      <c r="T7" s="26">
        <f t="shared" si="3"/>
        <v>3099354.1981366454</v>
      </c>
      <c r="U7" s="26">
        <f t="shared" si="3"/>
        <v>676.34732919254657</v>
      </c>
      <c r="V7" s="26">
        <f t="shared" si="3"/>
        <v>6915.9443478260873</v>
      </c>
      <c r="W7" s="26">
        <f t="shared" si="3"/>
        <v>1136915.7405900622</v>
      </c>
      <c r="X7" s="26">
        <f t="shared" si="3"/>
        <v>2156098.2280100621</v>
      </c>
      <c r="Y7" s="26">
        <f t="shared" si="3"/>
        <v>27269488.313177764</v>
      </c>
      <c r="Z7" s="31">
        <f t="shared" si="3"/>
        <v>9.9753002478862055E-2</v>
      </c>
      <c r="AA7" s="26">
        <f t="shared" si="3"/>
        <v>2098486.1413019886</v>
      </c>
      <c r="AB7" s="26">
        <f t="shared" si="3"/>
        <v>59.821118012422367</v>
      </c>
      <c r="AC7" s="26">
        <f t="shared" si="3"/>
        <v>747.76397515527947</v>
      </c>
      <c r="AD7" s="26">
        <f t="shared" si="3"/>
        <v>2809.9366459627331</v>
      </c>
      <c r="AE7" s="26">
        <f t="shared" si="3"/>
        <v>471.83449068322983</v>
      </c>
      <c r="AF7" s="26">
        <f t="shared" si="3"/>
        <v>3281.7711366459625</v>
      </c>
      <c r="AG7" s="26">
        <f t="shared" si="3"/>
        <v>1035203.0044658388</v>
      </c>
      <c r="AH7" s="26">
        <f t="shared" si="3"/>
        <v>81132.102763975126</v>
      </c>
      <c r="AI7" s="26">
        <f t="shared" si="3"/>
        <v>245576.23745341631</v>
      </c>
      <c r="AJ7" s="26">
        <f t="shared" si="3"/>
        <v>2083.8372049689442</v>
      </c>
      <c r="AK7" s="26">
        <f t="shared" si="3"/>
        <v>140928.42211180128</v>
      </c>
      <c r="AL7" s="26">
        <f t="shared" si="3"/>
        <v>21624.579192546593</v>
      </c>
      <c r="AM7" s="26">
        <f t="shared" si="3"/>
        <v>95210.579782608693</v>
      </c>
      <c r="AN7" s="26">
        <f t="shared" si="3"/>
        <v>11766.748819875775</v>
      </c>
      <c r="AO7" s="26">
        <f t="shared" si="3"/>
        <v>7038.2668944099396</v>
      </c>
      <c r="AP7" s="26">
        <f t="shared" si="3"/>
        <v>18418.440931677018</v>
      </c>
      <c r="AQ7" s="26">
        <f t="shared" si="3"/>
        <v>47060.846154658393</v>
      </c>
      <c r="AR7" s="26">
        <f t="shared" si="3"/>
        <v>19743.068571428568</v>
      </c>
      <c r="AS7" s="26">
        <f t="shared" si="3"/>
        <v>1077.190745341615</v>
      </c>
      <c r="AT7" s="26">
        <f t="shared" si="3"/>
        <v>17999.228819875771</v>
      </c>
      <c r="AU7" s="26">
        <f t="shared" si="3"/>
        <v>15290.774472049688</v>
      </c>
      <c r="AV7" s="26">
        <f t="shared" si="3"/>
        <v>75950.821925465905</v>
      </c>
      <c r="AW7" s="26">
        <f t="shared" si="3"/>
        <v>1836104.1503099378</v>
      </c>
      <c r="AX7" s="26">
        <f t="shared" si="3"/>
        <v>2447.7205590062113</v>
      </c>
      <c r="AY7" s="31">
        <f>AX7/AW7</f>
        <v>1.33310550961558E-3</v>
      </c>
      <c r="AZ7" s="28">
        <f t="shared" ref="AZ7:CF7" si="4">AVERAGE(AZ9:AZ170)</f>
        <v>-18.677391304347829</v>
      </c>
      <c r="BA7" s="31">
        <f t="shared" si="4"/>
        <v>8.4941898924260434E-2</v>
      </c>
      <c r="BB7" s="26">
        <f t="shared" si="4"/>
        <v>891947.33720496891</v>
      </c>
      <c r="BC7" s="26">
        <f t="shared" si="4"/>
        <v>1819071.9503787949</v>
      </c>
      <c r="BD7" s="26">
        <f t="shared" si="4"/>
        <v>267019.21614906832</v>
      </c>
      <c r="BE7" s="26">
        <f t="shared" si="4"/>
        <v>3.1055901806963511E-4</v>
      </c>
      <c r="BF7" s="26">
        <f t="shared" si="4"/>
        <v>944334.92817217356</v>
      </c>
      <c r="BG7" s="26">
        <f t="shared" si="4"/>
        <v>498155.81430975156</v>
      </c>
      <c r="BH7" s="26">
        <f t="shared" si="4"/>
        <v>0</v>
      </c>
      <c r="BI7" s="26">
        <f t="shared" si="4"/>
        <v>0</v>
      </c>
      <c r="BJ7" s="26">
        <f t="shared" si="4"/>
        <v>0</v>
      </c>
      <c r="BK7" s="26">
        <f t="shared" si="4"/>
        <v>0</v>
      </c>
      <c r="BL7" s="28">
        <f t="shared" si="4"/>
        <v>2647.9937888198756</v>
      </c>
      <c r="BM7" s="28">
        <f t="shared" si="4"/>
        <v>1115.9068322981366</v>
      </c>
      <c r="BN7" s="28">
        <f t="shared" si="4"/>
        <v>14.372670807453416</v>
      </c>
      <c r="BO7" s="28">
        <f t="shared" si="4"/>
        <v>-9.3105590062111805</v>
      </c>
      <c r="BP7" s="28">
        <f t="shared" si="4"/>
        <v>-21.63975155279503</v>
      </c>
      <c r="BQ7" s="28">
        <f t="shared" si="4"/>
        <v>-37.652173913043477</v>
      </c>
      <c r="BR7" s="28">
        <f t="shared" si="4"/>
        <v>-292.40372670807454</v>
      </c>
      <c r="BS7" s="28">
        <f t="shared" si="4"/>
        <v>-289.24844720496895</v>
      </c>
      <c r="BT7" s="28">
        <f t="shared" si="4"/>
        <v>3.8074534161490683</v>
      </c>
      <c r="BU7" s="28">
        <f t="shared" si="4"/>
        <v>-1.8757763975155279</v>
      </c>
      <c r="BV7" s="28">
        <f t="shared" si="4"/>
        <v>14.565217391304348</v>
      </c>
      <c r="BW7" s="28">
        <f t="shared" si="4"/>
        <v>-473.22360248447205</v>
      </c>
      <c r="BX7" s="28">
        <f t="shared" si="4"/>
        <v>-2.1490683229813663</v>
      </c>
      <c r="BY7" s="28">
        <f t="shared" si="4"/>
        <v>2669.1428571428573</v>
      </c>
      <c r="BZ7" s="28">
        <f t="shared" si="4"/>
        <v>26.565217391304348</v>
      </c>
      <c r="CA7" s="28">
        <f t="shared" si="4"/>
        <v>30.012422360248447</v>
      </c>
      <c r="CB7" s="28">
        <f t="shared" si="4"/>
        <v>127.14906832298136</v>
      </c>
      <c r="CC7" s="28">
        <f t="shared" si="4"/>
        <v>43.689440993788821</v>
      </c>
      <c r="CD7" s="28">
        <f t="shared" si="4"/>
        <v>240.66459627329192</v>
      </c>
      <c r="CE7" s="28">
        <f t="shared" si="4"/>
        <v>45.83229813664596</v>
      </c>
      <c r="CF7" s="28">
        <f t="shared" si="4"/>
        <v>5.0683229813664594</v>
      </c>
      <c r="CG7" s="62"/>
    </row>
    <row r="8" spans="1:93" x14ac:dyDescent="0.35">
      <c r="A8" s="40"/>
      <c r="B8" s="40">
        <f>COUNTA(B9:B170)</f>
        <v>162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62"/>
    </row>
    <row r="9" spans="1:93" s="65" customFormat="1" ht="15.5" x14ac:dyDescent="0.35">
      <c r="A9" s="32">
        <v>1</v>
      </c>
      <c r="B9" s="33" t="s">
        <v>83</v>
      </c>
      <c r="C9" s="54" t="s">
        <v>84</v>
      </c>
      <c r="D9" s="34" t="s">
        <v>85</v>
      </c>
      <c r="E9" s="35" t="s">
        <v>86</v>
      </c>
      <c r="F9" s="34" t="s">
        <v>87</v>
      </c>
      <c r="G9" s="58">
        <v>17907331.149999999</v>
      </c>
      <c r="H9" s="58">
        <v>0</v>
      </c>
      <c r="I9" s="58">
        <v>28868.79</v>
      </c>
      <c r="J9" s="58">
        <v>0</v>
      </c>
      <c r="K9" s="59">
        <v>0</v>
      </c>
      <c r="L9" s="59">
        <v>17936199.940000001</v>
      </c>
      <c r="M9" s="59">
        <v>0</v>
      </c>
      <c r="N9" s="58">
        <v>0</v>
      </c>
      <c r="O9" s="58">
        <v>5347175.76</v>
      </c>
      <c r="P9" s="76">
        <v>1058715.52</v>
      </c>
      <c r="Q9" s="58">
        <v>0</v>
      </c>
      <c r="R9" s="58">
        <v>1479946.88</v>
      </c>
      <c r="S9" s="58">
        <v>4932819.4800000004</v>
      </c>
      <c r="T9" s="58">
        <v>1456164.3</v>
      </c>
      <c r="U9" s="58">
        <v>0</v>
      </c>
      <c r="V9" s="58">
        <v>18648.349999999999</v>
      </c>
      <c r="W9" s="58">
        <v>1273762.8799999999</v>
      </c>
      <c r="X9" s="59">
        <v>1833282.24</v>
      </c>
      <c r="Y9" s="59">
        <v>17400515.41</v>
      </c>
      <c r="Z9" s="60">
        <v>0.18707658678663572</v>
      </c>
      <c r="AA9" s="59">
        <v>1786368.63</v>
      </c>
      <c r="AB9" s="59">
        <v>0</v>
      </c>
      <c r="AC9" s="59">
        <v>0</v>
      </c>
      <c r="AD9" s="59">
        <v>0</v>
      </c>
      <c r="AE9" s="59">
        <v>0</v>
      </c>
      <c r="AF9" s="59">
        <f t="shared" ref="AF9:AF29" si="5">SUM(AD9:AE9)</f>
        <v>0</v>
      </c>
      <c r="AG9" s="59">
        <v>864233.26</v>
      </c>
      <c r="AH9" s="58">
        <v>67518.03</v>
      </c>
      <c r="AI9" s="58">
        <v>141570.60999999999</v>
      </c>
      <c r="AJ9" s="59">
        <v>0</v>
      </c>
      <c r="AK9" s="58">
        <v>105047.02</v>
      </c>
      <c r="AL9" s="58">
        <v>46383.15</v>
      </c>
      <c r="AM9" s="58">
        <v>151994.64000000001</v>
      </c>
      <c r="AN9" s="58">
        <v>12827.99</v>
      </c>
      <c r="AO9" s="58">
        <v>1664</v>
      </c>
      <c r="AP9" s="58">
        <v>0</v>
      </c>
      <c r="AQ9" s="58">
        <v>46267.13</v>
      </c>
      <c r="AR9" s="58">
        <v>9080.69</v>
      </c>
      <c r="AS9" s="58">
        <v>0</v>
      </c>
      <c r="AT9" s="58">
        <v>4390.1899999999996</v>
      </c>
      <c r="AU9" s="58">
        <v>0</v>
      </c>
      <c r="AV9" s="58">
        <v>46883.519999999997</v>
      </c>
      <c r="AW9" s="58">
        <v>1497860.23</v>
      </c>
      <c r="AX9" s="58">
        <v>0</v>
      </c>
      <c r="AY9" s="60">
        <f t="shared" ref="AY9:AY29" si="6">AX9/AW9</f>
        <v>0</v>
      </c>
      <c r="AZ9" s="59">
        <v>0</v>
      </c>
      <c r="BA9" s="60">
        <v>9.9756273843185167E-2</v>
      </c>
      <c r="BB9" s="58">
        <v>2955718.18</v>
      </c>
      <c r="BC9" s="58">
        <v>394324.21</v>
      </c>
      <c r="BD9" s="59">
        <v>276253</v>
      </c>
      <c r="BE9" s="59">
        <v>0</v>
      </c>
      <c r="BF9" s="59">
        <v>991373.71</v>
      </c>
      <c r="BG9" s="59">
        <v>616908.65249999997</v>
      </c>
      <c r="BH9" s="59">
        <v>0</v>
      </c>
      <c r="BI9" s="59">
        <v>0</v>
      </c>
      <c r="BJ9" s="59">
        <f t="shared" ref="BJ9:BJ29" si="7">SUM(BH9:BI9)</f>
        <v>0</v>
      </c>
      <c r="BK9" s="59">
        <v>0</v>
      </c>
      <c r="BL9" s="59">
        <v>1895</v>
      </c>
      <c r="BM9" s="59">
        <v>933</v>
      </c>
      <c r="BN9" s="58">
        <v>55</v>
      </c>
      <c r="BO9" s="58">
        <v>-10</v>
      </c>
      <c r="BP9" s="58">
        <v>-30</v>
      </c>
      <c r="BQ9" s="58">
        <v>-27</v>
      </c>
      <c r="BR9" s="58">
        <v>-459</v>
      </c>
      <c r="BS9" s="58">
        <v>-138</v>
      </c>
      <c r="BT9" s="58">
        <v>0</v>
      </c>
      <c r="BU9" s="58">
        <v>-2</v>
      </c>
      <c r="BV9" s="58">
        <v>0</v>
      </c>
      <c r="BW9" s="58">
        <v>-493</v>
      </c>
      <c r="BX9" s="58">
        <v>0</v>
      </c>
      <c r="BY9" s="58">
        <v>1724</v>
      </c>
      <c r="BZ9" s="58">
        <v>0</v>
      </c>
      <c r="CA9" s="58">
        <v>15</v>
      </c>
      <c r="CB9" s="58">
        <v>114</v>
      </c>
      <c r="CC9" s="58">
        <v>25</v>
      </c>
      <c r="CD9" s="58">
        <v>318</v>
      </c>
      <c r="CE9" s="58">
        <v>11</v>
      </c>
      <c r="CF9" s="58">
        <v>1</v>
      </c>
      <c r="CG9" s="64"/>
    </row>
    <row r="10" spans="1:93" s="65" customFormat="1" ht="15.5" x14ac:dyDescent="0.35">
      <c r="A10" s="71">
        <v>1</v>
      </c>
      <c r="B10" s="69" t="s">
        <v>477</v>
      </c>
      <c r="C10" s="54" t="s">
        <v>478</v>
      </c>
      <c r="D10" s="34" t="s">
        <v>91</v>
      </c>
      <c r="E10" s="35" t="s">
        <v>86</v>
      </c>
      <c r="F10" s="34" t="s">
        <v>92</v>
      </c>
      <c r="G10" s="58">
        <v>4090384.56</v>
      </c>
      <c r="H10" s="58">
        <v>0</v>
      </c>
      <c r="I10" s="58">
        <v>5023.1000000000004</v>
      </c>
      <c r="J10" s="58">
        <v>0</v>
      </c>
      <c r="K10" s="59">
        <v>3961.26</v>
      </c>
      <c r="L10" s="59">
        <v>4099368.92</v>
      </c>
      <c r="M10" s="59">
        <v>0</v>
      </c>
      <c r="N10" s="58">
        <v>17146.8</v>
      </c>
      <c r="O10" s="58">
        <v>722824.91</v>
      </c>
      <c r="P10" s="76">
        <v>1382201.41</v>
      </c>
      <c r="Q10" s="58">
        <v>0</v>
      </c>
      <c r="R10" s="58">
        <v>291410.2</v>
      </c>
      <c r="S10" s="58">
        <v>1024540.01</v>
      </c>
      <c r="T10" s="58">
        <v>531526.54</v>
      </c>
      <c r="U10" s="58">
        <v>0</v>
      </c>
      <c r="V10" s="58">
        <v>0</v>
      </c>
      <c r="W10" s="58">
        <v>79608.789999999994</v>
      </c>
      <c r="X10" s="59">
        <v>412999.65</v>
      </c>
      <c r="Y10" s="59">
        <v>4462258.3099999996</v>
      </c>
      <c r="Z10" s="60">
        <v>0.21503018288334239</v>
      </c>
      <c r="AA10" s="59">
        <v>409038.39</v>
      </c>
      <c r="AB10" s="59">
        <v>0</v>
      </c>
      <c r="AC10" s="59">
        <v>0</v>
      </c>
      <c r="AD10" s="59">
        <v>3961.26</v>
      </c>
      <c r="AE10" s="59">
        <v>148.80000000000001</v>
      </c>
      <c r="AF10" s="59">
        <f t="shared" si="5"/>
        <v>4110.0600000000004</v>
      </c>
      <c r="AG10" s="59">
        <v>106953.60000000001</v>
      </c>
      <c r="AH10" s="58">
        <v>8660.6</v>
      </c>
      <c r="AI10" s="58">
        <v>15370.48</v>
      </c>
      <c r="AJ10" s="59">
        <v>0</v>
      </c>
      <c r="AK10" s="58">
        <v>30861.47</v>
      </c>
      <c r="AL10" s="58">
        <v>7676.95</v>
      </c>
      <c r="AM10" s="58">
        <v>20518</v>
      </c>
      <c r="AN10" s="58">
        <v>12675.09</v>
      </c>
      <c r="AO10" s="58">
        <v>0</v>
      </c>
      <c r="AP10" s="58">
        <v>0</v>
      </c>
      <c r="AQ10" s="58">
        <v>9075.7799999999988</v>
      </c>
      <c r="AR10" s="58">
        <v>4069.92</v>
      </c>
      <c r="AS10" s="58">
        <v>0</v>
      </c>
      <c r="AT10" s="58">
        <v>0</v>
      </c>
      <c r="AU10" s="58">
        <v>0</v>
      </c>
      <c r="AV10" s="58">
        <v>24728.5</v>
      </c>
      <c r="AW10" s="58">
        <v>240590.39</v>
      </c>
      <c r="AX10" s="58">
        <v>0</v>
      </c>
      <c r="AY10" s="60">
        <f t="shared" si="6"/>
        <v>0</v>
      </c>
      <c r="AZ10" s="59">
        <v>0</v>
      </c>
      <c r="BA10" s="60">
        <v>9.9999983864597811E-2</v>
      </c>
      <c r="BB10" s="58">
        <v>165926.32999999999</v>
      </c>
      <c r="BC10" s="58">
        <v>713629.81</v>
      </c>
      <c r="BD10" s="59">
        <v>164000</v>
      </c>
      <c r="BE10" s="59">
        <v>0</v>
      </c>
      <c r="BF10" s="59">
        <v>41140.54</v>
      </c>
      <c r="BG10" s="59">
        <v>0</v>
      </c>
      <c r="BH10" s="59">
        <v>0</v>
      </c>
      <c r="BI10" s="59">
        <v>0</v>
      </c>
      <c r="BJ10" s="59">
        <f t="shared" si="7"/>
        <v>0</v>
      </c>
      <c r="BK10" s="59">
        <v>0</v>
      </c>
      <c r="BL10" s="59">
        <v>366</v>
      </c>
      <c r="BM10" s="59">
        <v>107</v>
      </c>
      <c r="BN10" s="58">
        <v>0</v>
      </c>
      <c r="BO10" s="58">
        <v>0</v>
      </c>
      <c r="BP10" s="58">
        <v>-7</v>
      </c>
      <c r="BQ10" s="58">
        <v>-2</v>
      </c>
      <c r="BR10" s="58">
        <v>-36</v>
      </c>
      <c r="BS10" s="58">
        <v>-9</v>
      </c>
      <c r="BT10" s="58">
        <v>0</v>
      </c>
      <c r="BU10" s="58">
        <v>0</v>
      </c>
      <c r="BV10" s="58">
        <v>3</v>
      </c>
      <c r="BW10" s="58">
        <v>-103</v>
      </c>
      <c r="BX10" s="58">
        <v>-1</v>
      </c>
      <c r="BY10" s="58">
        <v>318</v>
      </c>
      <c r="BZ10" s="58">
        <v>2</v>
      </c>
      <c r="CA10" s="58">
        <v>15</v>
      </c>
      <c r="CB10" s="58">
        <v>11</v>
      </c>
      <c r="CC10" s="58">
        <v>8</v>
      </c>
      <c r="CD10" s="58">
        <v>72</v>
      </c>
      <c r="CE10" s="58">
        <v>8</v>
      </c>
      <c r="CF10" s="58">
        <v>3</v>
      </c>
      <c r="CG10" s="64"/>
    </row>
    <row r="11" spans="1:93" s="65" customFormat="1" ht="15.5" x14ac:dyDescent="0.35">
      <c r="A11" s="42">
        <v>1</v>
      </c>
      <c r="B11" s="43" t="s">
        <v>528</v>
      </c>
      <c r="C11" s="56" t="s">
        <v>221</v>
      </c>
      <c r="D11" s="44" t="s">
        <v>93</v>
      </c>
      <c r="E11" s="45" t="s">
        <v>86</v>
      </c>
      <c r="F11" s="44" t="s">
        <v>87</v>
      </c>
      <c r="G11" s="59">
        <v>9944145.2400000002</v>
      </c>
      <c r="H11" s="59">
        <v>0</v>
      </c>
      <c r="I11" s="59">
        <v>34854.9</v>
      </c>
      <c r="J11" s="59">
        <v>8954.5300000000007</v>
      </c>
      <c r="K11" s="59">
        <v>11272.14</v>
      </c>
      <c r="L11" s="59">
        <v>9999226.8100000005</v>
      </c>
      <c r="M11" s="59">
        <v>90750.16</v>
      </c>
      <c r="N11" s="59">
        <v>0</v>
      </c>
      <c r="O11" s="59">
        <v>3749394.32</v>
      </c>
      <c r="P11" s="59">
        <v>694763.43</v>
      </c>
      <c r="Q11" s="59">
        <v>0</v>
      </c>
      <c r="R11" s="59">
        <v>521471.59</v>
      </c>
      <c r="S11" s="59">
        <v>3038124.93</v>
      </c>
      <c r="T11" s="59">
        <v>969815.44</v>
      </c>
      <c r="U11" s="59">
        <v>0</v>
      </c>
      <c r="V11" s="59">
        <v>0</v>
      </c>
      <c r="W11" s="59">
        <v>531845.49</v>
      </c>
      <c r="X11" s="59">
        <v>1037786.87</v>
      </c>
      <c r="Y11" s="59">
        <v>10543202.07</v>
      </c>
      <c r="Z11" s="60">
        <v>0.11346673774044756</v>
      </c>
      <c r="AA11" s="59">
        <v>1003355.46</v>
      </c>
      <c r="AB11" s="59">
        <v>0</v>
      </c>
      <c r="AC11" s="59">
        <v>0</v>
      </c>
      <c r="AD11" s="59">
        <v>11272.14</v>
      </c>
      <c r="AE11" s="59">
        <v>0</v>
      </c>
      <c r="AF11" s="59">
        <f t="shared" si="5"/>
        <v>11272.14</v>
      </c>
      <c r="AG11" s="59">
        <v>473389.73</v>
      </c>
      <c r="AH11" s="59">
        <v>37990.9</v>
      </c>
      <c r="AI11" s="59">
        <v>47792.44</v>
      </c>
      <c r="AJ11" s="59">
        <v>0</v>
      </c>
      <c r="AK11" s="59">
        <v>68375.03</v>
      </c>
      <c r="AL11" s="59">
        <v>5826.27</v>
      </c>
      <c r="AM11" s="59">
        <v>60032.73</v>
      </c>
      <c r="AN11" s="59">
        <v>12588.5</v>
      </c>
      <c r="AO11" s="59">
        <v>0</v>
      </c>
      <c r="AP11" s="59">
        <v>0</v>
      </c>
      <c r="AQ11" s="59">
        <v>18971.5</v>
      </c>
      <c r="AR11" s="59">
        <v>135.28</v>
      </c>
      <c r="AS11" s="59">
        <v>0</v>
      </c>
      <c r="AT11" s="59">
        <v>3005.51</v>
      </c>
      <c r="AU11" s="59">
        <v>0</v>
      </c>
      <c r="AV11" s="59">
        <v>41789.35</v>
      </c>
      <c r="AW11" s="59">
        <v>769897.24</v>
      </c>
      <c r="AX11" s="59">
        <v>0</v>
      </c>
      <c r="AY11" s="60">
        <f t="shared" si="6"/>
        <v>0</v>
      </c>
      <c r="AZ11" s="59">
        <v>0</v>
      </c>
      <c r="BA11" s="60">
        <v>9.9986638625052332E-2</v>
      </c>
      <c r="BB11" s="59">
        <v>935668.44</v>
      </c>
      <c r="BC11" s="59">
        <v>192661.28</v>
      </c>
      <c r="BD11" s="59">
        <v>272973</v>
      </c>
      <c r="BE11" s="59">
        <v>0</v>
      </c>
      <c r="BF11" s="59">
        <v>191767.67999999999</v>
      </c>
      <c r="BG11" s="59">
        <v>0</v>
      </c>
      <c r="BH11" s="59">
        <v>0</v>
      </c>
      <c r="BI11" s="59">
        <v>0</v>
      </c>
      <c r="BJ11" s="59">
        <f t="shared" si="7"/>
        <v>0</v>
      </c>
      <c r="BK11" s="59">
        <v>0</v>
      </c>
      <c r="BL11" s="59">
        <v>940</v>
      </c>
      <c r="BM11" s="59">
        <v>606</v>
      </c>
      <c r="BN11" s="59">
        <v>111</v>
      </c>
      <c r="BO11" s="59">
        <v>0</v>
      </c>
      <c r="BP11" s="59">
        <v>-22</v>
      </c>
      <c r="BQ11" s="59">
        <v>-6</v>
      </c>
      <c r="BR11" s="59">
        <v>-313</v>
      </c>
      <c r="BS11" s="59">
        <v>-101</v>
      </c>
      <c r="BT11" s="59">
        <v>0</v>
      </c>
      <c r="BU11" s="59">
        <v>0</v>
      </c>
      <c r="BV11" s="59">
        <v>-105</v>
      </c>
      <c r="BW11" s="59">
        <v>-185</v>
      </c>
      <c r="BX11" s="59">
        <v>0</v>
      </c>
      <c r="BY11" s="59">
        <v>925</v>
      </c>
      <c r="BZ11" s="59">
        <v>1</v>
      </c>
      <c r="CA11" s="59">
        <v>2</v>
      </c>
      <c r="CB11" s="59">
        <v>50</v>
      </c>
      <c r="CC11" s="59">
        <v>13</v>
      </c>
      <c r="CD11" s="59">
        <v>64</v>
      </c>
      <c r="CE11" s="59">
        <v>2</v>
      </c>
      <c r="CF11" s="59">
        <v>1</v>
      </c>
      <c r="CG11" s="64"/>
    </row>
    <row r="12" spans="1:93" s="49" customFormat="1" ht="15.5" x14ac:dyDescent="0.35">
      <c r="A12" s="32">
        <v>1</v>
      </c>
      <c r="B12" s="50" t="s">
        <v>529</v>
      </c>
      <c r="C12" s="54" t="s">
        <v>512</v>
      </c>
      <c r="D12" s="34" t="s">
        <v>89</v>
      </c>
      <c r="E12" s="35" t="s">
        <v>86</v>
      </c>
      <c r="F12" s="34" t="s">
        <v>90</v>
      </c>
      <c r="G12" s="58">
        <v>5635345.0499999998</v>
      </c>
      <c r="H12" s="58">
        <v>0</v>
      </c>
      <c r="I12" s="58">
        <v>0</v>
      </c>
      <c r="J12" s="58">
        <v>0</v>
      </c>
      <c r="K12" s="59">
        <v>0</v>
      </c>
      <c r="L12" s="59">
        <v>5635345.0499999998</v>
      </c>
      <c r="M12" s="59">
        <v>0</v>
      </c>
      <c r="N12" s="58">
        <v>112203.56</v>
      </c>
      <c r="O12" s="58">
        <v>1288828.6599999999</v>
      </c>
      <c r="P12" s="76">
        <v>557681.63</v>
      </c>
      <c r="Q12" s="58">
        <v>26692.35</v>
      </c>
      <c r="R12" s="58">
        <v>455363.02</v>
      </c>
      <c r="S12" s="58">
        <v>2107493.89</v>
      </c>
      <c r="T12" s="58">
        <v>503155.87</v>
      </c>
      <c r="U12" s="58">
        <v>0</v>
      </c>
      <c r="V12" s="58">
        <v>0</v>
      </c>
      <c r="W12" s="58">
        <v>205583.25</v>
      </c>
      <c r="X12" s="59">
        <v>553061.02</v>
      </c>
      <c r="Y12" s="59">
        <v>5810063.25</v>
      </c>
      <c r="Z12" s="60">
        <v>7.7467048801208541E-2</v>
      </c>
      <c r="AA12" s="59">
        <v>553061.02</v>
      </c>
      <c r="AB12" s="59">
        <v>0</v>
      </c>
      <c r="AC12" s="59">
        <v>0</v>
      </c>
      <c r="AD12" s="59">
        <v>0</v>
      </c>
      <c r="AE12" s="59">
        <v>0</v>
      </c>
      <c r="AF12" s="59">
        <f t="shared" si="5"/>
        <v>0</v>
      </c>
      <c r="AG12" s="59">
        <v>212404.4</v>
      </c>
      <c r="AH12" s="58">
        <v>16789.91</v>
      </c>
      <c r="AI12" s="58">
        <v>42006.42</v>
      </c>
      <c r="AJ12" s="59">
        <v>0</v>
      </c>
      <c r="AK12" s="58">
        <v>35340</v>
      </c>
      <c r="AL12" s="58">
        <v>4398.18</v>
      </c>
      <c r="AM12" s="58">
        <v>9433.1200000000008</v>
      </c>
      <c r="AN12" s="58">
        <v>12591.7</v>
      </c>
      <c r="AO12" s="58">
        <v>0</v>
      </c>
      <c r="AP12" s="58">
        <v>0</v>
      </c>
      <c r="AQ12" s="58">
        <v>9018.7199999999993</v>
      </c>
      <c r="AR12" s="58">
        <v>2951.9</v>
      </c>
      <c r="AS12" s="58">
        <v>0</v>
      </c>
      <c r="AT12" s="58">
        <v>795.01</v>
      </c>
      <c r="AU12" s="58">
        <v>1588.41</v>
      </c>
      <c r="AV12" s="58">
        <v>14987.789999999999</v>
      </c>
      <c r="AW12" s="58">
        <v>362305.56</v>
      </c>
      <c r="AX12" s="58">
        <v>0</v>
      </c>
      <c r="AY12" s="60">
        <f t="shared" si="6"/>
        <v>0</v>
      </c>
      <c r="AZ12" s="59">
        <v>0</v>
      </c>
      <c r="BA12" s="60">
        <v>9.8141465179669887E-2</v>
      </c>
      <c r="BB12" s="58">
        <v>133842.07</v>
      </c>
      <c r="BC12" s="58">
        <v>302711.48</v>
      </c>
      <c r="BD12" s="59">
        <v>271488.09000000003</v>
      </c>
      <c r="BE12" s="59">
        <v>0</v>
      </c>
      <c r="BF12" s="59">
        <v>75135.33</v>
      </c>
      <c r="BG12" s="59">
        <v>0</v>
      </c>
      <c r="BH12" s="59">
        <v>0</v>
      </c>
      <c r="BI12" s="59">
        <v>0</v>
      </c>
      <c r="BJ12" s="59">
        <f t="shared" si="7"/>
        <v>0</v>
      </c>
      <c r="BK12" s="59">
        <v>0</v>
      </c>
      <c r="BL12" s="59">
        <v>541</v>
      </c>
      <c r="BM12" s="59">
        <v>270</v>
      </c>
      <c r="BN12" s="58">
        <v>20</v>
      </c>
      <c r="BO12" s="58">
        <v>2</v>
      </c>
      <c r="BP12" s="58">
        <v>-15</v>
      </c>
      <c r="BQ12" s="58">
        <v>-9</v>
      </c>
      <c r="BR12" s="58">
        <v>-110</v>
      </c>
      <c r="BS12" s="58">
        <v>-38</v>
      </c>
      <c r="BT12" s="58">
        <v>0</v>
      </c>
      <c r="BU12" s="58">
        <v>0</v>
      </c>
      <c r="BV12" s="58">
        <v>5</v>
      </c>
      <c r="BW12" s="58">
        <v>-107</v>
      </c>
      <c r="BX12" s="58">
        <v>0</v>
      </c>
      <c r="BY12" s="58">
        <v>559</v>
      </c>
      <c r="BZ12" s="58">
        <v>0</v>
      </c>
      <c r="CA12" s="58">
        <v>3</v>
      </c>
      <c r="CB12" s="58">
        <v>25</v>
      </c>
      <c r="CC12" s="58">
        <v>10</v>
      </c>
      <c r="CD12" s="58">
        <v>45</v>
      </c>
      <c r="CE12" s="58">
        <v>1</v>
      </c>
      <c r="CF12" s="58">
        <v>1</v>
      </c>
      <c r="CG12" s="63"/>
    </row>
    <row r="13" spans="1:93" s="49" customFormat="1" ht="15.5" x14ac:dyDescent="0.35">
      <c r="A13" s="42">
        <v>1</v>
      </c>
      <c r="B13" s="43" t="s">
        <v>94</v>
      </c>
      <c r="C13" s="56" t="s">
        <v>95</v>
      </c>
      <c r="D13" s="44" t="s">
        <v>96</v>
      </c>
      <c r="E13" s="45" t="s">
        <v>86</v>
      </c>
      <c r="F13" s="44" t="s">
        <v>97</v>
      </c>
      <c r="G13" s="58">
        <v>4506557.5</v>
      </c>
      <c r="H13" s="58">
        <v>171360.13</v>
      </c>
      <c r="I13" s="58">
        <v>0</v>
      </c>
      <c r="J13" s="58">
        <v>0</v>
      </c>
      <c r="K13" s="59">
        <v>0</v>
      </c>
      <c r="L13" s="59">
        <v>4677917.63</v>
      </c>
      <c r="M13" s="59">
        <v>0</v>
      </c>
      <c r="N13" s="58">
        <v>0</v>
      </c>
      <c r="O13" s="58">
        <v>1165095.08</v>
      </c>
      <c r="P13" s="76">
        <v>311670.73</v>
      </c>
      <c r="Q13" s="58">
        <v>0</v>
      </c>
      <c r="R13" s="58">
        <v>432445.66</v>
      </c>
      <c r="S13" s="58">
        <v>1711495.91</v>
      </c>
      <c r="T13" s="58">
        <v>387230.01</v>
      </c>
      <c r="U13" s="58">
        <v>0</v>
      </c>
      <c r="V13" s="58">
        <v>3025.71</v>
      </c>
      <c r="W13" s="58">
        <v>352737.41</v>
      </c>
      <c r="X13" s="59">
        <v>450326.01999999996</v>
      </c>
      <c r="Y13" s="59">
        <v>4814026.53</v>
      </c>
      <c r="Z13" s="60">
        <v>0.1900309133916924</v>
      </c>
      <c r="AA13" s="59">
        <v>449575.55</v>
      </c>
      <c r="AB13" s="59">
        <v>0</v>
      </c>
      <c r="AC13" s="59">
        <v>0</v>
      </c>
      <c r="AD13" s="59">
        <v>0</v>
      </c>
      <c r="AE13" s="59">
        <v>3.72</v>
      </c>
      <c r="AF13" s="59">
        <f t="shared" si="5"/>
        <v>3.72</v>
      </c>
      <c r="AG13" s="59">
        <v>171655.07</v>
      </c>
      <c r="AH13" s="58">
        <v>13243.84</v>
      </c>
      <c r="AI13" s="58">
        <v>40134.32</v>
      </c>
      <c r="AJ13" s="59">
        <v>0</v>
      </c>
      <c r="AK13" s="58">
        <v>26057.71</v>
      </c>
      <c r="AL13" s="58">
        <v>4243.82</v>
      </c>
      <c r="AM13" s="58">
        <v>35175.99</v>
      </c>
      <c r="AN13" s="58">
        <v>12649.68</v>
      </c>
      <c r="AO13" s="58">
        <v>0</v>
      </c>
      <c r="AP13" s="58">
        <v>0</v>
      </c>
      <c r="AQ13" s="58">
        <v>21924.51</v>
      </c>
      <c r="AR13" s="58">
        <v>0</v>
      </c>
      <c r="AS13" s="58">
        <v>0</v>
      </c>
      <c r="AT13" s="58">
        <v>0</v>
      </c>
      <c r="AU13" s="58">
        <v>4375.34</v>
      </c>
      <c r="AV13" s="58">
        <v>10551.06</v>
      </c>
      <c r="AW13" s="58">
        <v>340011.34</v>
      </c>
      <c r="AX13" s="58">
        <v>0</v>
      </c>
      <c r="AY13" s="60">
        <f t="shared" si="6"/>
        <v>0</v>
      </c>
      <c r="AZ13" s="59">
        <v>0</v>
      </c>
      <c r="BA13" s="60">
        <v>9.9760304844662473E-2</v>
      </c>
      <c r="BB13" s="58">
        <v>164630.20000000001</v>
      </c>
      <c r="BC13" s="58">
        <v>724318.76</v>
      </c>
      <c r="BD13" s="59">
        <v>115000</v>
      </c>
      <c r="BE13" s="59">
        <v>0</v>
      </c>
      <c r="BF13" s="59">
        <v>3889.72999999998</v>
      </c>
      <c r="BG13" s="59">
        <v>0</v>
      </c>
      <c r="BH13" s="59">
        <v>0</v>
      </c>
      <c r="BI13" s="59">
        <v>0</v>
      </c>
      <c r="BJ13" s="59">
        <f t="shared" si="7"/>
        <v>0</v>
      </c>
      <c r="BK13" s="59">
        <v>0</v>
      </c>
      <c r="BL13" s="59">
        <v>454</v>
      </c>
      <c r="BM13" s="59">
        <v>256</v>
      </c>
      <c r="BN13" s="58">
        <v>0</v>
      </c>
      <c r="BO13" s="58">
        <v>0</v>
      </c>
      <c r="BP13" s="58">
        <v>-7</v>
      </c>
      <c r="BQ13" s="58">
        <v>-8</v>
      </c>
      <c r="BR13" s="58">
        <v>-66</v>
      </c>
      <c r="BS13" s="58">
        <v>-67</v>
      </c>
      <c r="BT13" s="58">
        <v>0</v>
      </c>
      <c r="BU13" s="58">
        <v>0</v>
      </c>
      <c r="BV13" s="58">
        <v>0</v>
      </c>
      <c r="BW13" s="58">
        <v>-120</v>
      </c>
      <c r="BX13" s="58">
        <v>0</v>
      </c>
      <c r="BY13" s="58">
        <v>442</v>
      </c>
      <c r="BZ13" s="58">
        <v>0</v>
      </c>
      <c r="CA13" s="58">
        <v>0</v>
      </c>
      <c r="CB13" s="58">
        <v>30</v>
      </c>
      <c r="CC13" s="58">
        <v>8</v>
      </c>
      <c r="CD13" s="58">
        <v>74</v>
      </c>
      <c r="CE13" s="58">
        <v>0</v>
      </c>
      <c r="CF13" s="58">
        <v>8</v>
      </c>
      <c r="CG13" s="63"/>
    </row>
    <row r="14" spans="1:93" s="49" customFormat="1" ht="15.5" x14ac:dyDescent="0.35">
      <c r="A14" s="42">
        <v>2</v>
      </c>
      <c r="B14" s="43" t="s">
        <v>98</v>
      </c>
      <c r="C14" s="56" t="s">
        <v>99</v>
      </c>
      <c r="D14" s="44" t="s">
        <v>100</v>
      </c>
      <c r="E14" s="45" t="s">
        <v>101</v>
      </c>
      <c r="F14" s="44" t="s">
        <v>102</v>
      </c>
      <c r="G14" s="58">
        <v>13397777.960000001</v>
      </c>
      <c r="H14" s="58">
        <v>0</v>
      </c>
      <c r="I14" s="58">
        <v>285208.22000000003</v>
      </c>
      <c r="J14" s="58">
        <v>0</v>
      </c>
      <c r="K14" s="59">
        <v>199780.63</v>
      </c>
      <c r="L14" s="59">
        <v>13882766.810000001</v>
      </c>
      <c r="M14" s="59">
        <v>0</v>
      </c>
      <c r="N14" s="58">
        <v>829998.31</v>
      </c>
      <c r="O14" s="58">
        <v>1573296.65</v>
      </c>
      <c r="P14" s="76">
        <v>2942504.59</v>
      </c>
      <c r="Q14" s="58">
        <v>0</v>
      </c>
      <c r="R14" s="58">
        <v>819306.06</v>
      </c>
      <c r="S14" s="58">
        <v>3600692.77</v>
      </c>
      <c r="T14" s="58">
        <v>1578409.16</v>
      </c>
      <c r="U14" s="58">
        <v>0</v>
      </c>
      <c r="V14" s="58">
        <v>0</v>
      </c>
      <c r="W14" s="58">
        <v>353958.34</v>
      </c>
      <c r="X14" s="59">
        <v>1319462.1700000002</v>
      </c>
      <c r="Y14" s="59">
        <v>13017628.050000001</v>
      </c>
      <c r="Z14" s="60">
        <v>0.22927242929170097</v>
      </c>
      <c r="AA14" s="59">
        <v>1324269.82</v>
      </c>
      <c r="AB14" s="59">
        <v>0</v>
      </c>
      <c r="AC14" s="59">
        <v>0</v>
      </c>
      <c r="AD14" s="59">
        <v>0</v>
      </c>
      <c r="AE14" s="59">
        <v>187.27</v>
      </c>
      <c r="AF14" s="59">
        <f t="shared" si="5"/>
        <v>187.27</v>
      </c>
      <c r="AG14" s="59">
        <v>560220.03</v>
      </c>
      <c r="AH14" s="58">
        <v>45073.74</v>
      </c>
      <c r="AI14" s="58">
        <v>101195.14</v>
      </c>
      <c r="AJ14" s="59">
        <v>0</v>
      </c>
      <c r="AK14" s="58">
        <v>36556.21</v>
      </c>
      <c r="AL14" s="58">
        <v>37747.81</v>
      </c>
      <c r="AM14" s="58">
        <v>90475.53</v>
      </c>
      <c r="AN14" s="58">
        <v>13842.33</v>
      </c>
      <c r="AO14" s="58">
        <v>2800</v>
      </c>
      <c r="AP14" s="58">
        <v>0</v>
      </c>
      <c r="AQ14" s="58">
        <v>25845.25</v>
      </c>
      <c r="AR14" s="58">
        <v>9724.74</v>
      </c>
      <c r="AS14" s="58">
        <v>0</v>
      </c>
      <c r="AT14" s="58">
        <v>8388.6299999999992</v>
      </c>
      <c r="AU14" s="58">
        <v>3400.77</v>
      </c>
      <c r="AV14" s="58">
        <v>54425.14</v>
      </c>
      <c r="AW14" s="58">
        <v>989695.32</v>
      </c>
      <c r="AX14" s="58">
        <v>0</v>
      </c>
      <c r="AY14" s="60">
        <f t="shared" si="6"/>
        <v>0</v>
      </c>
      <c r="AZ14" s="59">
        <v>0</v>
      </c>
      <c r="BA14" s="60">
        <v>9.8842496416472928E-2</v>
      </c>
      <c r="BB14" s="58">
        <v>663516.96</v>
      </c>
      <c r="BC14" s="58">
        <v>2408224.14</v>
      </c>
      <c r="BD14" s="59">
        <v>276253</v>
      </c>
      <c r="BE14" s="59">
        <v>0</v>
      </c>
      <c r="BF14" s="59">
        <v>455910.93000000098</v>
      </c>
      <c r="BG14" s="59">
        <v>208487.100000001</v>
      </c>
      <c r="BH14" s="59">
        <v>0</v>
      </c>
      <c r="BI14" s="59">
        <v>0</v>
      </c>
      <c r="BJ14" s="59">
        <f t="shared" si="7"/>
        <v>0</v>
      </c>
      <c r="BK14" s="59">
        <v>0</v>
      </c>
      <c r="BL14" s="59">
        <v>1221</v>
      </c>
      <c r="BM14" s="59">
        <v>487</v>
      </c>
      <c r="BN14" s="58">
        <v>11</v>
      </c>
      <c r="BO14" s="58">
        <v>0</v>
      </c>
      <c r="BP14" s="58">
        <v>-14</v>
      </c>
      <c r="BQ14" s="58">
        <v>-36</v>
      </c>
      <c r="BR14" s="58">
        <v>-77</v>
      </c>
      <c r="BS14" s="58">
        <v>-135</v>
      </c>
      <c r="BT14" s="58">
        <v>5</v>
      </c>
      <c r="BU14" s="58">
        <v>0</v>
      </c>
      <c r="BV14" s="58">
        <v>148</v>
      </c>
      <c r="BW14" s="58">
        <v>-255</v>
      </c>
      <c r="BX14" s="58">
        <v>0</v>
      </c>
      <c r="BY14" s="58">
        <v>1355</v>
      </c>
      <c r="BZ14" s="58">
        <v>67</v>
      </c>
      <c r="CA14" s="58">
        <v>16</v>
      </c>
      <c r="CB14" s="58">
        <v>58</v>
      </c>
      <c r="CC14" s="58">
        <v>22</v>
      </c>
      <c r="CD14" s="58">
        <v>135</v>
      </c>
      <c r="CE14" s="58">
        <v>34</v>
      </c>
      <c r="CF14" s="58">
        <v>5</v>
      </c>
      <c r="CG14" s="63"/>
    </row>
    <row r="15" spans="1:93" s="49" customFormat="1" ht="15.5" x14ac:dyDescent="0.35">
      <c r="A15" s="32">
        <v>2</v>
      </c>
      <c r="B15" s="50" t="s">
        <v>530</v>
      </c>
      <c r="C15" s="54" t="s">
        <v>153</v>
      </c>
      <c r="D15" s="34" t="s">
        <v>114</v>
      </c>
      <c r="E15" s="34" t="s">
        <v>115</v>
      </c>
      <c r="F15" s="34" t="s">
        <v>102</v>
      </c>
      <c r="G15" s="58">
        <v>19525876.809999999</v>
      </c>
      <c r="H15" s="58">
        <v>0</v>
      </c>
      <c r="I15" s="58">
        <v>16069.93</v>
      </c>
      <c r="J15" s="58">
        <v>0</v>
      </c>
      <c r="K15" s="59">
        <v>0</v>
      </c>
      <c r="L15" s="59">
        <v>19541946.739999998</v>
      </c>
      <c r="M15" s="59">
        <v>0</v>
      </c>
      <c r="N15" s="58">
        <v>0</v>
      </c>
      <c r="O15" s="58">
        <v>4274519.57</v>
      </c>
      <c r="P15" s="76">
        <v>1755941.7</v>
      </c>
      <c r="Q15" s="58">
        <v>0</v>
      </c>
      <c r="R15" s="58">
        <v>1943891.94</v>
      </c>
      <c r="S15" s="58">
        <v>5197628.75</v>
      </c>
      <c r="T15" s="58">
        <v>2347606.0499999998</v>
      </c>
      <c r="U15" s="58">
        <v>0</v>
      </c>
      <c r="V15" s="58">
        <v>0</v>
      </c>
      <c r="W15" s="58">
        <v>1996256.27</v>
      </c>
      <c r="X15" s="59">
        <v>1538030.15</v>
      </c>
      <c r="Y15" s="59">
        <v>19053874.43</v>
      </c>
      <c r="Z15" s="60">
        <v>0.20509611778094589</v>
      </c>
      <c r="AA15" s="59">
        <v>1538030.15</v>
      </c>
      <c r="AB15" s="59">
        <v>0</v>
      </c>
      <c r="AC15" s="59">
        <v>0</v>
      </c>
      <c r="AD15" s="59">
        <v>0</v>
      </c>
      <c r="AE15" s="59">
        <v>0</v>
      </c>
      <c r="AF15" s="59">
        <f t="shared" si="5"/>
        <v>0</v>
      </c>
      <c r="AG15" s="59">
        <v>849387.6</v>
      </c>
      <c r="AH15" s="58">
        <v>68754.289999999994</v>
      </c>
      <c r="AI15" s="58">
        <v>227921.15</v>
      </c>
      <c r="AJ15" s="59">
        <v>0</v>
      </c>
      <c r="AK15" s="58">
        <v>104725.2</v>
      </c>
      <c r="AL15" s="58">
        <v>59427.31</v>
      </c>
      <c r="AM15" s="58">
        <v>139355.93</v>
      </c>
      <c r="AN15" s="58">
        <v>16531.86</v>
      </c>
      <c r="AO15" s="58">
        <v>1000</v>
      </c>
      <c r="AP15" s="58">
        <v>0</v>
      </c>
      <c r="AQ15" s="58">
        <v>11870.16</v>
      </c>
      <c r="AR15" s="58">
        <v>33161.370000000003</v>
      </c>
      <c r="AS15" s="58">
        <v>0</v>
      </c>
      <c r="AT15" s="58">
        <v>0</v>
      </c>
      <c r="AU15" s="58">
        <v>0</v>
      </c>
      <c r="AV15" s="58">
        <v>39599.56</v>
      </c>
      <c r="AW15" s="58">
        <v>1551734.43</v>
      </c>
      <c r="AX15" s="58">
        <v>0</v>
      </c>
      <c r="AY15" s="60">
        <f t="shared" si="6"/>
        <v>0</v>
      </c>
      <c r="AZ15" s="59">
        <v>0</v>
      </c>
      <c r="BA15" s="60">
        <v>7.8768813557827624E-2</v>
      </c>
      <c r="BB15" s="58">
        <v>3902528.26</v>
      </c>
      <c r="BC15" s="58">
        <v>102153.27</v>
      </c>
      <c r="BD15" s="59">
        <v>272972.96000000002</v>
      </c>
      <c r="BE15" s="59">
        <v>0</v>
      </c>
      <c r="BF15" s="59">
        <v>668629.07999999996</v>
      </c>
      <c r="BG15" s="59">
        <v>280695.47249999997</v>
      </c>
      <c r="BH15" s="59">
        <v>0</v>
      </c>
      <c r="BI15" s="59">
        <v>0</v>
      </c>
      <c r="BJ15" s="59">
        <f t="shared" si="7"/>
        <v>0</v>
      </c>
      <c r="BK15" s="59">
        <v>0</v>
      </c>
      <c r="BL15" s="59">
        <v>1901</v>
      </c>
      <c r="BM15" s="59">
        <v>1329</v>
      </c>
      <c r="BN15" s="58">
        <v>0</v>
      </c>
      <c r="BO15" s="58">
        <v>0</v>
      </c>
      <c r="BP15" s="58">
        <v>-47</v>
      </c>
      <c r="BQ15" s="58">
        <v>-23</v>
      </c>
      <c r="BR15" s="58">
        <v>-729</v>
      </c>
      <c r="BS15" s="58">
        <v>-102</v>
      </c>
      <c r="BT15" s="58">
        <v>0</v>
      </c>
      <c r="BU15" s="58">
        <v>0</v>
      </c>
      <c r="BV15" s="58">
        <v>-2</v>
      </c>
      <c r="BW15" s="58">
        <v>-376</v>
      </c>
      <c r="BX15" s="58">
        <v>0</v>
      </c>
      <c r="BY15" s="58">
        <v>1951</v>
      </c>
      <c r="BZ15" s="58">
        <v>4</v>
      </c>
      <c r="CA15" s="58">
        <v>15</v>
      </c>
      <c r="CB15" s="58">
        <v>91</v>
      </c>
      <c r="CC15" s="58">
        <v>41</v>
      </c>
      <c r="CD15" s="58">
        <v>228</v>
      </c>
      <c r="CE15" s="58">
        <v>3</v>
      </c>
      <c r="CF15" s="58">
        <v>13</v>
      </c>
      <c r="CG15" s="63"/>
    </row>
    <row r="16" spans="1:93" s="49" customFormat="1" ht="15.5" x14ac:dyDescent="0.35">
      <c r="A16" s="42">
        <v>2</v>
      </c>
      <c r="B16" s="43" t="s">
        <v>105</v>
      </c>
      <c r="C16" s="56" t="s">
        <v>106</v>
      </c>
      <c r="D16" s="44" t="s">
        <v>107</v>
      </c>
      <c r="E16" s="45" t="s">
        <v>104</v>
      </c>
      <c r="F16" s="44" t="s">
        <v>102</v>
      </c>
      <c r="G16" s="58">
        <v>15865022.689999999</v>
      </c>
      <c r="H16" s="58">
        <v>0.01</v>
      </c>
      <c r="I16" s="58">
        <v>1344591.4</v>
      </c>
      <c r="J16" s="58">
        <v>0</v>
      </c>
      <c r="K16" s="59">
        <v>0</v>
      </c>
      <c r="L16" s="59">
        <v>17209614.100000001</v>
      </c>
      <c r="M16" s="59">
        <v>0</v>
      </c>
      <c r="N16" s="58">
        <v>0</v>
      </c>
      <c r="O16" s="58">
        <v>7376100.1200000001</v>
      </c>
      <c r="P16" s="76">
        <v>771867</v>
      </c>
      <c r="Q16" s="58">
        <v>0</v>
      </c>
      <c r="R16" s="58">
        <v>648767.09</v>
      </c>
      <c r="S16" s="58">
        <v>3534592.81</v>
      </c>
      <c r="T16" s="58">
        <v>674048.62</v>
      </c>
      <c r="U16" s="58">
        <v>0</v>
      </c>
      <c r="V16" s="58">
        <v>0</v>
      </c>
      <c r="W16" s="58">
        <v>2883815.16</v>
      </c>
      <c r="X16" s="59">
        <v>1335568.97</v>
      </c>
      <c r="Y16" s="59">
        <v>17224759.77</v>
      </c>
      <c r="Z16" s="60">
        <v>0.18118721191618592</v>
      </c>
      <c r="AA16" s="59">
        <v>1335568.97</v>
      </c>
      <c r="AB16" s="59">
        <v>0</v>
      </c>
      <c r="AC16" s="59">
        <v>0</v>
      </c>
      <c r="AD16" s="59">
        <v>0</v>
      </c>
      <c r="AE16" s="59">
        <v>0</v>
      </c>
      <c r="AF16" s="59">
        <f t="shared" si="5"/>
        <v>0</v>
      </c>
      <c r="AG16" s="59">
        <v>629732.1</v>
      </c>
      <c r="AH16" s="58">
        <v>51612.39</v>
      </c>
      <c r="AI16" s="58">
        <v>110791.8</v>
      </c>
      <c r="AJ16" s="59">
        <v>0</v>
      </c>
      <c r="AK16" s="58">
        <v>89177.11</v>
      </c>
      <c r="AL16" s="58">
        <v>47325.72</v>
      </c>
      <c r="AM16" s="58">
        <v>88690.26</v>
      </c>
      <c r="AN16" s="58">
        <v>9938.2900000000009</v>
      </c>
      <c r="AO16" s="58">
        <v>4383.3100000000004</v>
      </c>
      <c r="AP16" s="58">
        <v>0</v>
      </c>
      <c r="AQ16" s="58">
        <v>29325.53</v>
      </c>
      <c r="AR16" s="58">
        <v>10256.32</v>
      </c>
      <c r="AS16" s="58">
        <v>0</v>
      </c>
      <c r="AT16" s="58">
        <v>0</v>
      </c>
      <c r="AU16" s="58">
        <v>0</v>
      </c>
      <c r="AV16" s="58">
        <v>73981.69</v>
      </c>
      <c r="AW16" s="58">
        <v>1145214.52</v>
      </c>
      <c r="AX16" s="58">
        <v>0</v>
      </c>
      <c r="AY16" s="60">
        <f t="shared" si="6"/>
        <v>0</v>
      </c>
      <c r="AZ16" s="59">
        <v>0</v>
      </c>
      <c r="BA16" s="60">
        <v>8.4183237307428022E-2</v>
      </c>
      <c r="BB16" s="58">
        <v>2126100</v>
      </c>
      <c r="BC16" s="58">
        <v>748439.23</v>
      </c>
      <c r="BD16" s="59">
        <v>276253</v>
      </c>
      <c r="BE16" s="59">
        <v>5.8207660913467401E-11</v>
      </c>
      <c r="BF16" s="59">
        <v>424174.03</v>
      </c>
      <c r="BG16" s="59">
        <v>137870.39999999999</v>
      </c>
      <c r="BH16" s="59">
        <v>0</v>
      </c>
      <c r="BI16" s="59">
        <v>0</v>
      </c>
      <c r="BJ16" s="59">
        <f t="shared" si="7"/>
        <v>0</v>
      </c>
      <c r="BK16" s="59">
        <v>0</v>
      </c>
      <c r="BL16" s="59">
        <v>1031</v>
      </c>
      <c r="BM16" s="59">
        <v>1507</v>
      </c>
      <c r="BN16" s="58">
        <v>8</v>
      </c>
      <c r="BO16" s="58">
        <v>-8</v>
      </c>
      <c r="BP16" s="58">
        <v>-26</v>
      </c>
      <c r="BQ16" s="58">
        <v>-3</v>
      </c>
      <c r="BR16" s="58">
        <v>-1427</v>
      </c>
      <c r="BS16" s="58">
        <v>-99</v>
      </c>
      <c r="BT16" s="58">
        <v>11</v>
      </c>
      <c r="BU16" s="58">
        <v>0</v>
      </c>
      <c r="BV16" s="58">
        <v>131</v>
      </c>
      <c r="BW16" s="58">
        <v>-133</v>
      </c>
      <c r="BX16" s="58">
        <v>0</v>
      </c>
      <c r="BY16" s="58">
        <v>992</v>
      </c>
      <c r="BZ16" s="58">
        <v>0</v>
      </c>
      <c r="CA16" s="58">
        <v>0</v>
      </c>
      <c r="CB16" s="58">
        <v>103</v>
      </c>
      <c r="CC16" s="58">
        <v>6</v>
      </c>
      <c r="CD16" s="58">
        <v>16</v>
      </c>
      <c r="CE16" s="58">
        <v>0</v>
      </c>
      <c r="CF16" s="58">
        <v>8</v>
      </c>
      <c r="CG16" s="63"/>
    </row>
    <row r="17" spans="1:85" s="65" customFormat="1" ht="15.65" customHeight="1" x14ac:dyDescent="0.35">
      <c r="A17" s="32">
        <v>2</v>
      </c>
      <c r="B17" s="33" t="s">
        <v>471</v>
      </c>
      <c r="C17" s="54" t="s">
        <v>483</v>
      </c>
      <c r="D17" s="34" t="s">
        <v>119</v>
      </c>
      <c r="E17" s="34"/>
      <c r="F17" s="34" t="s">
        <v>120</v>
      </c>
      <c r="G17" s="58">
        <v>14251045.130000001</v>
      </c>
      <c r="H17" s="58">
        <v>0</v>
      </c>
      <c r="I17" s="58">
        <v>728981.08</v>
      </c>
      <c r="J17" s="58">
        <v>36271.64</v>
      </c>
      <c r="K17" s="59">
        <v>0</v>
      </c>
      <c r="L17" s="59">
        <v>15016297.85</v>
      </c>
      <c r="M17" s="59">
        <v>439412.65</v>
      </c>
      <c r="N17" s="58">
        <v>0</v>
      </c>
      <c r="O17" s="58">
        <v>4274782.8499999996</v>
      </c>
      <c r="P17" s="76">
        <v>2110784.4</v>
      </c>
      <c r="Q17" s="58">
        <v>0</v>
      </c>
      <c r="R17" s="58">
        <v>1031265.57</v>
      </c>
      <c r="S17" s="58">
        <v>4612187.83</v>
      </c>
      <c r="T17" s="58">
        <v>882999.21</v>
      </c>
      <c r="U17" s="58">
        <v>0</v>
      </c>
      <c r="V17" s="58">
        <v>0</v>
      </c>
      <c r="W17" s="58">
        <v>1453403.75</v>
      </c>
      <c r="X17" s="59">
        <v>1077275.22</v>
      </c>
      <c r="Y17" s="59">
        <v>15442698.83</v>
      </c>
      <c r="Z17" s="60">
        <v>0.17813586420099983</v>
      </c>
      <c r="AA17" s="59">
        <v>1023879.6800000001</v>
      </c>
      <c r="AB17" s="59">
        <v>0</v>
      </c>
      <c r="AC17" s="59">
        <v>0</v>
      </c>
      <c r="AD17" s="59">
        <v>0</v>
      </c>
      <c r="AE17" s="59">
        <v>0</v>
      </c>
      <c r="AF17" s="59">
        <f t="shared" si="5"/>
        <v>0</v>
      </c>
      <c r="AG17" s="59">
        <v>655146.15</v>
      </c>
      <c r="AH17" s="58">
        <v>51093.97</v>
      </c>
      <c r="AI17" s="58">
        <v>146388.5</v>
      </c>
      <c r="AJ17" s="59">
        <v>0</v>
      </c>
      <c r="AK17" s="58">
        <v>69398.89</v>
      </c>
      <c r="AL17" s="58">
        <v>44820.55</v>
      </c>
      <c r="AM17" s="58">
        <v>89118.19</v>
      </c>
      <c r="AN17" s="58">
        <v>12317</v>
      </c>
      <c r="AO17" s="58">
        <v>7975.6</v>
      </c>
      <c r="AP17" s="58">
        <v>1313.08</v>
      </c>
      <c r="AQ17" s="58">
        <v>23423.08</v>
      </c>
      <c r="AR17" s="58">
        <v>17171.060000000001</v>
      </c>
      <c r="AS17" s="58">
        <v>0</v>
      </c>
      <c r="AT17" s="58">
        <v>2225.46</v>
      </c>
      <c r="AU17" s="58">
        <v>0</v>
      </c>
      <c r="AV17" s="58">
        <v>51786.98</v>
      </c>
      <c r="AW17" s="58">
        <v>1172178.51</v>
      </c>
      <c r="AX17" s="58">
        <v>0</v>
      </c>
      <c r="AY17" s="60">
        <f t="shared" si="6"/>
        <v>0</v>
      </c>
      <c r="AZ17" s="59">
        <v>0</v>
      </c>
      <c r="BA17" s="60">
        <v>6.9696921316770577E-2</v>
      </c>
      <c r="BB17" s="58">
        <v>1367327.89</v>
      </c>
      <c r="BC17" s="58">
        <v>1171294.3500000001</v>
      </c>
      <c r="BD17" s="59">
        <v>272973</v>
      </c>
      <c r="BE17" s="59">
        <v>0</v>
      </c>
      <c r="BF17" s="59">
        <v>723019.71</v>
      </c>
      <c r="BG17" s="59">
        <v>429975.08250000002</v>
      </c>
      <c r="BH17" s="59">
        <v>0</v>
      </c>
      <c r="BI17" s="59">
        <v>0</v>
      </c>
      <c r="BJ17" s="59">
        <f t="shared" si="7"/>
        <v>0</v>
      </c>
      <c r="BK17" s="59">
        <v>0</v>
      </c>
      <c r="BL17" s="59">
        <v>1294</v>
      </c>
      <c r="BM17" s="59">
        <v>550</v>
      </c>
      <c r="BN17" s="58">
        <v>13</v>
      </c>
      <c r="BO17" s="58">
        <v>-65</v>
      </c>
      <c r="BP17" s="58">
        <v>-12</v>
      </c>
      <c r="BQ17" s="58">
        <v>-2</v>
      </c>
      <c r="BR17" s="58">
        <v>-294</v>
      </c>
      <c r="BS17" s="58">
        <v>-76</v>
      </c>
      <c r="BT17" s="58">
        <v>0</v>
      </c>
      <c r="BU17" s="58">
        <v>-1</v>
      </c>
      <c r="BV17" s="58">
        <v>-2</v>
      </c>
      <c r="BW17" s="58">
        <v>-238</v>
      </c>
      <c r="BX17" s="58">
        <v>0</v>
      </c>
      <c r="BY17" s="58">
        <v>1167</v>
      </c>
      <c r="BZ17" s="58">
        <v>1</v>
      </c>
      <c r="CA17" s="58">
        <v>21</v>
      </c>
      <c r="CB17" s="58">
        <v>122</v>
      </c>
      <c r="CC17" s="58">
        <v>14</v>
      </c>
      <c r="CD17" s="58">
        <v>44</v>
      </c>
      <c r="CE17" s="58">
        <v>58</v>
      </c>
      <c r="CF17" s="58">
        <v>15</v>
      </c>
      <c r="CG17" s="75"/>
    </row>
    <row r="18" spans="1:85" s="65" customFormat="1" ht="15.65" customHeight="1" x14ac:dyDescent="0.35">
      <c r="A18" s="32">
        <v>2</v>
      </c>
      <c r="B18" s="72" t="s">
        <v>500</v>
      </c>
      <c r="C18" s="54" t="s">
        <v>495</v>
      </c>
      <c r="D18" s="34" t="s">
        <v>109</v>
      </c>
      <c r="E18" s="34" t="s">
        <v>110</v>
      </c>
      <c r="F18" s="34" t="s">
        <v>102</v>
      </c>
      <c r="G18" s="58">
        <v>12112606.91</v>
      </c>
      <c r="H18" s="58">
        <v>0</v>
      </c>
      <c r="I18" s="58">
        <v>346637.65</v>
      </c>
      <c r="J18" s="58">
        <v>14291.04</v>
      </c>
      <c r="K18" s="59">
        <v>0</v>
      </c>
      <c r="L18" s="59">
        <v>12473535.6</v>
      </c>
      <c r="M18" s="59">
        <v>143019.38</v>
      </c>
      <c r="N18" s="58">
        <v>536730.07999999996</v>
      </c>
      <c r="O18" s="58">
        <v>1401554.2</v>
      </c>
      <c r="P18" s="76">
        <v>4090250.27</v>
      </c>
      <c r="Q18" s="58">
        <v>2264.5</v>
      </c>
      <c r="R18" s="58">
        <v>675946.56</v>
      </c>
      <c r="S18" s="58">
        <v>3373328.54</v>
      </c>
      <c r="T18" s="58">
        <v>844172.74</v>
      </c>
      <c r="U18" s="58">
        <v>0</v>
      </c>
      <c r="V18" s="58">
        <v>0</v>
      </c>
      <c r="W18" s="58">
        <v>467607.96</v>
      </c>
      <c r="X18" s="59">
        <v>1070870.83</v>
      </c>
      <c r="Y18" s="59">
        <v>12462725.68</v>
      </c>
      <c r="Z18" s="60">
        <v>5.9163920312510249E-2</v>
      </c>
      <c r="AA18" s="59">
        <v>1070865.83</v>
      </c>
      <c r="AB18" s="59">
        <v>0</v>
      </c>
      <c r="AC18" s="59">
        <v>0</v>
      </c>
      <c r="AD18" s="59">
        <v>0</v>
      </c>
      <c r="AE18" s="59">
        <v>0</v>
      </c>
      <c r="AF18" s="59">
        <f t="shared" si="5"/>
        <v>0</v>
      </c>
      <c r="AG18" s="59">
        <v>496092</v>
      </c>
      <c r="AH18" s="58">
        <v>39916.019999999997</v>
      </c>
      <c r="AI18" s="58">
        <v>83968.35</v>
      </c>
      <c r="AJ18" s="59">
        <v>0</v>
      </c>
      <c r="AK18" s="58">
        <v>44446.66</v>
      </c>
      <c r="AL18" s="58">
        <v>39227.620000000003</v>
      </c>
      <c r="AM18" s="58">
        <v>56570.559999999998</v>
      </c>
      <c r="AN18" s="58">
        <v>10400.709999999999</v>
      </c>
      <c r="AO18" s="58">
        <v>1629</v>
      </c>
      <c r="AP18" s="58">
        <v>973.58</v>
      </c>
      <c r="AQ18" s="58">
        <v>32586.460000000003</v>
      </c>
      <c r="AR18" s="58">
        <v>14495.3</v>
      </c>
      <c r="AS18" s="58">
        <v>0</v>
      </c>
      <c r="AT18" s="58">
        <v>1278.47</v>
      </c>
      <c r="AU18" s="58">
        <v>0</v>
      </c>
      <c r="AV18" s="58">
        <v>48396.79</v>
      </c>
      <c r="AW18" s="58">
        <v>869981.52</v>
      </c>
      <c r="AX18" s="58">
        <v>0</v>
      </c>
      <c r="AY18" s="60">
        <f t="shared" si="6"/>
        <v>0</v>
      </c>
      <c r="AZ18" s="59">
        <v>0</v>
      </c>
      <c r="BA18" s="60">
        <v>8.7377487258547937E-2</v>
      </c>
      <c r="BB18" s="58">
        <v>579867.57999999996</v>
      </c>
      <c r="BC18" s="58">
        <v>136761.73000000001</v>
      </c>
      <c r="BD18" s="59">
        <v>272973</v>
      </c>
      <c r="BE18" s="59">
        <v>0</v>
      </c>
      <c r="BF18" s="59">
        <v>698270.44</v>
      </c>
      <c r="BG18" s="59">
        <v>480775.06</v>
      </c>
      <c r="BH18" s="59">
        <v>0</v>
      </c>
      <c r="BI18" s="59">
        <v>0</v>
      </c>
      <c r="BJ18" s="59">
        <f t="shared" si="7"/>
        <v>0</v>
      </c>
      <c r="BK18" s="59">
        <v>0</v>
      </c>
      <c r="BL18" s="59">
        <v>1190</v>
      </c>
      <c r="BM18" s="59">
        <v>522</v>
      </c>
      <c r="BN18" s="58">
        <v>7</v>
      </c>
      <c r="BO18" s="58">
        <v>-18</v>
      </c>
      <c r="BP18" s="58">
        <v>-14</v>
      </c>
      <c r="BQ18" s="58">
        <v>-18</v>
      </c>
      <c r="BR18" s="58">
        <v>-191</v>
      </c>
      <c r="BS18" s="58">
        <v>-120</v>
      </c>
      <c r="BT18" s="58">
        <v>0</v>
      </c>
      <c r="BU18" s="58">
        <v>0</v>
      </c>
      <c r="BV18" s="58">
        <v>-1</v>
      </c>
      <c r="BW18" s="58">
        <v>-195</v>
      </c>
      <c r="BX18" s="58">
        <v>-1</v>
      </c>
      <c r="BY18" s="58">
        <v>1161</v>
      </c>
      <c r="BZ18" s="58">
        <v>4</v>
      </c>
      <c r="CA18" s="58">
        <v>63</v>
      </c>
      <c r="CB18" s="58">
        <v>61</v>
      </c>
      <c r="CC18" s="58">
        <v>17</v>
      </c>
      <c r="CD18" s="58">
        <v>108</v>
      </c>
      <c r="CE18" s="58">
        <v>0</v>
      </c>
      <c r="CF18" s="58">
        <v>10</v>
      </c>
      <c r="CG18" s="64"/>
    </row>
    <row r="19" spans="1:85" s="65" customFormat="1" ht="15.65" customHeight="1" x14ac:dyDescent="0.35">
      <c r="A19" s="42">
        <v>2</v>
      </c>
      <c r="B19" s="72" t="s">
        <v>513</v>
      </c>
      <c r="C19" s="72" t="s">
        <v>473</v>
      </c>
      <c r="D19" s="44" t="s">
        <v>103</v>
      </c>
      <c r="E19" s="45" t="s">
        <v>104</v>
      </c>
      <c r="F19" s="44" t="s">
        <v>102</v>
      </c>
      <c r="G19" s="58">
        <v>24536149.949999999</v>
      </c>
      <c r="H19" s="58">
        <v>0</v>
      </c>
      <c r="I19" s="58">
        <v>0.02</v>
      </c>
      <c r="J19" s="58">
        <v>0</v>
      </c>
      <c r="K19" s="59">
        <v>0</v>
      </c>
      <c r="L19" s="59">
        <v>24536149.969999999</v>
      </c>
      <c r="M19" s="59">
        <v>0</v>
      </c>
      <c r="N19" s="58">
        <v>0</v>
      </c>
      <c r="O19" s="58">
        <v>8713936.6699999999</v>
      </c>
      <c r="P19" s="76">
        <v>1652648.41</v>
      </c>
      <c r="Q19" s="58">
        <v>0</v>
      </c>
      <c r="R19" s="58">
        <v>1369525.63</v>
      </c>
      <c r="S19" s="58">
        <v>5126396.13</v>
      </c>
      <c r="T19" s="58">
        <v>962417.77</v>
      </c>
      <c r="U19" s="58">
        <v>0</v>
      </c>
      <c r="V19" s="58">
        <v>0</v>
      </c>
      <c r="W19" s="58">
        <v>5605439.5300000003</v>
      </c>
      <c r="X19" s="59">
        <v>1399858.34</v>
      </c>
      <c r="Y19" s="59">
        <v>24830222.48</v>
      </c>
      <c r="Z19" s="60">
        <v>0.27517978549034749</v>
      </c>
      <c r="AA19" s="59">
        <v>1399858.34</v>
      </c>
      <c r="AB19" s="59">
        <v>0</v>
      </c>
      <c r="AC19" s="59">
        <v>0</v>
      </c>
      <c r="AD19" s="59">
        <v>0</v>
      </c>
      <c r="AE19" s="59">
        <v>0</v>
      </c>
      <c r="AF19" s="59">
        <f t="shared" si="5"/>
        <v>0</v>
      </c>
      <c r="AG19" s="59">
        <v>792299.18</v>
      </c>
      <c r="AH19" s="58">
        <v>63173.74</v>
      </c>
      <c r="AI19" s="58">
        <v>228507.98</v>
      </c>
      <c r="AJ19" s="59">
        <v>0</v>
      </c>
      <c r="AK19" s="58">
        <v>75906.23</v>
      </c>
      <c r="AL19" s="58">
        <v>47721.279999999999</v>
      </c>
      <c r="AM19" s="58">
        <v>134823.95000000001</v>
      </c>
      <c r="AN19" s="58">
        <v>16669.080000000002</v>
      </c>
      <c r="AO19" s="58">
        <v>1210</v>
      </c>
      <c r="AP19" s="58">
        <v>0</v>
      </c>
      <c r="AQ19" s="58">
        <v>8012.88</v>
      </c>
      <c r="AR19" s="58">
        <v>18069.05</v>
      </c>
      <c r="AS19" s="58">
        <v>0</v>
      </c>
      <c r="AT19" s="58">
        <v>733.22</v>
      </c>
      <c r="AU19" s="58">
        <v>0</v>
      </c>
      <c r="AV19" s="58">
        <v>35430.03</v>
      </c>
      <c r="AW19" s="58">
        <v>1422556.62</v>
      </c>
      <c r="AX19" s="58">
        <v>0</v>
      </c>
      <c r="AY19" s="60">
        <f t="shared" si="6"/>
        <v>0</v>
      </c>
      <c r="AZ19" s="59">
        <v>0</v>
      </c>
      <c r="BA19" s="60">
        <v>5.7052893092544868E-2</v>
      </c>
      <c r="BB19" s="58">
        <v>6630341.8600000003</v>
      </c>
      <c r="BC19" s="58">
        <v>121510.62</v>
      </c>
      <c r="BD19" s="59">
        <v>272972.71999999997</v>
      </c>
      <c r="BE19" s="59">
        <v>0</v>
      </c>
      <c r="BF19" s="59">
        <v>759168.95</v>
      </c>
      <c r="BG19" s="59">
        <v>403529.79499999998</v>
      </c>
      <c r="BH19" s="59">
        <v>0</v>
      </c>
      <c r="BI19" s="59">
        <v>0</v>
      </c>
      <c r="BJ19" s="59">
        <f t="shared" si="7"/>
        <v>0</v>
      </c>
      <c r="BK19" s="59">
        <v>0</v>
      </c>
      <c r="BL19" s="59">
        <v>1793</v>
      </c>
      <c r="BM19" s="59">
        <v>1910</v>
      </c>
      <c r="BN19" s="58">
        <v>2</v>
      </c>
      <c r="BO19" s="58">
        <v>0</v>
      </c>
      <c r="BP19" s="58">
        <v>-33</v>
      </c>
      <c r="BQ19" s="58">
        <v>-2</v>
      </c>
      <c r="BR19" s="58">
        <v>-1506</v>
      </c>
      <c r="BS19" s="58">
        <v>-106</v>
      </c>
      <c r="BT19" s="58">
        <v>0</v>
      </c>
      <c r="BU19" s="58">
        <v>0</v>
      </c>
      <c r="BV19" s="58">
        <v>-3</v>
      </c>
      <c r="BW19" s="58">
        <v>-138</v>
      </c>
      <c r="BX19" s="58">
        <v>0</v>
      </c>
      <c r="BY19" s="58">
        <v>1917</v>
      </c>
      <c r="BZ19" s="58">
        <v>3</v>
      </c>
      <c r="CA19" s="58">
        <v>15</v>
      </c>
      <c r="CB19" s="58">
        <v>85</v>
      </c>
      <c r="CC19" s="58">
        <v>9</v>
      </c>
      <c r="CD19" s="58">
        <v>31</v>
      </c>
      <c r="CE19" s="58">
        <v>0</v>
      </c>
      <c r="CF19" s="58">
        <v>13</v>
      </c>
      <c r="CG19" s="64"/>
    </row>
    <row r="20" spans="1:85" s="65" customFormat="1" ht="15.65" customHeight="1" x14ac:dyDescent="0.35">
      <c r="A20" s="32">
        <v>2</v>
      </c>
      <c r="B20" s="33" t="s">
        <v>111</v>
      </c>
      <c r="C20" s="54" t="s">
        <v>112</v>
      </c>
      <c r="D20" s="34" t="s">
        <v>113</v>
      </c>
      <c r="E20" s="34" t="s">
        <v>110</v>
      </c>
      <c r="F20" s="34" t="s">
        <v>102</v>
      </c>
      <c r="G20" s="58">
        <v>6663524.2999999998</v>
      </c>
      <c r="H20" s="58">
        <v>0</v>
      </c>
      <c r="I20" s="58">
        <v>107110.23</v>
      </c>
      <c r="J20" s="58">
        <v>0</v>
      </c>
      <c r="K20" s="59">
        <v>0</v>
      </c>
      <c r="L20" s="59">
        <v>6770634.5300000003</v>
      </c>
      <c r="M20" s="59">
        <v>0</v>
      </c>
      <c r="N20" s="58">
        <v>117836.26</v>
      </c>
      <c r="O20" s="58">
        <v>489758.94</v>
      </c>
      <c r="P20" s="76">
        <v>2016534.03</v>
      </c>
      <c r="Q20" s="58">
        <v>0</v>
      </c>
      <c r="R20" s="58">
        <v>398755.06</v>
      </c>
      <c r="S20" s="58">
        <v>2063123.02</v>
      </c>
      <c r="T20" s="58">
        <v>506954.28</v>
      </c>
      <c r="U20" s="58">
        <v>0</v>
      </c>
      <c r="V20" s="58">
        <v>0</v>
      </c>
      <c r="W20" s="58">
        <v>208644.12</v>
      </c>
      <c r="X20" s="59">
        <v>675654.03</v>
      </c>
      <c r="Y20" s="59">
        <v>6477259.7400000002</v>
      </c>
      <c r="Z20" s="60">
        <v>0.11710733162629873</v>
      </c>
      <c r="AA20" s="59">
        <v>666357.23</v>
      </c>
      <c r="AB20" s="59">
        <v>0</v>
      </c>
      <c r="AC20" s="59">
        <v>0</v>
      </c>
      <c r="AD20" s="59">
        <v>0</v>
      </c>
      <c r="AE20" s="59">
        <v>0</v>
      </c>
      <c r="AF20" s="59">
        <f t="shared" si="5"/>
        <v>0</v>
      </c>
      <c r="AG20" s="59">
        <v>202384.11</v>
      </c>
      <c r="AH20" s="58">
        <v>17603.86</v>
      </c>
      <c r="AI20" s="58">
        <v>16602.63</v>
      </c>
      <c r="AJ20" s="59">
        <v>0</v>
      </c>
      <c r="AK20" s="58">
        <v>79096.820000000007</v>
      </c>
      <c r="AL20" s="58">
        <v>25109.200000000001</v>
      </c>
      <c r="AM20" s="58">
        <v>30731.62</v>
      </c>
      <c r="AN20" s="58">
        <v>6612.29</v>
      </c>
      <c r="AO20" s="58">
        <v>1475</v>
      </c>
      <c r="AP20" s="58">
        <v>0</v>
      </c>
      <c r="AQ20" s="58">
        <v>35118.909999999996</v>
      </c>
      <c r="AR20" s="58">
        <v>120</v>
      </c>
      <c r="AS20" s="58">
        <v>0</v>
      </c>
      <c r="AT20" s="58">
        <v>1986</v>
      </c>
      <c r="AU20" s="58">
        <v>9290.99</v>
      </c>
      <c r="AV20" s="58">
        <v>47326.78</v>
      </c>
      <c r="AW20" s="58">
        <v>473458.21</v>
      </c>
      <c r="AX20" s="58">
        <v>0</v>
      </c>
      <c r="AY20" s="60">
        <f t="shared" si="6"/>
        <v>0</v>
      </c>
      <c r="AZ20" s="59">
        <v>0</v>
      </c>
      <c r="BA20" s="60">
        <v>0.10000072033953564</v>
      </c>
      <c r="BB20" s="58">
        <v>539842.9</v>
      </c>
      <c r="BC20" s="58">
        <v>240504.65</v>
      </c>
      <c r="BD20" s="59">
        <v>185500</v>
      </c>
      <c r="BE20" s="59">
        <v>0</v>
      </c>
      <c r="BF20" s="59">
        <v>10740.26</v>
      </c>
      <c r="BG20" s="59">
        <v>0</v>
      </c>
      <c r="BH20" s="59">
        <v>0</v>
      </c>
      <c r="BI20" s="59">
        <v>0</v>
      </c>
      <c r="BJ20" s="59">
        <f t="shared" si="7"/>
        <v>0</v>
      </c>
      <c r="BK20" s="59">
        <v>0</v>
      </c>
      <c r="BL20" s="59">
        <v>653</v>
      </c>
      <c r="BM20" s="59">
        <v>332</v>
      </c>
      <c r="BN20" s="58">
        <v>3</v>
      </c>
      <c r="BO20" s="58">
        <v>-1</v>
      </c>
      <c r="BP20" s="58">
        <v>-7</v>
      </c>
      <c r="BQ20" s="58">
        <v>-7</v>
      </c>
      <c r="BR20" s="58">
        <v>-84</v>
      </c>
      <c r="BS20" s="58">
        <v>-39</v>
      </c>
      <c r="BT20" s="58">
        <v>0</v>
      </c>
      <c r="BU20" s="58">
        <v>0</v>
      </c>
      <c r="BV20" s="58">
        <v>0</v>
      </c>
      <c r="BW20" s="58">
        <v>-104</v>
      </c>
      <c r="BX20" s="58">
        <v>0</v>
      </c>
      <c r="BY20" s="58">
        <v>746</v>
      </c>
      <c r="BZ20" s="58">
        <v>8</v>
      </c>
      <c r="CA20" s="58">
        <v>9</v>
      </c>
      <c r="CB20" s="58">
        <v>28</v>
      </c>
      <c r="CC20" s="58">
        <v>8</v>
      </c>
      <c r="CD20" s="58">
        <v>62</v>
      </c>
      <c r="CE20" s="58">
        <v>7</v>
      </c>
      <c r="CF20" s="58">
        <v>1</v>
      </c>
      <c r="CG20" s="64"/>
    </row>
    <row r="21" spans="1:85" s="65" customFormat="1" ht="15.65" customHeight="1" x14ac:dyDescent="0.35">
      <c r="A21" s="32">
        <v>2</v>
      </c>
      <c r="B21" s="33" t="s">
        <v>116</v>
      </c>
      <c r="C21" s="54" t="s">
        <v>117</v>
      </c>
      <c r="D21" s="34" t="s">
        <v>118</v>
      </c>
      <c r="E21" s="34" t="s">
        <v>101</v>
      </c>
      <c r="F21" s="34" t="s">
        <v>102</v>
      </c>
      <c r="G21" s="58">
        <v>11541685.27</v>
      </c>
      <c r="H21" s="58">
        <v>0</v>
      </c>
      <c r="I21" s="58">
        <v>82558.2</v>
      </c>
      <c r="J21" s="58">
        <v>5654.61</v>
      </c>
      <c r="K21" s="59">
        <v>0</v>
      </c>
      <c r="L21" s="59">
        <v>11629898.08</v>
      </c>
      <c r="M21" s="59">
        <v>56546.1</v>
      </c>
      <c r="N21" s="58">
        <v>8360.82</v>
      </c>
      <c r="O21" s="58">
        <v>1133691.33</v>
      </c>
      <c r="P21" s="76">
        <v>2739964.14</v>
      </c>
      <c r="Q21" s="58">
        <v>0</v>
      </c>
      <c r="R21" s="58">
        <v>901829.72</v>
      </c>
      <c r="S21" s="58">
        <v>3735630.07</v>
      </c>
      <c r="T21" s="58">
        <v>1483404.45</v>
      </c>
      <c r="U21" s="58">
        <v>0</v>
      </c>
      <c r="V21" s="58">
        <v>0</v>
      </c>
      <c r="W21" s="58">
        <v>138601.04</v>
      </c>
      <c r="X21" s="59">
        <v>1160489.6299999999</v>
      </c>
      <c r="Y21" s="59">
        <v>11301971.199999999</v>
      </c>
      <c r="Z21" s="60">
        <v>6.1229556470135491E-2</v>
      </c>
      <c r="AA21" s="59">
        <v>1159781.99</v>
      </c>
      <c r="AB21" s="59">
        <v>0</v>
      </c>
      <c r="AC21" s="59">
        <v>0</v>
      </c>
      <c r="AD21" s="59">
        <v>0</v>
      </c>
      <c r="AE21" s="59">
        <v>190.833</v>
      </c>
      <c r="AF21" s="59">
        <f t="shared" si="5"/>
        <v>190.833</v>
      </c>
      <c r="AG21" s="59">
        <v>527469.54</v>
      </c>
      <c r="AH21" s="58">
        <v>39296.730000000003</v>
      </c>
      <c r="AI21" s="58">
        <v>128441.36</v>
      </c>
      <c r="AJ21" s="59">
        <v>0</v>
      </c>
      <c r="AK21" s="58">
        <v>72506.179999999993</v>
      </c>
      <c r="AL21" s="58">
        <v>39841.910000000003</v>
      </c>
      <c r="AM21" s="58">
        <v>93800.31</v>
      </c>
      <c r="AN21" s="58">
        <v>11473.29</v>
      </c>
      <c r="AO21" s="58">
        <v>2000</v>
      </c>
      <c r="AP21" s="58">
        <v>6028.64</v>
      </c>
      <c r="AQ21" s="58">
        <v>11653.84</v>
      </c>
      <c r="AR21" s="58">
        <v>2124.0100000000002</v>
      </c>
      <c r="AS21" s="58">
        <v>0</v>
      </c>
      <c r="AT21" s="58">
        <v>7092.84</v>
      </c>
      <c r="AU21" s="58">
        <v>7085.26</v>
      </c>
      <c r="AV21" s="58">
        <v>21750.81</v>
      </c>
      <c r="AW21" s="58">
        <v>970564.72</v>
      </c>
      <c r="AX21" s="58">
        <v>0</v>
      </c>
      <c r="AY21" s="60">
        <f t="shared" si="6"/>
        <v>0</v>
      </c>
      <c r="AZ21" s="59">
        <v>0</v>
      </c>
      <c r="BA21" s="60">
        <v>9.9996452303917099E-2</v>
      </c>
      <c r="BB21" s="58">
        <v>633793.87</v>
      </c>
      <c r="BC21" s="58">
        <v>72898.399999999994</v>
      </c>
      <c r="BD21" s="59">
        <v>276253</v>
      </c>
      <c r="BE21" s="59">
        <v>0</v>
      </c>
      <c r="BF21" s="59">
        <v>418175.93900000001</v>
      </c>
      <c r="BG21" s="59">
        <v>175534.75899999999</v>
      </c>
      <c r="BH21" s="59">
        <v>0</v>
      </c>
      <c r="BI21" s="59">
        <v>0</v>
      </c>
      <c r="BJ21" s="59">
        <f t="shared" si="7"/>
        <v>0</v>
      </c>
      <c r="BK21" s="59">
        <v>0</v>
      </c>
      <c r="BL21" s="59">
        <v>1322</v>
      </c>
      <c r="BM21" s="59">
        <v>544</v>
      </c>
      <c r="BN21" s="58">
        <v>8</v>
      </c>
      <c r="BO21" s="58">
        <v>-2</v>
      </c>
      <c r="BP21" s="58">
        <v>-10</v>
      </c>
      <c r="BQ21" s="58">
        <v>-26</v>
      </c>
      <c r="BR21" s="58">
        <v>-65</v>
      </c>
      <c r="BS21" s="58">
        <v>-106</v>
      </c>
      <c r="BT21" s="58">
        <v>0</v>
      </c>
      <c r="BU21" s="58">
        <v>0</v>
      </c>
      <c r="BV21" s="58">
        <v>0</v>
      </c>
      <c r="BW21" s="58">
        <v>-252</v>
      </c>
      <c r="BX21" s="58">
        <v>-1</v>
      </c>
      <c r="BY21" s="58">
        <v>1412</v>
      </c>
      <c r="BZ21" s="58">
        <v>12</v>
      </c>
      <c r="CA21" s="58">
        <v>8</v>
      </c>
      <c r="CB21" s="58">
        <v>63</v>
      </c>
      <c r="CC21" s="58">
        <v>32</v>
      </c>
      <c r="CD21" s="58">
        <v>197</v>
      </c>
      <c r="CE21" s="58">
        <v>1</v>
      </c>
      <c r="CF21" s="58">
        <v>5</v>
      </c>
      <c r="CG21" s="64"/>
    </row>
    <row r="22" spans="1:85" s="65" customFormat="1" ht="15.65" customHeight="1" x14ac:dyDescent="0.35">
      <c r="A22" s="32">
        <v>3</v>
      </c>
      <c r="B22" s="46" t="s">
        <v>531</v>
      </c>
      <c r="C22" s="54" t="s">
        <v>121</v>
      </c>
      <c r="D22" s="34" t="s">
        <v>122</v>
      </c>
      <c r="E22" s="34" t="s">
        <v>86</v>
      </c>
      <c r="F22" s="34" t="s">
        <v>123</v>
      </c>
      <c r="G22" s="58">
        <v>32384304.77</v>
      </c>
      <c r="H22" s="58">
        <v>0</v>
      </c>
      <c r="I22" s="58">
        <v>1066379.8600000001</v>
      </c>
      <c r="J22" s="58">
        <v>0</v>
      </c>
      <c r="K22" s="59">
        <v>0</v>
      </c>
      <c r="L22" s="59">
        <v>33450684.629999999</v>
      </c>
      <c r="M22" s="59">
        <v>0</v>
      </c>
      <c r="N22" s="58">
        <v>258703.25</v>
      </c>
      <c r="O22" s="58">
        <v>7064423.5199999996</v>
      </c>
      <c r="P22" s="76">
        <v>4291206.6399999997</v>
      </c>
      <c r="Q22" s="58">
        <v>0</v>
      </c>
      <c r="R22" s="58">
        <v>1725147.59</v>
      </c>
      <c r="S22" s="58">
        <v>10267596.58</v>
      </c>
      <c r="T22" s="58">
        <v>4540365.58</v>
      </c>
      <c r="U22" s="58">
        <v>0</v>
      </c>
      <c r="V22" s="58">
        <v>534.38</v>
      </c>
      <c r="W22" s="58">
        <v>1871585.26</v>
      </c>
      <c r="X22" s="59">
        <v>3514973.43</v>
      </c>
      <c r="Y22" s="59">
        <v>33534536.23</v>
      </c>
      <c r="Z22" s="60">
        <v>0.13828289388347428</v>
      </c>
      <c r="AA22" s="59">
        <v>3238409.39</v>
      </c>
      <c r="AB22" s="59">
        <v>0</v>
      </c>
      <c r="AC22" s="59">
        <v>0</v>
      </c>
      <c r="AD22" s="59">
        <v>0</v>
      </c>
      <c r="AE22" s="59">
        <v>0</v>
      </c>
      <c r="AF22" s="59">
        <f t="shared" si="5"/>
        <v>0</v>
      </c>
      <c r="AG22" s="59">
        <v>1500493.41</v>
      </c>
      <c r="AH22" s="58">
        <v>137899.04999999999</v>
      </c>
      <c r="AI22" s="58">
        <v>405520.41</v>
      </c>
      <c r="AJ22" s="59">
        <v>0</v>
      </c>
      <c r="AK22" s="58">
        <v>189407.4</v>
      </c>
      <c r="AL22" s="58">
        <v>7613.01</v>
      </c>
      <c r="AM22" s="58">
        <v>144709.25</v>
      </c>
      <c r="AN22" s="58">
        <v>12552.46</v>
      </c>
      <c r="AO22" s="58">
        <v>1500</v>
      </c>
      <c r="AP22" s="58">
        <v>0</v>
      </c>
      <c r="AQ22" s="58">
        <v>26675.4</v>
      </c>
      <c r="AR22" s="58">
        <v>11551.07</v>
      </c>
      <c r="AS22" s="58">
        <v>6765</v>
      </c>
      <c r="AT22" s="58">
        <v>5186.3</v>
      </c>
      <c r="AU22" s="58">
        <v>0</v>
      </c>
      <c r="AV22" s="58">
        <v>88990.2</v>
      </c>
      <c r="AW22" s="58">
        <v>2538862.96</v>
      </c>
      <c r="AX22" s="58">
        <v>0</v>
      </c>
      <c r="AY22" s="60">
        <f t="shared" si="6"/>
        <v>0</v>
      </c>
      <c r="AZ22" s="59">
        <v>0</v>
      </c>
      <c r="BA22" s="60">
        <v>9.999934885123675E-2</v>
      </c>
      <c r="BB22" s="58">
        <v>1382196.02</v>
      </c>
      <c r="BC22" s="58">
        <v>3095999.36</v>
      </c>
      <c r="BD22" s="59">
        <v>272973</v>
      </c>
      <c r="BE22" s="59">
        <v>0</v>
      </c>
      <c r="BF22" s="59">
        <v>862681.20000000205</v>
      </c>
      <c r="BG22" s="59">
        <v>227965.460000002</v>
      </c>
      <c r="BH22" s="59">
        <v>0</v>
      </c>
      <c r="BI22" s="59">
        <v>0</v>
      </c>
      <c r="BJ22" s="59">
        <f t="shared" si="7"/>
        <v>0</v>
      </c>
      <c r="BK22" s="59">
        <v>0</v>
      </c>
      <c r="BL22" s="59">
        <v>3526</v>
      </c>
      <c r="BM22" s="59">
        <v>1578</v>
      </c>
      <c r="BN22" s="58">
        <v>73</v>
      </c>
      <c r="BO22" s="58">
        <v>-180</v>
      </c>
      <c r="BP22" s="58">
        <v>-29</v>
      </c>
      <c r="BQ22" s="58">
        <v>-31</v>
      </c>
      <c r="BR22" s="58">
        <v>-557</v>
      </c>
      <c r="BS22" s="58">
        <v>-374</v>
      </c>
      <c r="BT22" s="58">
        <v>2</v>
      </c>
      <c r="BU22" s="58">
        <v>-3</v>
      </c>
      <c r="BV22" s="58">
        <v>26</v>
      </c>
      <c r="BW22" s="58">
        <v>-649</v>
      </c>
      <c r="BX22" s="58">
        <v>0</v>
      </c>
      <c r="BY22" s="58">
        <v>3382</v>
      </c>
      <c r="BZ22" s="58">
        <v>46</v>
      </c>
      <c r="CA22" s="58">
        <v>0</v>
      </c>
      <c r="CB22" s="58">
        <v>203</v>
      </c>
      <c r="CC22" s="58">
        <v>50</v>
      </c>
      <c r="CD22" s="58">
        <v>333</v>
      </c>
      <c r="CE22" s="58">
        <v>96</v>
      </c>
      <c r="CF22" s="58">
        <v>23</v>
      </c>
      <c r="CG22" s="64"/>
    </row>
    <row r="23" spans="1:85" s="65" customFormat="1" ht="15.65" customHeight="1" x14ac:dyDescent="0.35">
      <c r="A23" s="32">
        <v>3</v>
      </c>
      <c r="B23" s="50" t="s">
        <v>127</v>
      </c>
      <c r="C23" s="54" t="s">
        <v>128</v>
      </c>
      <c r="D23" s="34" t="s">
        <v>129</v>
      </c>
      <c r="E23" s="34" t="s">
        <v>86</v>
      </c>
      <c r="F23" s="34" t="s">
        <v>123</v>
      </c>
      <c r="G23" s="58">
        <v>41602399.189999998</v>
      </c>
      <c r="H23" s="58">
        <v>0</v>
      </c>
      <c r="I23" s="58">
        <v>2959827.03</v>
      </c>
      <c r="J23" s="58">
        <v>0</v>
      </c>
      <c r="K23" s="59">
        <v>0</v>
      </c>
      <c r="L23" s="59">
        <v>44562226.219999999</v>
      </c>
      <c r="M23" s="59">
        <v>0</v>
      </c>
      <c r="N23" s="58">
        <v>680856.7</v>
      </c>
      <c r="O23" s="58">
        <v>12119538.609999999</v>
      </c>
      <c r="P23" s="76">
        <v>3211135.83</v>
      </c>
      <c r="Q23" s="58">
        <v>0</v>
      </c>
      <c r="R23" s="58">
        <v>3245829.46</v>
      </c>
      <c r="S23" s="58">
        <v>13703564.01</v>
      </c>
      <c r="T23" s="58">
        <v>5355012.16</v>
      </c>
      <c r="U23" s="58">
        <v>0</v>
      </c>
      <c r="V23" s="58">
        <v>0</v>
      </c>
      <c r="W23" s="58">
        <v>3851132.55</v>
      </c>
      <c r="X23" s="59">
        <v>2457610.04</v>
      </c>
      <c r="Y23" s="59">
        <v>44624679.359999999</v>
      </c>
      <c r="Z23" s="60">
        <v>0.12515341618210168</v>
      </c>
      <c r="AA23" s="59">
        <v>2351262.1800000002</v>
      </c>
      <c r="AB23" s="59">
        <v>0</v>
      </c>
      <c r="AC23" s="59">
        <v>0</v>
      </c>
      <c r="AD23" s="59">
        <v>0</v>
      </c>
      <c r="AE23" s="59">
        <v>0</v>
      </c>
      <c r="AF23" s="59">
        <f t="shared" si="5"/>
        <v>0</v>
      </c>
      <c r="AG23" s="59">
        <v>1302404.3600000001</v>
      </c>
      <c r="AH23" s="58">
        <v>105080.78</v>
      </c>
      <c r="AI23" s="58">
        <v>335247.73</v>
      </c>
      <c r="AJ23" s="59">
        <v>0</v>
      </c>
      <c r="AK23" s="58">
        <v>152910.85</v>
      </c>
      <c r="AL23" s="58">
        <v>3971.8</v>
      </c>
      <c r="AM23" s="58">
        <v>142376.76999999999</v>
      </c>
      <c r="AN23" s="58">
        <v>13036.37</v>
      </c>
      <c r="AO23" s="58">
        <v>6597.67</v>
      </c>
      <c r="AP23" s="58">
        <v>0</v>
      </c>
      <c r="AQ23" s="58">
        <v>48897.21</v>
      </c>
      <c r="AR23" s="58">
        <v>11525.62</v>
      </c>
      <c r="AS23" s="58">
        <v>1710</v>
      </c>
      <c r="AT23" s="58">
        <v>13884.08</v>
      </c>
      <c r="AU23" s="58">
        <v>0</v>
      </c>
      <c r="AV23" s="58">
        <v>70541.56</v>
      </c>
      <c r="AW23" s="58">
        <v>2208184.7999999998</v>
      </c>
      <c r="AX23" s="58">
        <v>0</v>
      </c>
      <c r="AY23" s="60">
        <f t="shared" si="6"/>
        <v>0</v>
      </c>
      <c r="AZ23" s="59">
        <v>0</v>
      </c>
      <c r="BA23" s="60">
        <v>5.6517465958193465E-2</v>
      </c>
      <c r="BB23" s="58">
        <v>1285257.0900000001</v>
      </c>
      <c r="BC23" s="58">
        <v>3921425.29</v>
      </c>
      <c r="BD23" s="59">
        <v>276253</v>
      </c>
      <c r="BE23" s="59">
        <v>5.8207660913467401E-11</v>
      </c>
      <c r="BF23" s="59">
        <v>1245469.92</v>
      </c>
      <c r="BG23" s="59">
        <v>693423.72</v>
      </c>
      <c r="BH23" s="59">
        <v>0</v>
      </c>
      <c r="BI23" s="59">
        <v>0</v>
      </c>
      <c r="BJ23" s="59">
        <f t="shared" si="7"/>
        <v>0</v>
      </c>
      <c r="BK23" s="59">
        <v>0</v>
      </c>
      <c r="BL23" s="59">
        <v>3680</v>
      </c>
      <c r="BM23" s="59">
        <v>1699</v>
      </c>
      <c r="BN23" s="58">
        <v>93</v>
      </c>
      <c r="BO23" s="58">
        <v>-104</v>
      </c>
      <c r="BP23" s="58">
        <v>-26</v>
      </c>
      <c r="BQ23" s="58">
        <v>-23</v>
      </c>
      <c r="BR23" s="58">
        <v>-534</v>
      </c>
      <c r="BS23" s="58">
        <v>-441</v>
      </c>
      <c r="BT23" s="58">
        <v>0</v>
      </c>
      <c r="BU23" s="58">
        <v>0</v>
      </c>
      <c r="BV23" s="58">
        <v>13</v>
      </c>
      <c r="BW23" s="58">
        <v>-673</v>
      </c>
      <c r="BX23" s="58">
        <v>-2</v>
      </c>
      <c r="BY23" s="58">
        <v>3682</v>
      </c>
      <c r="BZ23" s="58">
        <v>1</v>
      </c>
      <c r="CA23" s="58">
        <v>0</v>
      </c>
      <c r="CB23" s="58">
        <v>247</v>
      </c>
      <c r="CC23" s="58">
        <v>65</v>
      </c>
      <c r="CD23" s="58">
        <v>343</v>
      </c>
      <c r="CE23" s="58">
        <v>0</v>
      </c>
      <c r="CF23" s="58">
        <v>16</v>
      </c>
      <c r="CG23" s="64"/>
    </row>
    <row r="24" spans="1:85" s="65" customFormat="1" ht="15.65" customHeight="1" x14ac:dyDescent="0.35">
      <c r="A24" s="32">
        <v>3</v>
      </c>
      <c r="B24" s="50" t="s">
        <v>514</v>
      </c>
      <c r="C24" s="54" t="s">
        <v>133</v>
      </c>
      <c r="D24" s="34" t="s">
        <v>131</v>
      </c>
      <c r="E24" s="34" t="s">
        <v>86</v>
      </c>
      <c r="F24" s="34" t="s">
        <v>132</v>
      </c>
      <c r="G24" s="58">
        <v>11287187.449999999</v>
      </c>
      <c r="H24" s="58">
        <v>360</v>
      </c>
      <c r="I24" s="58">
        <v>146396.57</v>
      </c>
      <c r="J24" s="58">
        <v>0</v>
      </c>
      <c r="K24" s="59">
        <v>0</v>
      </c>
      <c r="L24" s="59">
        <v>11433944.02</v>
      </c>
      <c r="M24" s="59">
        <v>0</v>
      </c>
      <c r="N24" s="58">
        <v>0</v>
      </c>
      <c r="O24" s="58">
        <v>1951661.57</v>
      </c>
      <c r="P24" s="76">
        <v>3947115.01</v>
      </c>
      <c r="Q24" s="58">
        <v>0</v>
      </c>
      <c r="R24" s="58">
        <v>1282093.78</v>
      </c>
      <c r="S24" s="58">
        <v>1381491.1</v>
      </c>
      <c r="T24" s="58">
        <v>1448987.84</v>
      </c>
      <c r="U24" s="58">
        <v>0</v>
      </c>
      <c r="V24" s="58">
        <v>0</v>
      </c>
      <c r="W24" s="58">
        <v>284031.06</v>
      </c>
      <c r="X24" s="59">
        <v>1015524.77</v>
      </c>
      <c r="Y24" s="59">
        <v>11310905.130000001</v>
      </c>
      <c r="Z24" s="60">
        <v>0.12847369957235485</v>
      </c>
      <c r="AA24" s="59">
        <v>1015524.77</v>
      </c>
      <c r="AB24" s="59">
        <v>0</v>
      </c>
      <c r="AC24" s="59">
        <v>0</v>
      </c>
      <c r="AD24" s="59">
        <v>0</v>
      </c>
      <c r="AE24" s="59">
        <v>0</v>
      </c>
      <c r="AF24" s="59">
        <f t="shared" si="5"/>
        <v>0</v>
      </c>
      <c r="AG24" s="59">
        <v>403875.94</v>
      </c>
      <c r="AH24" s="58">
        <v>31829.19</v>
      </c>
      <c r="AI24" s="58">
        <v>78812.88</v>
      </c>
      <c r="AJ24" s="59">
        <v>0</v>
      </c>
      <c r="AK24" s="58">
        <v>68770.759999999995</v>
      </c>
      <c r="AL24" s="58">
        <v>44433.73</v>
      </c>
      <c r="AM24" s="58">
        <v>104700.88</v>
      </c>
      <c r="AN24" s="58">
        <v>12000</v>
      </c>
      <c r="AO24" s="58">
        <v>5191.25</v>
      </c>
      <c r="AP24" s="58">
        <v>0</v>
      </c>
      <c r="AQ24" s="58">
        <v>21969.84</v>
      </c>
      <c r="AR24" s="58">
        <v>12619.92</v>
      </c>
      <c r="AS24" s="58">
        <v>0</v>
      </c>
      <c r="AT24" s="58">
        <v>4120</v>
      </c>
      <c r="AU24" s="58">
        <v>5053.09</v>
      </c>
      <c r="AV24" s="58">
        <v>32418.43</v>
      </c>
      <c r="AW24" s="58">
        <v>825795.91</v>
      </c>
      <c r="AX24" s="58">
        <v>0</v>
      </c>
      <c r="AY24" s="60">
        <f t="shared" si="6"/>
        <v>0</v>
      </c>
      <c r="AZ24" s="59">
        <v>0</v>
      </c>
      <c r="BA24" s="60">
        <v>8.9971463174380081E-2</v>
      </c>
      <c r="BB24" s="58">
        <v>409915.45</v>
      </c>
      <c r="BC24" s="58">
        <v>1040237.53</v>
      </c>
      <c r="BD24" s="59">
        <v>272973</v>
      </c>
      <c r="BE24" s="59">
        <v>5.8207660913467401E-11</v>
      </c>
      <c r="BF24" s="59">
        <v>190970.25</v>
      </c>
      <c r="BG24" s="59">
        <v>0</v>
      </c>
      <c r="BH24" s="59">
        <v>0</v>
      </c>
      <c r="BI24" s="59">
        <v>0</v>
      </c>
      <c r="BJ24" s="59">
        <f t="shared" si="7"/>
        <v>0</v>
      </c>
      <c r="BK24" s="59">
        <v>0</v>
      </c>
      <c r="BL24" s="59">
        <v>1790</v>
      </c>
      <c r="BM24" s="59">
        <v>559</v>
      </c>
      <c r="BN24" s="58">
        <v>0</v>
      </c>
      <c r="BO24" s="58">
        <v>0</v>
      </c>
      <c r="BP24" s="58">
        <v>-8</v>
      </c>
      <c r="BQ24" s="58">
        <v>-22</v>
      </c>
      <c r="BR24" s="58">
        <v>-157</v>
      </c>
      <c r="BS24" s="58">
        <v>-120</v>
      </c>
      <c r="BT24" s="58">
        <v>0</v>
      </c>
      <c r="BU24" s="58">
        <v>-1</v>
      </c>
      <c r="BV24" s="58">
        <v>-11</v>
      </c>
      <c r="BW24" s="58">
        <v>-343</v>
      </c>
      <c r="BX24" s="58">
        <v>-4</v>
      </c>
      <c r="BY24" s="58">
        <v>1683</v>
      </c>
      <c r="BZ24" s="58">
        <v>93</v>
      </c>
      <c r="CA24" s="58">
        <v>151</v>
      </c>
      <c r="CB24" s="58">
        <v>30</v>
      </c>
      <c r="CC24" s="58">
        <v>19</v>
      </c>
      <c r="CD24" s="58">
        <v>255</v>
      </c>
      <c r="CE24" s="58">
        <v>37</v>
      </c>
      <c r="CF24" s="58">
        <v>2</v>
      </c>
      <c r="CG24" s="64"/>
    </row>
    <row r="25" spans="1:85" s="65" customFormat="1" ht="15.65" customHeight="1" x14ac:dyDescent="0.35">
      <c r="A25" s="32">
        <v>3</v>
      </c>
      <c r="B25" s="33" t="s">
        <v>136</v>
      </c>
      <c r="C25" s="54" t="s">
        <v>108</v>
      </c>
      <c r="D25" s="34" t="s">
        <v>137</v>
      </c>
      <c r="E25" s="34" t="s">
        <v>86</v>
      </c>
      <c r="F25" s="34" t="s">
        <v>123</v>
      </c>
      <c r="G25" s="58">
        <v>43069698.460000001</v>
      </c>
      <c r="H25" s="58">
        <v>23191.3</v>
      </c>
      <c r="I25" s="58">
        <v>3392698.91</v>
      </c>
      <c r="J25" s="58">
        <v>0</v>
      </c>
      <c r="K25" s="59">
        <v>0</v>
      </c>
      <c r="L25" s="59">
        <v>46485588.670000002</v>
      </c>
      <c r="M25" s="59">
        <v>0</v>
      </c>
      <c r="N25" s="58">
        <v>1712040.53</v>
      </c>
      <c r="O25" s="58">
        <v>9134041.2699999996</v>
      </c>
      <c r="P25" s="76">
        <v>4018465.6</v>
      </c>
      <c r="Q25" s="58">
        <v>0</v>
      </c>
      <c r="R25" s="58">
        <v>2927483.36</v>
      </c>
      <c r="S25" s="58">
        <v>15508245.560000001</v>
      </c>
      <c r="T25" s="58">
        <v>4571289.8600000003</v>
      </c>
      <c r="U25" s="58">
        <v>0</v>
      </c>
      <c r="V25" s="58">
        <v>0</v>
      </c>
      <c r="W25" s="58">
        <v>5277814.67</v>
      </c>
      <c r="X25" s="59">
        <v>3661250.29</v>
      </c>
      <c r="Y25" s="59">
        <v>46810631.140000001</v>
      </c>
      <c r="Z25" s="60">
        <v>0.20334861455807832</v>
      </c>
      <c r="AA25" s="59">
        <v>3661250.29</v>
      </c>
      <c r="AB25" s="59">
        <v>0</v>
      </c>
      <c r="AC25" s="59">
        <v>0</v>
      </c>
      <c r="AD25" s="59">
        <v>0</v>
      </c>
      <c r="AE25" s="59">
        <v>0</v>
      </c>
      <c r="AF25" s="59">
        <f t="shared" si="5"/>
        <v>0</v>
      </c>
      <c r="AG25" s="59">
        <v>1830555.01</v>
      </c>
      <c r="AH25" s="58">
        <v>148819.76999999999</v>
      </c>
      <c r="AI25" s="58">
        <v>501917.56</v>
      </c>
      <c r="AJ25" s="59">
        <v>0</v>
      </c>
      <c r="AK25" s="58">
        <v>171564.5</v>
      </c>
      <c r="AL25" s="58">
        <v>8835.58</v>
      </c>
      <c r="AM25" s="58">
        <v>81349.73</v>
      </c>
      <c r="AN25" s="58">
        <v>12221.38</v>
      </c>
      <c r="AO25" s="58">
        <v>5368.91</v>
      </c>
      <c r="AP25" s="58">
        <v>0</v>
      </c>
      <c r="AQ25" s="58">
        <v>46416.49</v>
      </c>
      <c r="AR25" s="58">
        <v>38594.51</v>
      </c>
      <c r="AS25" s="58">
        <v>0</v>
      </c>
      <c r="AT25" s="58">
        <v>6957.15</v>
      </c>
      <c r="AU25" s="58">
        <v>0</v>
      </c>
      <c r="AV25" s="58">
        <v>118194.14</v>
      </c>
      <c r="AW25" s="58">
        <v>2970794.73</v>
      </c>
      <c r="AX25" s="58">
        <v>0</v>
      </c>
      <c r="AY25" s="60">
        <f t="shared" si="6"/>
        <v>0</v>
      </c>
      <c r="AZ25" s="59">
        <v>0</v>
      </c>
      <c r="BA25" s="60">
        <v>8.5007567290035765E-2</v>
      </c>
      <c r="BB25" s="58">
        <v>1370061.04</v>
      </c>
      <c r="BC25" s="58">
        <v>7392818.3899999997</v>
      </c>
      <c r="BD25" s="59">
        <v>276253</v>
      </c>
      <c r="BE25" s="59">
        <v>0</v>
      </c>
      <c r="BF25" s="59">
        <v>2209885.4</v>
      </c>
      <c r="BG25" s="59">
        <v>1467186.7175</v>
      </c>
      <c r="BH25" s="59">
        <v>0</v>
      </c>
      <c r="BI25" s="59">
        <v>0</v>
      </c>
      <c r="BJ25" s="59">
        <f t="shared" si="7"/>
        <v>0</v>
      </c>
      <c r="BK25" s="59">
        <v>0</v>
      </c>
      <c r="BL25" s="59">
        <v>3840</v>
      </c>
      <c r="BM25" s="59">
        <v>1722</v>
      </c>
      <c r="BN25" s="58">
        <v>64</v>
      </c>
      <c r="BO25" s="58">
        <v>0</v>
      </c>
      <c r="BP25" s="58">
        <v>-21</v>
      </c>
      <c r="BQ25" s="58">
        <v>-19</v>
      </c>
      <c r="BR25" s="58">
        <v>-519</v>
      </c>
      <c r="BS25" s="58">
        <v>-401</v>
      </c>
      <c r="BT25" s="58">
        <v>0</v>
      </c>
      <c r="BU25" s="58">
        <v>-3</v>
      </c>
      <c r="BV25" s="58">
        <v>-2</v>
      </c>
      <c r="BW25" s="58">
        <v>-755</v>
      </c>
      <c r="BX25" s="58">
        <v>0</v>
      </c>
      <c r="BY25" s="58">
        <v>3906</v>
      </c>
      <c r="BZ25" s="58">
        <v>37</v>
      </c>
      <c r="CA25" s="58">
        <v>58</v>
      </c>
      <c r="CB25" s="58">
        <v>268</v>
      </c>
      <c r="CC25" s="58">
        <v>80</v>
      </c>
      <c r="CD25" s="58">
        <v>343</v>
      </c>
      <c r="CE25" s="58">
        <v>43</v>
      </c>
      <c r="CF25" s="58">
        <v>18</v>
      </c>
      <c r="CG25" s="64"/>
    </row>
    <row r="26" spans="1:85" s="65" customFormat="1" ht="15.65" customHeight="1" x14ac:dyDescent="0.35">
      <c r="A26" s="32">
        <v>3</v>
      </c>
      <c r="B26" s="33" t="s">
        <v>492</v>
      </c>
      <c r="C26" s="54" t="s">
        <v>464</v>
      </c>
      <c r="D26" s="34" t="s">
        <v>135</v>
      </c>
      <c r="E26" s="34" t="s">
        <v>104</v>
      </c>
      <c r="F26" s="34" t="s">
        <v>126</v>
      </c>
      <c r="G26" s="58">
        <v>19314868.399999999</v>
      </c>
      <c r="H26" s="58">
        <v>0</v>
      </c>
      <c r="I26" s="58">
        <v>420543.5</v>
      </c>
      <c r="J26" s="58">
        <v>0</v>
      </c>
      <c r="K26" s="59">
        <v>0</v>
      </c>
      <c r="L26" s="59">
        <v>19735411.899999999</v>
      </c>
      <c r="M26" s="59">
        <v>0</v>
      </c>
      <c r="N26" s="58">
        <v>0</v>
      </c>
      <c r="O26" s="58">
        <v>4060747.02</v>
      </c>
      <c r="P26" s="76">
        <v>2784935.53</v>
      </c>
      <c r="Q26" s="58">
        <v>0</v>
      </c>
      <c r="R26" s="58">
        <v>1603904.69</v>
      </c>
      <c r="S26" s="58">
        <v>5737032.4400000004</v>
      </c>
      <c r="T26" s="58">
        <v>3098562.78</v>
      </c>
      <c r="U26" s="58">
        <v>0</v>
      </c>
      <c r="V26" s="58">
        <v>0</v>
      </c>
      <c r="W26" s="58">
        <v>1059451.67</v>
      </c>
      <c r="X26" s="59">
        <v>1399825.69</v>
      </c>
      <c r="Y26" s="59">
        <v>19744459.82</v>
      </c>
      <c r="Z26" s="60">
        <v>0.13530460916834414</v>
      </c>
      <c r="AA26" s="59">
        <v>1399825.69</v>
      </c>
      <c r="AB26" s="59">
        <v>0</v>
      </c>
      <c r="AC26" s="59">
        <v>0</v>
      </c>
      <c r="AD26" s="59">
        <v>0</v>
      </c>
      <c r="AE26" s="59">
        <v>0</v>
      </c>
      <c r="AF26" s="59">
        <f t="shared" si="5"/>
        <v>0</v>
      </c>
      <c r="AG26" s="59">
        <v>807425.08</v>
      </c>
      <c r="AH26" s="58">
        <v>66905.149999999994</v>
      </c>
      <c r="AI26" s="58">
        <v>89027.19</v>
      </c>
      <c r="AJ26" s="59">
        <v>0</v>
      </c>
      <c r="AK26" s="58">
        <v>107445.16</v>
      </c>
      <c r="AL26" s="58">
        <v>6147.26</v>
      </c>
      <c r="AM26" s="58">
        <v>78439.17</v>
      </c>
      <c r="AN26" s="58">
        <v>12751.1</v>
      </c>
      <c r="AO26" s="58">
        <v>1100</v>
      </c>
      <c r="AP26" s="58">
        <v>0</v>
      </c>
      <c r="AQ26" s="58">
        <v>26707.86</v>
      </c>
      <c r="AR26" s="58">
        <v>23109.46</v>
      </c>
      <c r="AS26" s="58">
        <v>0</v>
      </c>
      <c r="AT26" s="58">
        <v>14930.47</v>
      </c>
      <c r="AU26" s="58">
        <v>0</v>
      </c>
      <c r="AV26" s="58">
        <v>58094.840000000004</v>
      </c>
      <c r="AW26" s="58">
        <v>1292082.74</v>
      </c>
      <c r="AX26" s="58">
        <v>0</v>
      </c>
      <c r="AY26" s="60">
        <f t="shared" si="6"/>
        <v>0</v>
      </c>
      <c r="AZ26" s="59">
        <v>0</v>
      </c>
      <c r="BA26" s="60">
        <v>7.2473995732738203E-2</v>
      </c>
      <c r="BB26" s="58">
        <v>1633569.82</v>
      </c>
      <c r="BC26" s="58">
        <v>979820.9</v>
      </c>
      <c r="BD26" s="59">
        <v>272973</v>
      </c>
      <c r="BE26" s="59">
        <v>0</v>
      </c>
      <c r="BF26" s="59">
        <v>518357.03</v>
      </c>
      <c r="BG26" s="59">
        <v>195336.345</v>
      </c>
      <c r="BH26" s="59">
        <v>0</v>
      </c>
      <c r="BI26" s="59">
        <v>0</v>
      </c>
      <c r="BJ26" s="59">
        <f t="shared" si="7"/>
        <v>0</v>
      </c>
      <c r="BK26" s="59">
        <v>0</v>
      </c>
      <c r="BL26" s="59">
        <v>2612</v>
      </c>
      <c r="BM26" s="59">
        <v>1103</v>
      </c>
      <c r="BN26" s="58">
        <v>0</v>
      </c>
      <c r="BO26" s="58">
        <v>0</v>
      </c>
      <c r="BP26" s="58">
        <v>-25</v>
      </c>
      <c r="BQ26" s="58">
        <v>-7</v>
      </c>
      <c r="BR26" s="58">
        <v>-368</v>
      </c>
      <c r="BS26" s="58">
        <v>-179</v>
      </c>
      <c r="BT26" s="58">
        <v>0</v>
      </c>
      <c r="BU26" s="58">
        <v>-2</v>
      </c>
      <c r="BV26" s="58">
        <v>5</v>
      </c>
      <c r="BW26" s="58">
        <v>-503</v>
      </c>
      <c r="BX26" s="58">
        <v>-11</v>
      </c>
      <c r="BY26" s="58">
        <v>2625</v>
      </c>
      <c r="BZ26" s="58">
        <v>84</v>
      </c>
      <c r="CA26" s="58">
        <v>66</v>
      </c>
      <c r="CB26" s="58">
        <v>122</v>
      </c>
      <c r="CC26" s="58">
        <v>46</v>
      </c>
      <c r="CD26" s="58">
        <v>310</v>
      </c>
      <c r="CE26" s="58">
        <v>8</v>
      </c>
      <c r="CF26" s="58">
        <v>17</v>
      </c>
      <c r="CG26" s="64"/>
    </row>
    <row r="27" spans="1:85" s="49" customFormat="1" ht="15.65" customHeight="1" x14ac:dyDescent="0.35">
      <c r="A27" s="72">
        <v>3</v>
      </c>
      <c r="B27" s="72" t="s">
        <v>449</v>
      </c>
      <c r="C27" s="72" t="s">
        <v>506</v>
      </c>
      <c r="D27" s="72" t="s">
        <v>134</v>
      </c>
      <c r="E27" s="36" t="s">
        <v>104</v>
      </c>
      <c r="F27" s="72" t="s">
        <v>126</v>
      </c>
      <c r="G27" s="59">
        <v>26196709.789999999</v>
      </c>
      <c r="H27" s="59">
        <v>0</v>
      </c>
      <c r="I27" s="59">
        <v>464100.2</v>
      </c>
      <c r="J27" s="59">
        <v>0</v>
      </c>
      <c r="K27" s="59">
        <v>0</v>
      </c>
      <c r="L27" s="59">
        <v>26660809.989999998</v>
      </c>
      <c r="M27" s="59">
        <v>0</v>
      </c>
      <c r="N27" s="59">
        <v>8609.7199999999993</v>
      </c>
      <c r="O27" s="59">
        <v>5771576.8799999999</v>
      </c>
      <c r="P27" s="59">
        <v>3614873.7</v>
      </c>
      <c r="Q27" s="59">
        <v>0</v>
      </c>
      <c r="R27" s="59">
        <v>2237563.46</v>
      </c>
      <c r="S27" s="59">
        <v>7940565.2400000002</v>
      </c>
      <c r="T27" s="59">
        <v>3069119.57</v>
      </c>
      <c r="U27" s="59">
        <v>0</v>
      </c>
      <c r="V27" s="59">
        <v>0</v>
      </c>
      <c r="W27" s="59">
        <v>1270262.93</v>
      </c>
      <c r="X27" s="59">
        <v>2357704.23</v>
      </c>
      <c r="Y27" s="59">
        <v>26270275.73</v>
      </c>
      <c r="Z27" s="60">
        <v>0.18249544841027915</v>
      </c>
      <c r="AA27" s="59">
        <v>2357704.23</v>
      </c>
      <c r="AB27" s="59">
        <v>0</v>
      </c>
      <c r="AC27" s="59">
        <v>0</v>
      </c>
      <c r="AD27" s="59">
        <v>0</v>
      </c>
      <c r="AE27" s="59">
        <v>0</v>
      </c>
      <c r="AF27" s="59">
        <f t="shared" si="5"/>
        <v>0</v>
      </c>
      <c r="AG27" s="59">
        <v>1207870.5</v>
      </c>
      <c r="AH27" s="59">
        <v>95685.66</v>
      </c>
      <c r="AI27" s="59">
        <v>343115.33</v>
      </c>
      <c r="AJ27" s="59">
        <v>0</v>
      </c>
      <c r="AK27" s="59">
        <v>185727.18</v>
      </c>
      <c r="AL27" s="59">
        <v>10768.85</v>
      </c>
      <c r="AM27" s="59">
        <v>138946.56</v>
      </c>
      <c r="AN27" s="59">
        <v>12000</v>
      </c>
      <c r="AO27" s="59">
        <v>3140</v>
      </c>
      <c r="AP27" s="59">
        <v>0</v>
      </c>
      <c r="AQ27" s="59">
        <v>37837.72</v>
      </c>
      <c r="AR27" s="59">
        <v>25657.4</v>
      </c>
      <c r="AS27" s="59">
        <v>0</v>
      </c>
      <c r="AT27" s="59">
        <v>9110.33</v>
      </c>
      <c r="AU27" s="59">
        <v>0</v>
      </c>
      <c r="AV27" s="59">
        <v>72078.8</v>
      </c>
      <c r="AW27" s="59">
        <v>2141938.33</v>
      </c>
      <c r="AX27" s="59">
        <v>0</v>
      </c>
      <c r="AY27" s="60">
        <f t="shared" si="6"/>
        <v>0</v>
      </c>
      <c r="AZ27" s="59">
        <v>0</v>
      </c>
      <c r="BA27" s="60">
        <v>9.0000013318466437E-2</v>
      </c>
      <c r="BB27" s="59">
        <v>2624790.1</v>
      </c>
      <c r="BC27" s="59">
        <v>2155990.2000000002</v>
      </c>
      <c r="BD27" s="59">
        <v>272973</v>
      </c>
      <c r="BE27" s="59">
        <v>0</v>
      </c>
      <c r="BF27" s="59">
        <v>775265.54000000097</v>
      </c>
      <c r="BG27" s="59">
        <v>239780.95750000101</v>
      </c>
      <c r="BH27" s="59">
        <v>0</v>
      </c>
      <c r="BI27" s="59">
        <v>0</v>
      </c>
      <c r="BJ27" s="59">
        <f t="shared" si="7"/>
        <v>0</v>
      </c>
      <c r="BK27" s="59">
        <v>0</v>
      </c>
      <c r="BL27" s="59">
        <v>3316</v>
      </c>
      <c r="BM27" s="59">
        <v>1456</v>
      </c>
      <c r="BN27" s="59">
        <v>0</v>
      </c>
      <c r="BO27" s="59">
        <v>-3</v>
      </c>
      <c r="BP27" s="59">
        <v>-11</v>
      </c>
      <c r="BQ27" s="59">
        <v>-10</v>
      </c>
      <c r="BR27" s="59">
        <v>-645</v>
      </c>
      <c r="BS27" s="59">
        <v>-314</v>
      </c>
      <c r="BT27" s="59">
        <v>1</v>
      </c>
      <c r="BU27" s="59">
        <v>-2</v>
      </c>
      <c r="BV27" s="59">
        <v>49</v>
      </c>
      <c r="BW27" s="59">
        <v>-836</v>
      </c>
      <c r="BX27" s="59">
        <v>0</v>
      </c>
      <c r="BY27" s="59">
        <v>3001</v>
      </c>
      <c r="BZ27" s="59">
        <v>0</v>
      </c>
      <c r="CA27" s="59">
        <v>0</v>
      </c>
      <c r="CB27" s="59">
        <v>151</v>
      </c>
      <c r="CC27" s="59">
        <v>49</v>
      </c>
      <c r="CD27" s="59">
        <v>355</v>
      </c>
      <c r="CE27" s="59">
        <v>5</v>
      </c>
      <c r="CF27" s="59">
        <v>18</v>
      </c>
      <c r="CG27" s="63"/>
    </row>
    <row r="28" spans="1:85" s="49" customFormat="1" ht="15.65" customHeight="1" x14ac:dyDescent="0.35">
      <c r="A28" s="38">
        <v>3</v>
      </c>
      <c r="B28" s="50" t="s">
        <v>138</v>
      </c>
      <c r="C28" s="56" t="s">
        <v>139</v>
      </c>
      <c r="D28" s="41" t="s">
        <v>140</v>
      </c>
      <c r="E28" s="41" t="s">
        <v>110</v>
      </c>
      <c r="F28" s="41" t="s">
        <v>126</v>
      </c>
      <c r="G28" s="58">
        <v>74035120.219999999</v>
      </c>
      <c r="H28" s="58">
        <v>-14954.24</v>
      </c>
      <c r="I28" s="58">
        <v>1451541.6099999999</v>
      </c>
      <c r="J28" s="58">
        <v>28137.87</v>
      </c>
      <c r="K28" s="59">
        <v>0</v>
      </c>
      <c r="L28" s="59">
        <v>75499845.459999993</v>
      </c>
      <c r="M28" s="59">
        <v>432510.22</v>
      </c>
      <c r="N28" s="58">
        <v>29974884.359999999</v>
      </c>
      <c r="O28" s="58">
        <v>3550834.59</v>
      </c>
      <c r="P28" s="76">
        <v>15609915.92</v>
      </c>
      <c r="Q28" s="58">
        <v>6413.22</v>
      </c>
      <c r="R28" s="58">
        <v>3402213.86</v>
      </c>
      <c r="S28" s="58">
        <v>11775485.539999999</v>
      </c>
      <c r="T28" s="58">
        <v>5095687.5999999996</v>
      </c>
      <c r="U28" s="58">
        <v>0</v>
      </c>
      <c r="V28" s="58">
        <v>0</v>
      </c>
      <c r="W28" s="58">
        <v>2363417.37</v>
      </c>
      <c r="X28" s="59">
        <v>4612048.7300000004</v>
      </c>
      <c r="Y28" s="59">
        <v>76390901.189999998</v>
      </c>
      <c r="Z28" s="60">
        <v>9.6928123505404487E-2</v>
      </c>
      <c r="AA28" s="59">
        <v>4470937.16</v>
      </c>
      <c r="AB28" s="59">
        <v>0</v>
      </c>
      <c r="AC28" s="59">
        <v>0</v>
      </c>
      <c r="AD28" s="59">
        <v>0</v>
      </c>
      <c r="AE28" s="59">
        <v>0</v>
      </c>
      <c r="AF28" s="59">
        <f t="shared" si="5"/>
        <v>0</v>
      </c>
      <c r="AG28" s="59">
        <v>2304271.0699999998</v>
      </c>
      <c r="AH28" s="58">
        <v>202061.43</v>
      </c>
      <c r="AI28" s="58">
        <v>671096.48</v>
      </c>
      <c r="AJ28" s="59">
        <v>0</v>
      </c>
      <c r="AK28" s="58">
        <v>262899.46999999997</v>
      </c>
      <c r="AL28" s="58">
        <v>72339.86</v>
      </c>
      <c r="AM28" s="58">
        <v>229940.49</v>
      </c>
      <c r="AN28" s="58">
        <v>13750</v>
      </c>
      <c r="AO28" s="58">
        <v>0</v>
      </c>
      <c r="AP28" s="58">
        <v>0</v>
      </c>
      <c r="AQ28" s="58">
        <v>107694.17</v>
      </c>
      <c r="AR28" s="58">
        <v>50607.61</v>
      </c>
      <c r="AS28" s="58">
        <v>2025</v>
      </c>
      <c r="AT28" s="58">
        <v>30195.35</v>
      </c>
      <c r="AU28" s="58">
        <v>3703.19</v>
      </c>
      <c r="AV28" s="58">
        <v>180659.95</v>
      </c>
      <c r="AW28" s="58">
        <v>4131244.07</v>
      </c>
      <c r="AX28" s="58">
        <v>0</v>
      </c>
      <c r="AY28" s="60">
        <f t="shared" si="6"/>
        <v>0</v>
      </c>
      <c r="AZ28" s="59">
        <v>0</v>
      </c>
      <c r="BA28" s="60">
        <v>6.0038665572987718E-2</v>
      </c>
      <c r="BB28" s="58">
        <v>776816.73</v>
      </c>
      <c r="BC28" s="58">
        <v>6397819.0599999996</v>
      </c>
      <c r="BD28" s="59">
        <v>276253</v>
      </c>
      <c r="BE28" s="59">
        <v>0</v>
      </c>
      <c r="BF28" s="59">
        <v>2364883.33</v>
      </c>
      <c r="BG28" s="59">
        <v>1332072.3125</v>
      </c>
      <c r="BH28" s="59">
        <v>0</v>
      </c>
      <c r="BI28" s="59">
        <v>0</v>
      </c>
      <c r="BJ28" s="59">
        <f t="shared" si="7"/>
        <v>0</v>
      </c>
      <c r="BK28" s="59">
        <v>0</v>
      </c>
      <c r="BL28" s="59">
        <v>5033</v>
      </c>
      <c r="BM28" s="59">
        <v>1602</v>
      </c>
      <c r="BN28" s="58">
        <v>40</v>
      </c>
      <c r="BO28" s="58">
        <v>-30</v>
      </c>
      <c r="BP28" s="58">
        <v>-14</v>
      </c>
      <c r="BQ28" s="58">
        <v>-100</v>
      </c>
      <c r="BR28" s="58">
        <v>-199</v>
      </c>
      <c r="BS28" s="58">
        <v>-609</v>
      </c>
      <c r="BT28" s="58">
        <v>26</v>
      </c>
      <c r="BU28" s="58">
        <v>0</v>
      </c>
      <c r="BV28" s="58">
        <v>1</v>
      </c>
      <c r="BW28" s="58">
        <v>-993</v>
      </c>
      <c r="BX28" s="58">
        <v>-4</v>
      </c>
      <c r="BY28" s="58">
        <v>4753</v>
      </c>
      <c r="BZ28" s="58">
        <v>40</v>
      </c>
      <c r="CA28" s="58">
        <v>94</v>
      </c>
      <c r="CB28" s="58">
        <v>276</v>
      </c>
      <c r="CC28" s="58">
        <v>99</v>
      </c>
      <c r="CD28" s="58">
        <v>503</v>
      </c>
      <c r="CE28" s="58">
        <v>99</v>
      </c>
      <c r="CF28" s="58">
        <v>15</v>
      </c>
      <c r="CG28" s="63"/>
    </row>
    <row r="29" spans="1:85" s="49" customFormat="1" ht="15.65" customHeight="1" x14ac:dyDescent="0.35">
      <c r="A29" s="32">
        <v>3</v>
      </c>
      <c r="B29" s="69" t="s">
        <v>505</v>
      </c>
      <c r="C29" s="54" t="s">
        <v>325</v>
      </c>
      <c r="D29" s="34" t="s">
        <v>124</v>
      </c>
      <c r="E29" s="34" t="s">
        <v>125</v>
      </c>
      <c r="F29" s="34" t="s">
        <v>126</v>
      </c>
      <c r="G29" s="58">
        <v>33057115.25</v>
      </c>
      <c r="H29" s="58">
        <v>0</v>
      </c>
      <c r="I29" s="58">
        <v>264054.76</v>
      </c>
      <c r="J29" s="58">
        <v>0</v>
      </c>
      <c r="K29" s="59">
        <v>0</v>
      </c>
      <c r="L29" s="59">
        <v>33321170.010000002</v>
      </c>
      <c r="M29" s="59">
        <v>0</v>
      </c>
      <c r="N29" s="58">
        <v>2313744.6800000002</v>
      </c>
      <c r="O29" s="58">
        <v>3963466.74</v>
      </c>
      <c r="P29" s="76">
        <v>3997662.94</v>
      </c>
      <c r="Q29" s="58">
        <v>0</v>
      </c>
      <c r="R29" s="58">
        <v>2527309.86</v>
      </c>
      <c r="S29" s="58">
        <v>10873096.32</v>
      </c>
      <c r="T29" s="58">
        <v>5357475.59</v>
      </c>
      <c r="U29" s="58">
        <v>0</v>
      </c>
      <c r="V29" s="58">
        <v>0</v>
      </c>
      <c r="W29" s="58">
        <v>1109976.73</v>
      </c>
      <c r="X29" s="59">
        <v>2136341.59</v>
      </c>
      <c r="Y29" s="59">
        <v>32279074.449999999</v>
      </c>
      <c r="Z29" s="60">
        <v>0.13173408559901517</v>
      </c>
      <c r="AA29" s="59">
        <v>2127656.59</v>
      </c>
      <c r="AB29" s="59">
        <v>0</v>
      </c>
      <c r="AC29" s="59">
        <v>0</v>
      </c>
      <c r="AD29" s="59">
        <v>0</v>
      </c>
      <c r="AE29" s="59">
        <v>0</v>
      </c>
      <c r="AF29" s="59">
        <f t="shared" si="5"/>
        <v>0</v>
      </c>
      <c r="AG29" s="59">
        <v>1163479.6299999999</v>
      </c>
      <c r="AH29" s="58">
        <v>91383.19</v>
      </c>
      <c r="AI29" s="58">
        <v>314921.51</v>
      </c>
      <c r="AJ29" s="59">
        <v>0</v>
      </c>
      <c r="AK29" s="58">
        <v>140009</v>
      </c>
      <c r="AL29" s="58">
        <v>6225.43</v>
      </c>
      <c r="AM29" s="58">
        <v>103026.7</v>
      </c>
      <c r="AN29" s="58">
        <v>12108.15</v>
      </c>
      <c r="AO29" s="58">
        <v>1160</v>
      </c>
      <c r="AP29" s="58">
        <v>0</v>
      </c>
      <c r="AQ29" s="58">
        <v>45074.239999999998</v>
      </c>
      <c r="AR29" s="58">
        <v>38501.300000000003</v>
      </c>
      <c r="AS29" s="58">
        <v>0</v>
      </c>
      <c r="AT29" s="58">
        <v>56052.65</v>
      </c>
      <c r="AU29" s="58">
        <v>203.88</v>
      </c>
      <c r="AV29" s="58">
        <v>79309.25</v>
      </c>
      <c r="AW29" s="58">
        <v>2051454.93</v>
      </c>
      <c r="AX29" s="58">
        <v>0</v>
      </c>
      <c r="AY29" s="60">
        <f t="shared" si="6"/>
        <v>0</v>
      </c>
      <c r="AZ29" s="59">
        <v>0</v>
      </c>
      <c r="BA29" s="60">
        <v>6.4363044806216116E-2</v>
      </c>
      <c r="BB29" s="58">
        <v>1591413.63</v>
      </c>
      <c r="BC29" s="58">
        <v>2763335.22</v>
      </c>
      <c r="BD29" s="59">
        <v>272973</v>
      </c>
      <c r="BE29" s="59">
        <v>0</v>
      </c>
      <c r="BF29" s="59">
        <v>1144747.27</v>
      </c>
      <c r="BG29" s="59">
        <v>631883.53750000102</v>
      </c>
      <c r="BH29" s="59">
        <v>0</v>
      </c>
      <c r="BI29" s="59">
        <v>0</v>
      </c>
      <c r="BJ29" s="59">
        <f t="shared" si="7"/>
        <v>0</v>
      </c>
      <c r="BK29" s="59">
        <v>0</v>
      </c>
      <c r="BL29" s="59">
        <v>4351</v>
      </c>
      <c r="BM29" s="59">
        <v>1728</v>
      </c>
      <c r="BN29" s="58">
        <v>41</v>
      </c>
      <c r="BO29" s="58">
        <v>-45</v>
      </c>
      <c r="BP29" s="58">
        <v>-23</v>
      </c>
      <c r="BQ29" s="58">
        <v>-22</v>
      </c>
      <c r="BR29" s="58">
        <v>-369</v>
      </c>
      <c r="BS29" s="58">
        <v>-382</v>
      </c>
      <c r="BT29" s="58">
        <v>7</v>
      </c>
      <c r="BU29" s="58">
        <v>0</v>
      </c>
      <c r="BV29" s="58">
        <v>62</v>
      </c>
      <c r="BW29" s="58">
        <v>-885</v>
      </c>
      <c r="BX29" s="58">
        <v>-3</v>
      </c>
      <c r="BY29" s="58">
        <v>4460</v>
      </c>
      <c r="BZ29" s="58">
        <v>3</v>
      </c>
      <c r="CA29" s="58">
        <v>148</v>
      </c>
      <c r="CB29" s="58">
        <v>212</v>
      </c>
      <c r="CC29" s="58">
        <v>81</v>
      </c>
      <c r="CD29" s="58">
        <v>512</v>
      </c>
      <c r="CE29" s="58">
        <v>44</v>
      </c>
      <c r="CF29" s="58">
        <v>24</v>
      </c>
      <c r="CG29" s="63"/>
    </row>
    <row r="30" spans="1:85" s="65" customFormat="1" ht="15.65" customHeight="1" x14ac:dyDescent="0.35">
      <c r="A30" s="32">
        <v>4</v>
      </c>
      <c r="B30" s="33" t="s">
        <v>517</v>
      </c>
      <c r="C30" s="72" t="s">
        <v>433</v>
      </c>
      <c r="D30" s="34" t="s">
        <v>447</v>
      </c>
      <c r="E30" s="34" t="s">
        <v>104</v>
      </c>
      <c r="F30" s="34" t="s">
        <v>143</v>
      </c>
      <c r="G30" s="58">
        <v>11880734.890000001</v>
      </c>
      <c r="H30" s="58">
        <v>0</v>
      </c>
      <c r="I30" s="58">
        <v>229770.09000000003</v>
      </c>
      <c r="J30" s="58">
        <v>0</v>
      </c>
      <c r="K30" s="59">
        <v>0</v>
      </c>
      <c r="L30" s="59">
        <v>12110504.98</v>
      </c>
      <c r="M30" s="59">
        <v>0</v>
      </c>
      <c r="N30" s="58">
        <v>41796.81</v>
      </c>
      <c r="O30" s="58">
        <v>809148.01</v>
      </c>
      <c r="P30" s="76">
        <v>3374304.65</v>
      </c>
      <c r="Q30" s="58">
        <v>0</v>
      </c>
      <c r="R30" s="58">
        <v>720525.89</v>
      </c>
      <c r="S30" s="58">
        <v>3136376.96</v>
      </c>
      <c r="T30" s="58">
        <v>2104714.41</v>
      </c>
      <c r="U30" s="58">
        <v>0</v>
      </c>
      <c r="V30" s="58">
        <v>0</v>
      </c>
      <c r="W30" s="58">
        <v>484472.05</v>
      </c>
      <c r="X30" s="59">
        <v>1189188.43</v>
      </c>
      <c r="Y30" s="59">
        <v>11860527.210000001</v>
      </c>
      <c r="Z30" s="60">
        <v>6.3369507607958661E-2</v>
      </c>
      <c r="AA30" s="59">
        <v>1188072.76</v>
      </c>
      <c r="AB30" s="59">
        <v>0</v>
      </c>
      <c r="AC30" s="59">
        <v>0</v>
      </c>
      <c r="AD30" s="59">
        <v>0</v>
      </c>
      <c r="AE30" s="59">
        <v>0</v>
      </c>
      <c r="AF30" s="59">
        <f t="shared" ref="AF30:AF49" si="8">SUM(AD30:AE30)</f>
        <v>0</v>
      </c>
      <c r="AG30" s="59">
        <v>419739.53</v>
      </c>
      <c r="AH30" s="58">
        <v>33135.550000000003</v>
      </c>
      <c r="AI30" s="58">
        <v>72371.009999999995</v>
      </c>
      <c r="AJ30" s="59">
        <v>12000</v>
      </c>
      <c r="AK30" s="58">
        <v>159333.96</v>
      </c>
      <c r="AL30" s="58">
        <v>3740.6</v>
      </c>
      <c r="AM30" s="58">
        <v>136959.39000000001</v>
      </c>
      <c r="AN30" s="58">
        <v>11039.79</v>
      </c>
      <c r="AO30" s="58">
        <v>0</v>
      </c>
      <c r="AP30" s="58">
        <v>71.260000000000005</v>
      </c>
      <c r="AQ30" s="58">
        <v>30955.520000000004</v>
      </c>
      <c r="AR30" s="58">
        <v>4633.24</v>
      </c>
      <c r="AS30" s="58">
        <v>0</v>
      </c>
      <c r="AT30" s="58">
        <v>7701.96</v>
      </c>
      <c r="AU30" s="58">
        <v>21964.84</v>
      </c>
      <c r="AV30" s="58">
        <v>68019.48</v>
      </c>
      <c r="AW30" s="58">
        <v>981666.13</v>
      </c>
      <c r="AX30" s="58">
        <v>0</v>
      </c>
      <c r="AY30" s="60">
        <f t="shared" ref="AY30:AY49" si="9">AX30/AW30</f>
        <v>0</v>
      </c>
      <c r="AZ30" s="59">
        <v>0</v>
      </c>
      <c r="BA30" s="60">
        <v>9.9999938640159311E-2</v>
      </c>
      <c r="BB30" s="58">
        <v>406962.13</v>
      </c>
      <c r="BC30" s="58">
        <v>345914.19</v>
      </c>
      <c r="BD30" s="59">
        <v>272973</v>
      </c>
      <c r="BE30" s="59">
        <v>0</v>
      </c>
      <c r="BF30" s="59">
        <v>271692.69</v>
      </c>
      <c r="BG30" s="59">
        <v>26276.157499999699</v>
      </c>
      <c r="BH30" s="59">
        <v>0</v>
      </c>
      <c r="BI30" s="59">
        <v>0</v>
      </c>
      <c r="BJ30" s="59">
        <f t="shared" ref="BJ30:BJ49" si="10">SUM(BH30:BI30)</f>
        <v>0</v>
      </c>
      <c r="BK30" s="59">
        <v>0</v>
      </c>
      <c r="BL30" s="59">
        <v>1705</v>
      </c>
      <c r="BM30" s="59">
        <v>693</v>
      </c>
      <c r="BN30" s="58">
        <v>10</v>
      </c>
      <c r="BO30" s="58">
        <v>-11</v>
      </c>
      <c r="BP30" s="58">
        <v>-20</v>
      </c>
      <c r="BQ30" s="58">
        <v>-51</v>
      </c>
      <c r="BR30" s="58">
        <v>-163</v>
      </c>
      <c r="BS30" s="58">
        <v>-275</v>
      </c>
      <c r="BT30" s="58">
        <v>2</v>
      </c>
      <c r="BU30" s="58">
        <v>-4</v>
      </c>
      <c r="BV30" s="58">
        <v>2</v>
      </c>
      <c r="BW30" s="58">
        <v>-335</v>
      </c>
      <c r="BX30" s="58">
        <v>-6</v>
      </c>
      <c r="BY30" s="58">
        <v>1547</v>
      </c>
      <c r="BZ30" s="58">
        <v>45</v>
      </c>
      <c r="CA30" s="58">
        <v>0</v>
      </c>
      <c r="CB30" s="58">
        <v>69</v>
      </c>
      <c r="CC30" s="58">
        <v>54</v>
      </c>
      <c r="CD30" s="58">
        <v>215</v>
      </c>
      <c r="CE30" s="58">
        <v>3</v>
      </c>
      <c r="CF30" s="58">
        <v>5</v>
      </c>
      <c r="CG30" s="64"/>
    </row>
    <row r="31" spans="1:85" s="65" customFormat="1" ht="15.65" customHeight="1" x14ac:dyDescent="0.35">
      <c r="A31" s="32">
        <v>4</v>
      </c>
      <c r="B31" s="50" t="s">
        <v>566</v>
      </c>
      <c r="C31" s="54" t="s">
        <v>141</v>
      </c>
      <c r="D31" s="34" t="s">
        <v>142</v>
      </c>
      <c r="E31" s="34" t="s">
        <v>104</v>
      </c>
      <c r="F31" s="34" t="s">
        <v>143</v>
      </c>
      <c r="G31" s="58">
        <v>27730186.550000001</v>
      </c>
      <c r="H31" s="58">
        <v>0</v>
      </c>
      <c r="I31" s="58">
        <v>725638.62</v>
      </c>
      <c r="J31" s="58">
        <v>0</v>
      </c>
      <c r="K31" s="59">
        <v>261.36</v>
      </c>
      <c r="L31" s="59">
        <v>28456086.530000001</v>
      </c>
      <c r="M31" s="59">
        <v>0</v>
      </c>
      <c r="N31" s="58">
        <v>53862.53</v>
      </c>
      <c r="O31" s="58">
        <v>1769285.32</v>
      </c>
      <c r="P31" s="76">
        <v>7475128.0599999996</v>
      </c>
      <c r="Q31" s="58">
        <v>204444.63</v>
      </c>
      <c r="R31" s="58">
        <v>2237898.14</v>
      </c>
      <c r="S31" s="58">
        <v>7980717.3600000003</v>
      </c>
      <c r="T31" s="58">
        <v>6083158.4299999997</v>
      </c>
      <c r="U31" s="58">
        <v>0</v>
      </c>
      <c r="V31" s="58">
        <v>0</v>
      </c>
      <c r="W31" s="58">
        <v>1051837.1399999999</v>
      </c>
      <c r="X31" s="59">
        <v>1997171.22</v>
      </c>
      <c r="Y31" s="59">
        <v>28853502.829999998</v>
      </c>
      <c r="Z31" s="60">
        <v>7.6017500502534849E-2</v>
      </c>
      <c r="AA31" s="59">
        <v>1997171.22</v>
      </c>
      <c r="AB31" s="59">
        <v>0</v>
      </c>
      <c r="AC31" s="59">
        <v>0</v>
      </c>
      <c r="AD31" s="59">
        <v>0</v>
      </c>
      <c r="AE31" s="59">
        <v>499.24</v>
      </c>
      <c r="AF31" s="59">
        <f t="shared" si="8"/>
        <v>499.24</v>
      </c>
      <c r="AG31" s="59">
        <v>985388.755</v>
      </c>
      <c r="AH31" s="58">
        <v>73636.205000000002</v>
      </c>
      <c r="AI31" s="58">
        <v>278099.20000000001</v>
      </c>
      <c r="AJ31" s="59">
        <v>0</v>
      </c>
      <c r="AK31" s="58">
        <v>152198.62</v>
      </c>
      <c r="AL31" s="58">
        <v>44712.15</v>
      </c>
      <c r="AM31" s="58">
        <v>67942.5</v>
      </c>
      <c r="AN31" s="58">
        <v>12022.62</v>
      </c>
      <c r="AO31" s="58">
        <v>0</v>
      </c>
      <c r="AP31" s="58">
        <v>0</v>
      </c>
      <c r="AQ31" s="58">
        <v>59985.18</v>
      </c>
      <c r="AR31" s="58">
        <v>14328.6</v>
      </c>
      <c r="AS31" s="58">
        <v>0</v>
      </c>
      <c r="AT31" s="58">
        <v>1341.96</v>
      </c>
      <c r="AU31" s="58">
        <v>36902.019999999997</v>
      </c>
      <c r="AV31" s="58">
        <v>55498.47</v>
      </c>
      <c r="AW31" s="58">
        <v>1782056.28</v>
      </c>
      <c r="AX31" s="58">
        <v>0</v>
      </c>
      <c r="AY31" s="60">
        <f t="shared" si="9"/>
        <v>0</v>
      </c>
      <c r="AZ31" s="59">
        <v>0</v>
      </c>
      <c r="BA31" s="60">
        <v>7.2021557316209253E-2</v>
      </c>
      <c r="BB31" s="58">
        <v>860435.62</v>
      </c>
      <c r="BC31" s="58">
        <v>1247543.8500000001</v>
      </c>
      <c r="BD31" s="59">
        <v>276252.95</v>
      </c>
      <c r="BE31" s="59">
        <v>0</v>
      </c>
      <c r="BF31" s="59">
        <v>1082416.31</v>
      </c>
      <c r="BG31" s="59">
        <v>636902.24000000104</v>
      </c>
      <c r="BH31" s="59">
        <v>0</v>
      </c>
      <c r="BI31" s="59">
        <v>0</v>
      </c>
      <c r="BJ31" s="59">
        <f t="shared" si="10"/>
        <v>0</v>
      </c>
      <c r="BK31" s="59">
        <v>0</v>
      </c>
      <c r="BL31" s="59">
        <v>2714</v>
      </c>
      <c r="BM31" s="59">
        <v>1316</v>
      </c>
      <c r="BN31" s="58">
        <v>0</v>
      </c>
      <c r="BO31" s="58">
        <v>0</v>
      </c>
      <c r="BP31" s="58">
        <v>-18</v>
      </c>
      <c r="BQ31" s="58">
        <v>-74</v>
      </c>
      <c r="BR31" s="58">
        <v>-200</v>
      </c>
      <c r="BS31" s="58">
        <v>-473</v>
      </c>
      <c r="BT31" s="58">
        <v>1</v>
      </c>
      <c r="BU31" s="58">
        <v>-2</v>
      </c>
      <c r="BV31" s="58">
        <v>-1</v>
      </c>
      <c r="BW31" s="58">
        <v>-792</v>
      </c>
      <c r="BX31" s="58">
        <v>0</v>
      </c>
      <c r="BY31" s="58">
        <v>2471</v>
      </c>
      <c r="BZ31" s="58">
        <v>4</v>
      </c>
      <c r="CA31" s="58">
        <v>63</v>
      </c>
      <c r="CB31" s="58">
        <v>232</v>
      </c>
      <c r="CC31" s="58">
        <v>53</v>
      </c>
      <c r="CD31" s="58">
        <v>501</v>
      </c>
      <c r="CE31" s="58">
        <v>2</v>
      </c>
      <c r="CF31" s="58">
        <v>6</v>
      </c>
      <c r="CG31" s="64"/>
    </row>
    <row r="32" spans="1:85" s="49" customFormat="1" ht="15.65" customHeight="1" x14ac:dyDescent="0.35">
      <c r="A32" s="38">
        <v>4</v>
      </c>
      <c r="B32" s="50" t="s">
        <v>145</v>
      </c>
      <c r="C32" s="56" t="s">
        <v>146</v>
      </c>
      <c r="D32" s="41" t="s">
        <v>150</v>
      </c>
      <c r="E32" s="41" t="s">
        <v>86</v>
      </c>
      <c r="F32" s="41" t="s">
        <v>147</v>
      </c>
      <c r="G32" s="58">
        <v>17978212.109999999</v>
      </c>
      <c r="H32" s="58">
        <v>0</v>
      </c>
      <c r="I32" s="58">
        <v>1061403.82</v>
      </c>
      <c r="J32" s="58">
        <v>0</v>
      </c>
      <c r="K32" s="59">
        <v>0</v>
      </c>
      <c r="L32" s="59">
        <v>19039615.93</v>
      </c>
      <c r="M32" s="59">
        <v>0</v>
      </c>
      <c r="N32" s="58">
        <v>0</v>
      </c>
      <c r="O32" s="58">
        <v>3947450.11</v>
      </c>
      <c r="P32" s="76">
        <v>1677105.88</v>
      </c>
      <c r="Q32" s="58">
        <v>0</v>
      </c>
      <c r="R32" s="58">
        <v>2240957.92</v>
      </c>
      <c r="S32" s="58">
        <v>5392825.96</v>
      </c>
      <c r="T32" s="58">
        <v>2451594.34</v>
      </c>
      <c r="U32" s="58">
        <v>0</v>
      </c>
      <c r="V32" s="58">
        <v>0</v>
      </c>
      <c r="W32" s="58">
        <v>1561761.16</v>
      </c>
      <c r="X32" s="59">
        <v>1394200.48</v>
      </c>
      <c r="Y32" s="59">
        <v>18665895.850000001</v>
      </c>
      <c r="Z32" s="60">
        <v>0.13783181691474661</v>
      </c>
      <c r="AA32" s="59">
        <v>1393271.07</v>
      </c>
      <c r="AB32" s="59">
        <v>0</v>
      </c>
      <c r="AC32" s="59">
        <v>0</v>
      </c>
      <c r="AD32" s="59">
        <v>0</v>
      </c>
      <c r="AE32" s="59">
        <v>0</v>
      </c>
      <c r="AF32" s="59">
        <f t="shared" si="8"/>
        <v>0</v>
      </c>
      <c r="AG32" s="59">
        <v>528251.39</v>
      </c>
      <c r="AH32" s="58">
        <v>40335.43</v>
      </c>
      <c r="AI32" s="58">
        <v>98574.32</v>
      </c>
      <c r="AJ32" s="59">
        <v>0</v>
      </c>
      <c r="AK32" s="58">
        <v>101845.63</v>
      </c>
      <c r="AL32" s="58">
        <v>36552.620000000003</v>
      </c>
      <c r="AM32" s="58">
        <v>66092.990000000005</v>
      </c>
      <c r="AN32" s="58">
        <v>10521.55</v>
      </c>
      <c r="AO32" s="58">
        <v>0</v>
      </c>
      <c r="AP32" s="58">
        <v>0</v>
      </c>
      <c r="AQ32" s="58">
        <v>36927.019999999997</v>
      </c>
      <c r="AR32" s="58">
        <v>0</v>
      </c>
      <c r="AS32" s="58">
        <v>0</v>
      </c>
      <c r="AT32" s="58">
        <v>0</v>
      </c>
      <c r="AU32" s="58">
        <v>0</v>
      </c>
      <c r="AV32" s="58">
        <v>32643.1</v>
      </c>
      <c r="AW32" s="58">
        <v>951744.05</v>
      </c>
      <c r="AX32" s="58">
        <v>0</v>
      </c>
      <c r="AY32" s="60">
        <f t="shared" si="9"/>
        <v>0</v>
      </c>
      <c r="AZ32" s="59">
        <v>0</v>
      </c>
      <c r="BA32" s="60">
        <v>7.7497754586231773E-2</v>
      </c>
      <c r="BB32" s="58">
        <v>1628824.53</v>
      </c>
      <c r="BC32" s="58">
        <v>849145.11</v>
      </c>
      <c r="BD32" s="59">
        <v>276253</v>
      </c>
      <c r="BE32" s="59">
        <v>0</v>
      </c>
      <c r="BF32" s="59">
        <v>496838.99</v>
      </c>
      <c r="BG32" s="59">
        <v>258902.97750000001</v>
      </c>
      <c r="BH32" s="59">
        <v>0</v>
      </c>
      <c r="BI32" s="59">
        <v>0</v>
      </c>
      <c r="BJ32" s="59">
        <f t="shared" si="10"/>
        <v>0</v>
      </c>
      <c r="BK32" s="59">
        <v>0</v>
      </c>
      <c r="BL32" s="59">
        <v>1789</v>
      </c>
      <c r="BM32" s="59">
        <v>955</v>
      </c>
      <c r="BN32" s="58">
        <v>10</v>
      </c>
      <c r="BO32" s="58">
        <v>0</v>
      </c>
      <c r="BP32" s="58">
        <v>-26</v>
      </c>
      <c r="BQ32" s="58">
        <v>-17</v>
      </c>
      <c r="BR32" s="58">
        <v>-336</v>
      </c>
      <c r="BS32" s="58">
        <v>-226</v>
      </c>
      <c r="BT32" s="58">
        <v>0</v>
      </c>
      <c r="BU32" s="58">
        <v>-20</v>
      </c>
      <c r="BV32" s="58">
        <v>27</v>
      </c>
      <c r="BW32" s="58">
        <v>-252</v>
      </c>
      <c r="BX32" s="58">
        <v>-1</v>
      </c>
      <c r="BY32" s="58">
        <v>1903</v>
      </c>
      <c r="BZ32" s="58">
        <v>63</v>
      </c>
      <c r="CA32" s="58">
        <v>37</v>
      </c>
      <c r="CB32" s="58">
        <v>96</v>
      </c>
      <c r="CC32" s="58">
        <v>35</v>
      </c>
      <c r="CD32" s="58">
        <v>127</v>
      </c>
      <c r="CE32" s="58">
        <v>3</v>
      </c>
      <c r="CF32" s="58">
        <v>6</v>
      </c>
      <c r="CG32" s="63"/>
    </row>
    <row r="33" spans="1:85" s="65" customFormat="1" ht="15.65" customHeight="1" x14ac:dyDescent="0.35">
      <c r="A33" s="32">
        <v>4</v>
      </c>
      <c r="B33" s="50" t="s">
        <v>152</v>
      </c>
      <c r="C33" s="54" t="s">
        <v>153</v>
      </c>
      <c r="D33" s="34" t="s">
        <v>154</v>
      </c>
      <c r="E33" s="34" t="s">
        <v>104</v>
      </c>
      <c r="F33" s="34" t="s">
        <v>143</v>
      </c>
      <c r="G33" s="58">
        <v>14814654.800000001</v>
      </c>
      <c r="H33" s="58">
        <v>0</v>
      </c>
      <c r="I33" s="58">
        <v>441306.52</v>
      </c>
      <c r="J33" s="58">
        <v>0</v>
      </c>
      <c r="K33" s="59">
        <v>0</v>
      </c>
      <c r="L33" s="59">
        <v>15255961.32</v>
      </c>
      <c r="M33" s="59">
        <v>0</v>
      </c>
      <c r="N33" s="58">
        <v>274065.38</v>
      </c>
      <c r="O33" s="58">
        <v>1923838.73</v>
      </c>
      <c r="P33" s="76">
        <v>1231985.6499999999</v>
      </c>
      <c r="Q33" s="58">
        <v>47614.080000000002</v>
      </c>
      <c r="R33" s="58">
        <v>1397555.48</v>
      </c>
      <c r="S33" s="58">
        <v>7319879.2699999996</v>
      </c>
      <c r="T33" s="58">
        <v>1170781.32</v>
      </c>
      <c r="U33" s="58">
        <v>0</v>
      </c>
      <c r="V33" s="58">
        <v>0</v>
      </c>
      <c r="W33" s="58">
        <v>1062130.71</v>
      </c>
      <c r="X33" s="59">
        <v>904025.73</v>
      </c>
      <c r="Y33" s="59">
        <v>15331876.35</v>
      </c>
      <c r="Z33" s="60">
        <v>7.237811170598385E-2</v>
      </c>
      <c r="AA33" s="59">
        <v>888935.03</v>
      </c>
      <c r="AB33" s="59">
        <v>0</v>
      </c>
      <c r="AC33" s="59">
        <v>0</v>
      </c>
      <c r="AD33" s="59">
        <v>0</v>
      </c>
      <c r="AE33" s="59">
        <v>0</v>
      </c>
      <c r="AF33" s="59">
        <f t="shared" si="8"/>
        <v>0</v>
      </c>
      <c r="AG33" s="59">
        <v>569387.24</v>
      </c>
      <c r="AH33" s="58">
        <v>43858.36</v>
      </c>
      <c r="AI33" s="58">
        <v>130100.51</v>
      </c>
      <c r="AJ33" s="59">
        <v>0</v>
      </c>
      <c r="AK33" s="58">
        <v>84302.22</v>
      </c>
      <c r="AL33" s="58">
        <v>45381.919999999998</v>
      </c>
      <c r="AM33" s="58">
        <v>32300.16</v>
      </c>
      <c r="AN33" s="58">
        <v>11140</v>
      </c>
      <c r="AO33" s="58">
        <v>0</v>
      </c>
      <c r="AP33" s="58">
        <v>0</v>
      </c>
      <c r="AQ33" s="58">
        <v>38360.759999999995</v>
      </c>
      <c r="AR33" s="58">
        <v>4673.1400000000003</v>
      </c>
      <c r="AS33" s="58">
        <v>0</v>
      </c>
      <c r="AT33" s="58">
        <v>846.94</v>
      </c>
      <c r="AU33" s="58">
        <v>0</v>
      </c>
      <c r="AV33" s="58">
        <v>28673.51</v>
      </c>
      <c r="AW33" s="58">
        <v>989024.76</v>
      </c>
      <c r="AX33" s="58">
        <v>0</v>
      </c>
      <c r="AY33" s="60">
        <f t="shared" si="9"/>
        <v>0</v>
      </c>
      <c r="AZ33" s="59">
        <v>0</v>
      </c>
      <c r="BA33" s="60">
        <v>6.0003762625640118E-2</v>
      </c>
      <c r="BB33" s="58">
        <v>612583.31999999995</v>
      </c>
      <c r="BC33" s="58">
        <v>459673.42</v>
      </c>
      <c r="BD33" s="59">
        <v>276253</v>
      </c>
      <c r="BE33" s="59">
        <v>0</v>
      </c>
      <c r="BF33" s="59">
        <v>641848.43999999994</v>
      </c>
      <c r="BG33" s="59">
        <v>394592.25</v>
      </c>
      <c r="BH33" s="59">
        <v>0</v>
      </c>
      <c r="BI33" s="59">
        <v>0</v>
      </c>
      <c r="BJ33" s="59">
        <f t="shared" si="10"/>
        <v>0</v>
      </c>
      <c r="BK33" s="59">
        <v>0</v>
      </c>
      <c r="BL33" s="59">
        <v>1090</v>
      </c>
      <c r="BM33" s="59">
        <v>672</v>
      </c>
      <c r="BN33" s="58">
        <v>0</v>
      </c>
      <c r="BO33" s="58">
        <v>0</v>
      </c>
      <c r="BP33" s="58">
        <v>-30</v>
      </c>
      <c r="BQ33" s="58">
        <v>-10</v>
      </c>
      <c r="BR33" s="58">
        <v>-231</v>
      </c>
      <c r="BS33" s="58">
        <v>-129</v>
      </c>
      <c r="BT33" s="58">
        <v>0</v>
      </c>
      <c r="BU33" s="58">
        <v>0</v>
      </c>
      <c r="BV33" s="58">
        <v>-69</v>
      </c>
      <c r="BW33" s="58">
        <v>-230</v>
      </c>
      <c r="BX33" s="58">
        <v>-1</v>
      </c>
      <c r="BY33" s="58">
        <v>1062</v>
      </c>
      <c r="BZ33" s="58">
        <v>0</v>
      </c>
      <c r="CA33" s="58">
        <v>9</v>
      </c>
      <c r="CB33" s="58">
        <v>136</v>
      </c>
      <c r="CC33" s="58">
        <v>22</v>
      </c>
      <c r="CD33" s="58">
        <v>67</v>
      </c>
      <c r="CE33" s="58">
        <v>0</v>
      </c>
      <c r="CF33" s="58">
        <v>6</v>
      </c>
      <c r="CG33" s="64"/>
    </row>
    <row r="34" spans="1:85" s="65" customFormat="1" ht="15.65" customHeight="1" x14ac:dyDescent="0.35">
      <c r="A34" s="32">
        <v>4</v>
      </c>
      <c r="B34" s="50" t="s">
        <v>557</v>
      </c>
      <c r="C34" s="54" t="s">
        <v>558</v>
      </c>
      <c r="D34" s="34" t="s">
        <v>150</v>
      </c>
      <c r="E34" s="34" t="s">
        <v>86</v>
      </c>
      <c r="F34" s="34" t="s">
        <v>151</v>
      </c>
      <c r="G34" s="58">
        <v>18943416.329999998</v>
      </c>
      <c r="H34" s="58">
        <v>0</v>
      </c>
      <c r="I34" s="58">
        <v>472205.83999999997</v>
      </c>
      <c r="J34" s="58">
        <v>0</v>
      </c>
      <c r="K34" s="59">
        <v>0</v>
      </c>
      <c r="L34" s="59">
        <v>19415622.170000002</v>
      </c>
      <c r="M34" s="59">
        <v>0</v>
      </c>
      <c r="N34" s="58">
        <v>4166675.98</v>
      </c>
      <c r="O34" s="58">
        <v>1034741.05</v>
      </c>
      <c r="P34" s="76">
        <v>6441355.0199999996</v>
      </c>
      <c r="Q34" s="58">
        <v>0</v>
      </c>
      <c r="R34" s="58">
        <v>555394.59</v>
      </c>
      <c r="S34" s="58">
        <v>2316476.69</v>
      </c>
      <c r="T34" s="58">
        <v>2200407.4900000002</v>
      </c>
      <c r="U34" s="58">
        <v>0</v>
      </c>
      <c r="V34" s="58">
        <v>0</v>
      </c>
      <c r="W34" s="58">
        <v>472205.84</v>
      </c>
      <c r="X34" s="59">
        <v>1894759.7</v>
      </c>
      <c r="Y34" s="59">
        <v>19082016.359999999</v>
      </c>
      <c r="Z34" s="60">
        <v>0.13166642154456626</v>
      </c>
      <c r="AA34" s="59">
        <v>1894759.7</v>
      </c>
      <c r="AB34" s="59">
        <v>0</v>
      </c>
      <c r="AC34" s="59">
        <v>0</v>
      </c>
      <c r="AD34" s="59">
        <v>0</v>
      </c>
      <c r="AE34" s="59">
        <v>0</v>
      </c>
      <c r="AF34" s="59">
        <f t="shared" si="8"/>
        <v>0</v>
      </c>
      <c r="AG34" s="59">
        <v>754423.59</v>
      </c>
      <c r="AH34" s="58">
        <v>56788.46</v>
      </c>
      <c r="AI34" s="58">
        <v>193461.97</v>
      </c>
      <c r="AJ34" s="59">
        <v>0</v>
      </c>
      <c r="AK34" s="58">
        <v>150737.01</v>
      </c>
      <c r="AL34" s="58">
        <v>40510.69</v>
      </c>
      <c r="AM34" s="58">
        <v>98543.02</v>
      </c>
      <c r="AN34" s="58">
        <v>11121.98</v>
      </c>
      <c r="AO34" s="58">
        <v>5655</v>
      </c>
      <c r="AP34" s="58">
        <v>2653.15</v>
      </c>
      <c r="AQ34" s="58">
        <v>40219.120000000003</v>
      </c>
      <c r="AR34" s="58">
        <v>17451.240000000002</v>
      </c>
      <c r="AS34" s="58">
        <v>2460</v>
      </c>
      <c r="AT34" s="58">
        <v>15899.13</v>
      </c>
      <c r="AU34" s="58">
        <v>30715.42</v>
      </c>
      <c r="AV34" s="58">
        <v>35306.86</v>
      </c>
      <c r="AW34" s="58">
        <v>1455946.64</v>
      </c>
      <c r="AX34" s="58">
        <v>0</v>
      </c>
      <c r="AY34" s="60">
        <f t="shared" si="9"/>
        <v>0</v>
      </c>
      <c r="AZ34" s="59">
        <v>0</v>
      </c>
      <c r="BA34" s="60">
        <v>0.10002206925048351</v>
      </c>
      <c r="BB34" s="58">
        <v>618926.02</v>
      </c>
      <c r="BC34" s="58">
        <v>1875285.82</v>
      </c>
      <c r="BD34" s="59">
        <v>272973</v>
      </c>
      <c r="BE34" s="59">
        <v>0</v>
      </c>
      <c r="BF34" s="59">
        <v>875720.13000000105</v>
      </c>
      <c r="BG34" s="59">
        <v>511733.47000000102</v>
      </c>
      <c r="BH34" s="59">
        <v>0</v>
      </c>
      <c r="BI34" s="59">
        <v>0</v>
      </c>
      <c r="BJ34" s="59">
        <f t="shared" si="10"/>
        <v>0</v>
      </c>
      <c r="BK34" s="59">
        <v>0</v>
      </c>
      <c r="BL34" s="59">
        <v>2044</v>
      </c>
      <c r="BM34" s="59">
        <v>835</v>
      </c>
      <c r="BN34" s="58">
        <v>3</v>
      </c>
      <c r="BO34" s="58">
        <v>0</v>
      </c>
      <c r="BP34" s="58">
        <v>-10</v>
      </c>
      <c r="BQ34" s="58">
        <v>-20</v>
      </c>
      <c r="BR34" s="58">
        <v>-178</v>
      </c>
      <c r="BS34" s="58">
        <v>-278</v>
      </c>
      <c r="BT34" s="58">
        <v>0</v>
      </c>
      <c r="BU34" s="58">
        <v>0</v>
      </c>
      <c r="BV34" s="58">
        <v>5</v>
      </c>
      <c r="BW34" s="58">
        <v>-373</v>
      </c>
      <c r="BX34" s="58">
        <v>-2</v>
      </c>
      <c r="BY34" s="58">
        <v>2026</v>
      </c>
      <c r="BZ34" s="58">
        <v>9</v>
      </c>
      <c r="CA34" s="58">
        <v>7</v>
      </c>
      <c r="CB34" s="58">
        <v>38</v>
      </c>
      <c r="CC34" s="58">
        <v>27</v>
      </c>
      <c r="CD34" s="58">
        <v>305</v>
      </c>
      <c r="CE34" s="58">
        <v>0</v>
      </c>
      <c r="CF34" s="58">
        <v>3</v>
      </c>
      <c r="CG34" s="64"/>
    </row>
    <row r="35" spans="1:85" s="65" customFormat="1" ht="15.65" customHeight="1" x14ac:dyDescent="0.35">
      <c r="A35" s="38">
        <v>4</v>
      </c>
      <c r="B35" s="50" t="s">
        <v>496</v>
      </c>
      <c r="C35" s="56" t="s">
        <v>497</v>
      </c>
      <c r="D35" s="41" t="s">
        <v>156</v>
      </c>
      <c r="E35" s="41" t="s">
        <v>86</v>
      </c>
      <c r="F35" s="41" t="s">
        <v>470</v>
      </c>
      <c r="G35" s="58">
        <v>33463559.059999999</v>
      </c>
      <c r="H35" s="58">
        <v>0</v>
      </c>
      <c r="I35" s="58">
        <v>1359764.8</v>
      </c>
      <c r="J35" s="58">
        <v>0</v>
      </c>
      <c r="K35" s="59">
        <v>0</v>
      </c>
      <c r="L35" s="59">
        <v>34823323.859999999</v>
      </c>
      <c r="M35" s="59">
        <v>0</v>
      </c>
      <c r="N35" s="58">
        <v>9080.9699999999993</v>
      </c>
      <c r="O35" s="58">
        <v>6793811.3200000003</v>
      </c>
      <c r="P35" s="76">
        <v>3322457.07</v>
      </c>
      <c r="Q35" s="58">
        <v>0</v>
      </c>
      <c r="R35" s="58">
        <v>4011660.77</v>
      </c>
      <c r="S35" s="58">
        <v>9596913.0700000003</v>
      </c>
      <c r="T35" s="58">
        <v>4981408.12</v>
      </c>
      <c r="U35" s="58">
        <v>0</v>
      </c>
      <c r="V35" s="58">
        <v>0</v>
      </c>
      <c r="W35" s="58">
        <v>2132881.3199999998</v>
      </c>
      <c r="X35" s="59">
        <v>3010790.45</v>
      </c>
      <c r="Y35" s="59">
        <v>33859003.090000004</v>
      </c>
      <c r="Z35" s="60">
        <v>0.15283554151636644</v>
      </c>
      <c r="AA35" s="59">
        <v>3010790.45</v>
      </c>
      <c r="AB35" s="59">
        <v>0</v>
      </c>
      <c r="AC35" s="59">
        <v>0</v>
      </c>
      <c r="AD35" s="59">
        <v>0</v>
      </c>
      <c r="AE35" s="59">
        <v>0</v>
      </c>
      <c r="AF35" s="59">
        <f t="shared" si="8"/>
        <v>0</v>
      </c>
      <c r="AG35" s="59">
        <v>1626879.55</v>
      </c>
      <c r="AH35" s="58">
        <v>125370.72</v>
      </c>
      <c r="AI35" s="58">
        <v>354814.37</v>
      </c>
      <c r="AJ35" s="59">
        <v>0</v>
      </c>
      <c r="AK35" s="58">
        <v>192012.59</v>
      </c>
      <c r="AL35" s="58">
        <v>64641.25</v>
      </c>
      <c r="AM35" s="58">
        <v>196197.05</v>
      </c>
      <c r="AN35" s="58">
        <v>12155.46</v>
      </c>
      <c r="AO35" s="58">
        <v>275</v>
      </c>
      <c r="AP35" s="58">
        <v>0</v>
      </c>
      <c r="AQ35" s="58">
        <v>53877.04</v>
      </c>
      <c r="AR35" s="58">
        <v>33073.5</v>
      </c>
      <c r="AS35" s="58">
        <v>225</v>
      </c>
      <c r="AT35" s="58">
        <v>11184.46</v>
      </c>
      <c r="AU35" s="58">
        <v>0</v>
      </c>
      <c r="AV35" s="58">
        <v>87034.55</v>
      </c>
      <c r="AW35" s="58">
        <v>2757740.54</v>
      </c>
      <c r="AX35" s="58">
        <v>0</v>
      </c>
      <c r="AY35" s="60">
        <f t="shared" si="9"/>
        <v>0</v>
      </c>
      <c r="AZ35" s="59">
        <v>0</v>
      </c>
      <c r="BA35" s="60">
        <v>8.9972212597042286E-2</v>
      </c>
      <c r="BB35" s="58">
        <v>1898861.35</v>
      </c>
      <c r="BC35" s="58">
        <v>3215559.82</v>
      </c>
      <c r="BD35" s="59">
        <v>272973</v>
      </c>
      <c r="BE35" s="59">
        <v>0</v>
      </c>
      <c r="BF35" s="59">
        <v>1913907.89</v>
      </c>
      <c r="BG35" s="59">
        <v>1224472.7549999999</v>
      </c>
      <c r="BH35" s="59">
        <v>0</v>
      </c>
      <c r="BI35" s="59">
        <v>0</v>
      </c>
      <c r="BJ35" s="59">
        <f t="shared" si="10"/>
        <v>0</v>
      </c>
      <c r="BK35" s="59">
        <v>0</v>
      </c>
      <c r="BL35" s="59">
        <v>4233</v>
      </c>
      <c r="BM35" s="59">
        <v>2044</v>
      </c>
      <c r="BN35" s="58">
        <v>12</v>
      </c>
      <c r="BO35" s="58">
        <v>-5</v>
      </c>
      <c r="BP35" s="58">
        <v>-63</v>
      </c>
      <c r="BQ35" s="58">
        <v>-44</v>
      </c>
      <c r="BR35" s="58">
        <v>-702</v>
      </c>
      <c r="BS35" s="58">
        <v>-351</v>
      </c>
      <c r="BT35" s="58">
        <v>0</v>
      </c>
      <c r="BU35" s="58">
        <v>-6</v>
      </c>
      <c r="BV35" s="58">
        <v>123</v>
      </c>
      <c r="BW35" s="58">
        <v>-829</v>
      </c>
      <c r="BX35" s="58">
        <v>-2</v>
      </c>
      <c r="BY35" s="58">
        <v>4410</v>
      </c>
      <c r="BZ35" s="58">
        <v>99</v>
      </c>
      <c r="CA35" s="58">
        <v>66</v>
      </c>
      <c r="CB35" s="58">
        <v>202</v>
      </c>
      <c r="CC35" s="58">
        <v>92</v>
      </c>
      <c r="CD35" s="58">
        <v>410</v>
      </c>
      <c r="CE35" s="58">
        <v>6</v>
      </c>
      <c r="CF35" s="58">
        <v>10</v>
      </c>
      <c r="CG35" s="64"/>
    </row>
    <row r="36" spans="1:85" s="65" customFormat="1" ht="15.65" customHeight="1" x14ac:dyDescent="0.35">
      <c r="A36" s="32">
        <v>4</v>
      </c>
      <c r="B36" s="50" t="s">
        <v>157</v>
      </c>
      <c r="C36" s="54" t="s">
        <v>158</v>
      </c>
      <c r="D36" s="34" t="s">
        <v>159</v>
      </c>
      <c r="E36" s="34" t="s">
        <v>86</v>
      </c>
      <c r="F36" s="34" t="s">
        <v>151</v>
      </c>
      <c r="G36" s="58">
        <v>13985682.140000001</v>
      </c>
      <c r="H36" s="58">
        <v>0</v>
      </c>
      <c r="I36" s="58">
        <v>132135.19</v>
      </c>
      <c r="J36" s="58">
        <v>0</v>
      </c>
      <c r="K36" s="59">
        <v>0</v>
      </c>
      <c r="L36" s="59">
        <v>14117817.33</v>
      </c>
      <c r="M36" s="59">
        <v>0</v>
      </c>
      <c r="N36" s="58">
        <v>2164587.48</v>
      </c>
      <c r="O36" s="58">
        <v>1763938.88</v>
      </c>
      <c r="P36" s="76">
        <v>3747937.38</v>
      </c>
      <c r="Q36" s="58">
        <v>0</v>
      </c>
      <c r="R36" s="58">
        <v>579162.42000000004</v>
      </c>
      <c r="S36" s="58">
        <v>2797994.23</v>
      </c>
      <c r="T36" s="58">
        <v>1244953.0900000001</v>
      </c>
      <c r="U36" s="58">
        <v>0</v>
      </c>
      <c r="V36" s="58">
        <v>0</v>
      </c>
      <c r="W36" s="58">
        <v>256448.24</v>
      </c>
      <c r="X36" s="59">
        <v>1398503.26</v>
      </c>
      <c r="Y36" s="59">
        <v>13953524.98</v>
      </c>
      <c r="Z36" s="60">
        <v>0.12275863220783879</v>
      </c>
      <c r="AA36" s="59">
        <v>1398503.26</v>
      </c>
      <c r="AB36" s="59">
        <v>0</v>
      </c>
      <c r="AC36" s="59">
        <v>0</v>
      </c>
      <c r="AD36" s="59">
        <v>0</v>
      </c>
      <c r="AE36" s="59">
        <v>281.11</v>
      </c>
      <c r="AF36" s="59">
        <f t="shared" si="8"/>
        <v>281.11</v>
      </c>
      <c r="AG36" s="59">
        <v>634212.54</v>
      </c>
      <c r="AH36" s="58">
        <v>52471.01</v>
      </c>
      <c r="AI36" s="58">
        <v>195616.57</v>
      </c>
      <c r="AJ36" s="59">
        <v>0</v>
      </c>
      <c r="AK36" s="58">
        <v>56926.400000000001</v>
      </c>
      <c r="AL36" s="58">
        <v>1992.57</v>
      </c>
      <c r="AM36" s="58">
        <v>44018.97</v>
      </c>
      <c r="AN36" s="58">
        <v>10621.98</v>
      </c>
      <c r="AO36" s="58">
        <v>0</v>
      </c>
      <c r="AP36" s="58">
        <v>0</v>
      </c>
      <c r="AQ36" s="58">
        <v>34833.5</v>
      </c>
      <c r="AR36" s="58">
        <v>10115.86</v>
      </c>
      <c r="AS36" s="58">
        <v>0</v>
      </c>
      <c r="AT36" s="58">
        <v>11821.62</v>
      </c>
      <c r="AU36" s="58">
        <v>2379.4499999999998</v>
      </c>
      <c r="AV36" s="58">
        <v>41477.270000000004</v>
      </c>
      <c r="AW36" s="58">
        <v>1096487.74</v>
      </c>
      <c r="AX36" s="58">
        <v>0</v>
      </c>
      <c r="AY36" s="60">
        <f t="shared" si="9"/>
        <v>0</v>
      </c>
      <c r="AZ36" s="59">
        <v>0</v>
      </c>
      <c r="BA36" s="60">
        <v>9.9995355678804229E-2</v>
      </c>
      <c r="BB36" s="58">
        <v>815974.88</v>
      </c>
      <c r="BC36" s="58">
        <v>900888.33</v>
      </c>
      <c r="BD36" s="59">
        <v>276253</v>
      </c>
      <c r="BE36" s="59">
        <v>0</v>
      </c>
      <c r="BF36" s="59">
        <v>617436.25</v>
      </c>
      <c r="BG36" s="59">
        <v>343314.315</v>
      </c>
      <c r="BH36" s="59">
        <v>0</v>
      </c>
      <c r="BI36" s="59">
        <v>0</v>
      </c>
      <c r="BJ36" s="59">
        <f t="shared" si="10"/>
        <v>0</v>
      </c>
      <c r="BK36" s="59">
        <v>0</v>
      </c>
      <c r="BL36" s="59">
        <v>1422</v>
      </c>
      <c r="BM36" s="59">
        <v>524</v>
      </c>
      <c r="BN36" s="58">
        <v>5</v>
      </c>
      <c r="BO36" s="58">
        <v>6</v>
      </c>
      <c r="BP36" s="58">
        <v>-8</v>
      </c>
      <c r="BQ36" s="58">
        <v>-5</v>
      </c>
      <c r="BR36" s="58">
        <v>-174</v>
      </c>
      <c r="BS36" s="58">
        <v>-178</v>
      </c>
      <c r="BT36" s="58">
        <v>0</v>
      </c>
      <c r="BU36" s="58">
        <v>-10</v>
      </c>
      <c r="BV36" s="58">
        <v>-1</v>
      </c>
      <c r="BW36" s="58">
        <v>-304</v>
      </c>
      <c r="BX36" s="58">
        <v>-1</v>
      </c>
      <c r="BY36" s="58">
        <v>1276</v>
      </c>
      <c r="BZ36" s="58">
        <v>11</v>
      </c>
      <c r="CA36" s="58">
        <v>23</v>
      </c>
      <c r="CB36" s="58">
        <v>48</v>
      </c>
      <c r="CC36" s="58">
        <v>32</v>
      </c>
      <c r="CD36" s="58">
        <v>223</v>
      </c>
      <c r="CE36" s="58">
        <v>0</v>
      </c>
      <c r="CF36" s="58">
        <v>2</v>
      </c>
      <c r="CG36" s="64"/>
    </row>
    <row r="37" spans="1:85" s="49" customFormat="1" ht="15.65" customHeight="1" x14ac:dyDescent="0.35">
      <c r="A37" s="38">
        <v>4</v>
      </c>
      <c r="B37" s="50" t="s">
        <v>515</v>
      </c>
      <c r="C37" s="56" t="s">
        <v>516</v>
      </c>
      <c r="D37" s="41" t="s">
        <v>163</v>
      </c>
      <c r="E37" s="41" t="s">
        <v>164</v>
      </c>
      <c r="F37" s="41" t="s">
        <v>165</v>
      </c>
      <c r="G37" s="58">
        <v>9379656.8100000005</v>
      </c>
      <c r="H37" s="58">
        <v>0</v>
      </c>
      <c r="I37" s="58">
        <v>226255.11000000002</v>
      </c>
      <c r="J37" s="58">
        <v>0</v>
      </c>
      <c r="K37" s="59">
        <v>0</v>
      </c>
      <c r="L37" s="59">
        <v>9605911.9199999999</v>
      </c>
      <c r="M37" s="59">
        <v>0</v>
      </c>
      <c r="N37" s="58">
        <v>2550540.4900000002</v>
      </c>
      <c r="O37" s="58">
        <v>368839.78</v>
      </c>
      <c r="P37" s="76">
        <v>1959551.09</v>
      </c>
      <c r="Q37" s="58">
        <v>14195.8</v>
      </c>
      <c r="R37" s="58">
        <v>428867.53</v>
      </c>
      <c r="S37" s="58">
        <v>2471144.09</v>
      </c>
      <c r="T37" s="58">
        <v>682820.13</v>
      </c>
      <c r="U37" s="58">
        <v>0</v>
      </c>
      <c r="V37" s="58">
        <v>0</v>
      </c>
      <c r="W37" s="58">
        <v>285605.28000000003</v>
      </c>
      <c r="X37" s="59">
        <v>970696.39</v>
      </c>
      <c r="Y37" s="59">
        <v>9732260.5800000001</v>
      </c>
      <c r="Z37" s="60">
        <v>5.49835618132812E-2</v>
      </c>
      <c r="AA37" s="59">
        <v>937987.89</v>
      </c>
      <c r="AB37" s="59">
        <v>0</v>
      </c>
      <c r="AC37" s="59">
        <v>0</v>
      </c>
      <c r="AD37" s="59">
        <v>0</v>
      </c>
      <c r="AE37" s="59">
        <v>0</v>
      </c>
      <c r="AF37" s="59">
        <f t="shared" si="8"/>
        <v>0</v>
      </c>
      <c r="AG37" s="59">
        <v>282386.93</v>
      </c>
      <c r="AH37" s="58">
        <v>22658.959999999999</v>
      </c>
      <c r="AI37" s="58">
        <v>46315.44</v>
      </c>
      <c r="AJ37" s="59">
        <v>0</v>
      </c>
      <c r="AK37" s="58">
        <v>0</v>
      </c>
      <c r="AL37" s="58">
        <v>25004.3</v>
      </c>
      <c r="AM37" s="58">
        <v>38643.85</v>
      </c>
      <c r="AN37" s="58">
        <v>10038.14</v>
      </c>
      <c r="AO37" s="58">
        <v>3300</v>
      </c>
      <c r="AP37" s="58">
        <v>0</v>
      </c>
      <c r="AQ37" s="58">
        <v>20299.47</v>
      </c>
      <c r="AR37" s="58">
        <v>13501.4</v>
      </c>
      <c r="AS37" s="58">
        <v>0</v>
      </c>
      <c r="AT37" s="58">
        <v>16776.71</v>
      </c>
      <c r="AU37" s="58">
        <v>13032.72</v>
      </c>
      <c r="AV37" s="58">
        <v>44108.68</v>
      </c>
      <c r="AW37" s="58">
        <v>536066.6</v>
      </c>
      <c r="AX37" s="58">
        <v>0</v>
      </c>
      <c r="AY37" s="60">
        <f t="shared" si="9"/>
        <v>0</v>
      </c>
      <c r="AZ37" s="59">
        <v>0</v>
      </c>
      <c r="BA37" s="60">
        <v>0.10000236778385925</v>
      </c>
      <c r="BB37" s="58">
        <v>218637.45</v>
      </c>
      <c r="BC37" s="58">
        <v>297089.49</v>
      </c>
      <c r="BD37" s="59">
        <v>272972.96000000002</v>
      </c>
      <c r="BE37" s="59">
        <v>0</v>
      </c>
      <c r="BF37" s="59">
        <v>265937</v>
      </c>
      <c r="BG37" s="59">
        <v>131920.35</v>
      </c>
      <c r="BH37" s="59">
        <v>0</v>
      </c>
      <c r="BI37" s="59">
        <v>0</v>
      </c>
      <c r="BJ37" s="59">
        <f t="shared" si="10"/>
        <v>0</v>
      </c>
      <c r="BK37" s="59">
        <v>0</v>
      </c>
      <c r="BL37" s="59">
        <v>799</v>
      </c>
      <c r="BM37" s="59">
        <v>306</v>
      </c>
      <c r="BN37" s="58">
        <v>0</v>
      </c>
      <c r="BO37" s="58">
        <v>0</v>
      </c>
      <c r="BP37" s="58">
        <v>-5</v>
      </c>
      <c r="BQ37" s="58">
        <v>-19</v>
      </c>
      <c r="BR37" s="58">
        <v>-53</v>
      </c>
      <c r="BS37" s="58">
        <v>-28</v>
      </c>
      <c r="BT37" s="58">
        <v>0</v>
      </c>
      <c r="BU37" s="58">
        <v>0</v>
      </c>
      <c r="BV37" s="58">
        <v>0</v>
      </c>
      <c r="BW37" s="58">
        <v>-147</v>
      </c>
      <c r="BX37" s="58">
        <v>-1</v>
      </c>
      <c r="BY37" s="58">
        <v>852</v>
      </c>
      <c r="BZ37" s="58">
        <v>19</v>
      </c>
      <c r="CA37" s="58">
        <v>3</v>
      </c>
      <c r="CB37" s="58">
        <v>13</v>
      </c>
      <c r="CC37" s="58">
        <v>18</v>
      </c>
      <c r="CD37" s="58">
        <v>118</v>
      </c>
      <c r="CE37" s="58">
        <v>1</v>
      </c>
      <c r="CF37" s="58">
        <v>1</v>
      </c>
      <c r="CG37" s="63"/>
    </row>
    <row r="38" spans="1:85" s="65" customFormat="1" ht="15.65" customHeight="1" x14ac:dyDescent="0.35">
      <c r="A38" s="38">
        <v>4</v>
      </c>
      <c r="B38" s="46" t="s">
        <v>507</v>
      </c>
      <c r="C38" s="56" t="s">
        <v>508</v>
      </c>
      <c r="D38" s="41" t="s">
        <v>150</v>
      </c>
      <c r="E38" s="41" t="s">
        <v>86</v>
      </c>
      <c r="F38" s="41" t="s">
        <v>151</v>
      </c>
      <c r="G38" s="58">
        <v>20872971.789999999</v>
      </c>
      <c r="H38" s="58">
        <v>144.32</v>
      </c>
      <c r="I38" s="58">
        <v>476803.57</v>
      </c>
      <c r="J38" s="58">
        <v>0</v>
      </c>
      <c r="K38" s="59">
        <v>0</v>
      </c>
      <c r="L38" s="59">
        <v>21349919.68</v>
      </c>
      <c r="M38" s="59">
        <v>0</v>
      </c>
      <c r="N38" s="58">
        <v>4042086.66</v>
      </c>
      <c r="O38" s="58">
        <v>1794019.33</v>
      </c>
      <c r="P38" s="76">
        <v>7485611.6100000003</v>
      </c>
      <c r="Q38" s="58">
        <v>0</v>
      </c>
      <c r="R38" s="58">
        <v>1023461.64</v>
      </c>
      <c r="S38" s="58">
        <v>2065369.96</v>
      </c>
      <c r="T38" s="58">
        <v>2321335.4500000002</v>
      </c>
      <c r="U38" s="58">
        <v>0</v>
      </c>
      <c r="V38" s="58">
        <v>0</v>
      </c>
      <c r="W38" s="58">
        <v>476947.89</v>
      </c>
      <c r="X38" s="59">
        <v>1981767.2</v>
      </c>
      <c r="Y38" s="59">
        <v>21190599.739999998</v>
      </c>
      <c r="Z38" s="60">
        <v>0.12115676867185309</v>
      </c>
      <c r="AA38" s="59">
        <v>1981767.2</v>
      </c>
      <c r="AB38" s="59">
        <v>0</v>
      </c>
      <c r="AC38" s="59">
        <v>0</v>
      </c>
      <c r="AD38" s="59">
        <v>0</v>
      </c>
      <c r="AE38" s="59">
        <v>0</v>
      </c>
      <c r="AF38" s="59">
        <f t="shared" si="8"/>
        <v>0</v>
      </c>
      <c r="AG38" s="59">
        <v>903984.59</v>
      </c>
      <c r="AH38" s="58">
        <v>67436.649999999994</v>
      </c>
      <c r="AI38" s="58">
        <v>169196.69</v>
      </c>
      <c r="AJ38" s="59">
        <v>0</v>
      </c>
      <c r="AK38" s="58">
        <v>118241.71</v>
      </c>
      <c r="AL38" s="58">
        <v>0</v>
      </c>
      <c r="AM38" s="58">
        <v>126160.22</v>
      </c>
      <c r="AN38" s="58">
        <v>11371.6</v>
      </c>
      <c r="AO38" s="58">
        <v>9647.5</v>
      </c>
      <c r="AP38" s="58">
        <v>0</v>
      </c>
      <c r="AQ38" s="58">
        <v>54539.35</v>
      </c>
      <c r="AR38" s="58">
        <v>14799.72</v>
      </c>
      <c r="AS38" s="58">
        <v>0</v>
      </c>
      <c r="AT38" s="58">
        <v>42605.23</v>
      </c>
      <c r="AU38" s="58">
        <v>9816.26</v>
      </c>
      <c r="AV38" s="58">
        <v>77328.31</v>
      </c>
      <c r="AW38" s="58">
        <v>1605127.83</v>
      </c>
      <c r="AX38" s="58">
        <v>0</v>
      </c>
      <c r="AY38" s="60">
        <f t="shared" si="9"/>
        <v>0</v>
      </c>
      <c r="AZ38" s="59">
        <v>0</v>
      </c>
      <c r="BA38" s="60">
        <v>9.4944180442453424E-2</v>
      </c>
      <c r="BB38" s="58">
        <v>531896.07999999996</v>
      </c>
      <c r="BC38" s="58">
        <v>1997023.22</v>
      </c>
      <c r="BD38" s="59">
        <v>272973</v>
      </c>
      <c r="BE38" s="59">
        <v>5.8207660913467401E-11</v>
      </c>
      <c r="BF38" s="59">
        <v>1111290.68</v>
      </c>
      <c r="BG38" s="59">
        <v>710008.72250000003</v>
      </c>
      <c r="BH38" s="59">
        <v>0</v>
      </c>
      <c r="BI38" s="59">
        <v>0</v>
      </c>
      <c r="BJ38" s="59">
        <f t="shared" si="10"/>
        <v>0</v>
      </c>
      <c r="BK38" s="59">
        <v>0</v>
      </c>
      <c r="BL38" s="59">
        <v>2165</v>
      </c>
      <c r="BM38" s="59">
        <v>825</v>
      </c>
      <c r="BN38" s="58">
        <v>0</v>
      </c>
      <c r="BO38" s="58">
        <v>0</v>
      </c>
      <c r="BP38" s="58">
        <v>-14</v>
      </c>
      <c r="BQ38" s="58">
        <v>-23</v>
      </c>
      <c r="BR38" s="58">
        <v>-168</v>
      </c>
      <c r="BS38" s="58">
        <v>-307</v>
      </c>
      <c r="BT38" s="58">
        <v>0</v>
      </c>
      <c r="BU38" s="58">
        <v>0</v>
      </c>
      <c r="BV38" s="58">
        <v>1</v>
      </c>
      <c r="BW38" s="58">
        <v>-404</v>
      </c>
      <c r="BX38" s="58">
        <v>-6</v>
      </c>
      <c r="BY38" s="58">
        <v>2069</v>
      </c>
      <c r="BZ38" s="58">
        <v>14</v>
      </c>
      <c r="CA38" s="58">
        <v>7</v>
      </c>
      <c r="CB38" s="58">
        <v>47</v>
      </c>
      <c r="CC38" s="58">
        <v>40</v>
      </c>
      <c r="CD38" s="58">
        <v>311</v>
      </c>
      <c r="CE38" s="58">
        <v>0</v>
      </c>
      <c r="CF38" s="58">
        <v>6</v>
      </c>
      <c r="CG38" s="64"/>
    </row>
    <row r="39" spans="1:85" s="65" customFormat="1" ht="15.65" customHeight="1" x14ac:dyDescent="0.35">
      <c r="A39" s="38">
        <v>4</v>
      </c>
      <c r="B39" s="50" t="s">
        <v>160</v>
      </c>
      <c r="C39" s="56" t="s">
        <v>161</v>
      </c>
      <c r="D39" s="41" t="s">
        <v>162</v>
      </c>
      <c r="E39" s="41" t="s">
        <v>110</v>
      </c>
      <c r="F39" s="41" t="s">
        <v>143</v>
      </c>
      <c r="G39" s="58">
        <v>14992594.49</v>
      </c>
      <c r="H39" s="58">
        <v>0</v>
      </c>
      <c r="I39" s="58">
        <v>204596.24</v>
      </c>
      <c r="J39" s="58">
        <v>0</v>
      </c>
      <c r="K39" s="59">
        <v>5976.49</v>
      </c>
      <c r="L39" s="59">
        <v>15203167.220000001</v>
      </c>
      <c r="M39" s="59">
        <v>0</v>
      </c>
      <c r="N39" s="58">
        <v>2831391.06</v>
      </c>
      <c r="O39" s="58">
        <v>660590.28</v>
      </c>
      <c r="P39" s="76">
        <v>4282406.33</v>
      </c>
      <c r="Q39" s="58">
        <v>13000.02</v>
      </c>
      <c r="R39" s="58">
        <v>787335.69</v>
      </c>
      <c r="S39" s="58">
        <v>3029805.69</v>
      </c>
      <c r="T39" s="58">
        <v>1551469.92</v>
      </c>
      <c r="U39" s="58">
        <v>0</v>
      </c>
      <c r="V39" s="58">
        <v>0</v>
      </c>
      <c r="W39" s="58">
        <v>245668.56</v>
      </c>
      <c r="X39" s="59">
        <v>1518892.76</v>
      </c>
      <c r="Y39" s="59">
        <v>14920560.310000001</v>
      </c>
      <c r="Z39" s="60">
        <v>5.905345673095725E-2</v>
      </c>
      <c r="AA39" s="59">
        <v>1499269.24</v>
      </c>
      <c r="AB39" s="59">
        <v>0</v>
      </c>
      <c r="AC39" s="59">
        <v>0</v>
      </c>
      <c r="AD39" s="59">
        <v>0</v>
      </c>
      <c r="AE39" s="59">
        <v>0</v>
      </c>
      <c r="AF39" s="59">
        <f t="shared" si="8"/>
        <v>0</v>
      </c>
      <c r="AG39" s="59">
        <v>805123.16</v>
      </c>
      <c r="AH39" s="58">
        <v>64629.45</v>
      </c>
      <c r="AI39" s="58">
        <v>151427.01</v>
      </c>
      <c r="AJ39" s="59">
        <v>0</v>
      </c>
      <c r="AK39" s="58">
        <v>19190.18</v>
      </c>
      <c r="AL39" s="58">
        <v>3084.24</v>
      </c>
      <c r="AM39" s="58">
        <v>72858.3</v>
      </c>
      <c r="AN39" s="58">
        <v>11340</v>
      </c>
      <c r="AO39" s="58">
        <v>200</v>
      </c>
      <c r="AP39" s="58">
        <v>0</v>
      </c>
      <c r="AQ39" s="58">
        <v>23027</v>
      </c>
      <c r="AR39" s="58">
        <v>4978.2700000000004</v>
      </c>
      <c r="AS39" s="58">
        <v>0</v>
      </c>
      <c r="AT39" s="58">
        <v>20220.580000000002</v>
      </c>
      <c r="AU39" s="58">
        <v>27787.87</v>
      </c>
      <c r="AV39" s="58">
        <v>33727.78</v>
      </c>
      <c r="AW39" s="58">
        <v>1237593.8400000001</v>
      </c>
      <c r="AX39" s="58">
        <v>0</v>
      </c>
      <c r="AY39" s="60">
        <f t="shared" si="9"/>
        <v>0</v>
      </c>
      <c r="AZ39" s="59">
        <v>0</v>
      </c>
      <c r="BA39" s="60">
        <v>0.10000065305574739</v>
      </c>
      <c r="BB39" s="58">
        <v>169483.55</v>
      </c>
      <c r="BC39" s="58">
        <v>715880.98</v>
      </c>
      <c r="BD39" s="59">
        <v>276250</v>
      </c>
      <c r="BE39" s="59">
        <v>0</v>
      </c>
      <c r="BF39" s="59">
        <v>488548.21</v>
      </c>
      <c r="BG39" s="59">
        <v>179149.75</v>
      </c>
      <c r="BH39" s="59">
        <v>0</v>
      </c>
      <c r="BI39" s="59">
        <v>0</v>
      </c>
      <c r="BJ39" s="59">
        <f t="shared" si="10"/>
        <v>0</v>
      </c>
      <c r="BK39" s="59">
        <v>0</v>
      </c>
      <c r="BL39" s="59">
        <v>1472</v>
      </c>
      <c r="BM39" s="59">
        <v>505</v>
      </c>
      <c r="BN39" s="58">
        <v>12</v>
      </c>
      <c r="BO39" s="58">
        <v>-10</v>
      </c>
      <c r="BP39" s="58">
        <v>-8</v>
      </c>
      <c r="BQ39" s="58">
        <v>-9</v>
      </c>
      <c r="BR39" s="58">
        <v>-97</v>
      </c>
      <c r="BS39" s="58">
        <v>-84</v>
      </c>
      <c r="BT39" s="58">
        <v>0</v>
      </c>
      <c r="BU39" s="58">
        <v>0</v>
      </c>
      <c r="BV39" s="58">
        <v>4</v>
      </c>
      <c r="BW39" s="58">
        <v>-346</v>
      </c>
      <c r="BX39" s="58">
        <v>-1</v>
      </c>
      <c r="BY39" s="58">
        <v>1438</v>
      </c>
      <c r="BZ39" s="58">
        <v>11</v>
      </c>
      <c r="CA39" s="58">
        <v>36</v>
      </c>
      <c r="CB39" s="58">
        <v>78</v>
      </c>
      <c r="CC39" s="58">
        <v>40</v>
      </c>
      <c r="CD39" s="58">
        <v>225</v>
      </c>
      <c r="CE39" s="58">
        <v>1</v>
      </c>
      <c r="CF39" s="58">
        <v>2</v>
      </c>
      <c r="CG39" s="64"/>
    </row>
    <row r="40" spans="1:85" s="49" customFormat="1" ht="15.65" customHeight="1" x14ac:dyDescent="0.35">
      <c r="A40" s="32">
        <v>4</v>
      </c>
      <c r="B40" s="50" t="s">
        <v>532</v>
      </c>
      <c r="C40" s="54" t="s">
        <v>525</v>
      </c>
      <c r="D40" s="34" t="s">
        <v>144</v>
      </c>
      <c r="E40" s="34" t="s">
        <v>110</v>
      </c>
      <c r="F40" s="34" t="s">
        <v>143</v>
      </c>
      <c r="G40" s="58">
        <v>21682432.57</v>
      </c>
      <c r="H40" s="58">
        <v>0</v>
      </c>
      <c r="I40" s="58">
        <v>563681.26</v>
      </c>
      <c r="J40" s="58">
        <v>0</v>
      </c>
      <c r="K40" s="59">
        <v>0</v>
      </c>
      <c r="L40" s="59">
        <v>22246113.829999998</v>
      </c>
      <c r="M40" s="59">
        <v>0</v>
      </c>
      <c r="N40" s="58">
        <v>1573636.6</v>
      </c>
      <c r="O40" s="58">
        <v>1606624.86</v>
      </c>
      <c r="P40" s="76">
        <v>5519170.71</v>
      </c>
      <c r="Q40" s="58">
        <v>0</v>
      </c>
      <c r="R40" s="58">
        <v>1533890.88</v>
      </c>
      <c r="S40" s="58">
        <v>6568127.8600000003</v>
      </c>
      <c r="T40" s="58">
        <v>2992013.57</v>
      </c>
      <c r="U40" s="58">
        <v>0</v>
      </c>
      <c r="V40" s="58">
        <v>0</v>
      </c>
      <c r="W40" s="58">
        <v>578709.75</v>
      </c>
      <c r="X40" s="59">
        <v>1930059.32</v>
      </c>
      <c r="Y40" s="59">
        <v>22302233.550000001</v>
      </c>
      <c r="Z40" s="60">
        <v>5.081109679198647E-2</v>
      </c>
      <c r="AA40" s="59">
        <v>1930059.32</v>
      </c>
      <c r="AB40" s="59">
        <v>0</v>
      </c>
      <c r="AC40" s="59">
        <v>0</v>
      </c>
      <c r="AD40" s="59">
        <v>0</v>
      </c>
      <c r="AE40" s="59">
        <v>0</v>
      </c>
      <c r="AF40" s="59">
        <f t="shared" si="8"/>
        <v>0</v>
      </c>
      <c r="AG40" s="59">
        <v>1202619.24</v>
      </c>
      <c r="AH40" s="58">
        <v>90847.65</v>
      </c>
      <c r="AI40" s="58">
        <v>273495.67999999999</v>
      </c>
      <c r="AJ40" s="59">
        <v>2018.6</v>
      </c>
      <c r="AK40" s="58">
        <v>114349.54</v>
      </c>
      <c r="AL40" s="58">
        <v>6949.17</v>
      </c>
      <c r="AM40" s="58">
        <v>111079.84</v>
      </c>
      <c r="AN40" s="58">
        <v>11621.55</v>
      </c>
      <c r="AO40" s="58">
        <v>1050</v>
      </c>
      <c r="AP40" s="58">
        <v>0</v>
      </c>
      <c r="AQ40" s="58">
        <v>33922.629999999997</v>
      </c>
      <c r="AR40" s="58">
        <v>36617.71</v>
      </c>
      <c r="AS40" s="58">
        <v>0</v>
      </c>
      <c r="AT40" s="58">
        <v>20977.89</v>
      </c>
      <c r="AU40" s="58">
        <v>33008.47</v>
      </c>
      <c r="AV40" s="58">
        <v>67479.91</v>
      </c>
      <c r="AW40" s="58">
        <v>2006037.88</v>
      </c>
      <c r="AX40" s="58">
        <v>0</v>
      </c>
      <c r="AY40" s="60">
        <f t="shared" si="9"/>
        <v>0</v>
      </c>
      <c r="AZ40" s="59">
        <v>0</v>
      </c>
      <c r="BA40" s="60">
        <v>8.9014888609428758E-2</v>
      </c>
      <c r="BB40" s="58">
        <v>181248.86</v>
      </c>
      <c r="BC40" s="58">
        <v>920459.32</v>
      </c>
      <c r="BD40" s="59">
        <v>272973</v>
      </c>
      <c r="BE40" s="59">
        <v>0</v>
      </c>
      <c r="BF40" s="59">
        <v>535989.16099999996</v>
      </c>
      <c r="BG40" s="59">
        <v>34479.691000000297</v>
      </c>
      <c r="BH40" s="59">
        <v>0</v>
      </c>
      <c r="BI40" s="59">
        <v>0</v>
      </c>
      <c r="BJ40" s="59">
        <f t="shared" si="10"/>
        <v>0</v>
      </c>
      <c r="BK40" s="59">
        <v>0</v>
      </c>
      <c r="BL40" s="59">
        <v>2928</v>
      </c>
      <c r="BM40" s="59">
        <v>795</v>
      </c>
      <c r="BN40" s="58">
        <v>0</v>
      </c>
      <c r="BO40" s="58">
        <v>0</v>
      </c>
      <c r="BP40" s="58">
        <v>-23</v>
      </c>
      <c r="BQ40" s="58">
        <v>-36</v>
      </c>
      <c r="BR40" s="58">
        <v>-123</v>
      </c>
      <c r="BS40" s="58">
        <v>-177</v>
      </c>
      <c r="BT40" s="58">
        <v>8</v>
      </c>
      <c r="BU40" s="58">
        <v>0</v>
      </c>
      <c r="BV40" s="58">
        <v>-2</v>
      </c>
      <c r="BW40" s="58">
        <v>-690</v>
      </c>
      <c r="BX40" s="58">
        <v>-2</v>
      </c>
      <c r="BY40" s="58">
        <v>2678</v>
      </c>
      <c r="BZ40" s="58">
        <v>94</v>
      </c>
      <c r="CA40" s="58">
        <v>2</v>
      </c>
      <c r="CB40" s="58">
        <v>187</v>
      </c>
      <c r="CC40" s="58">
        <v>65</v>
      </c>
      <c r="CD40" s="58">
        <v>430</v>
      </c>
      <c r="CE40" s="58">
        <v>0</v>
      </c>
      <c r="CF40" s="58">
        <v>8</v>
      </c>
      <c r="CG40" s="63"/>
    </row>
    <row r="41" spans="1:85" s="65" customFormat="1" ht="15.65" customHeight="1" x14ac:dyDescent="0.35">
      <c r="A41" s="32">
        <v>4</v>
      </c>
      <c r="B41" s="50" t="s">
        <v>533</v>
      </c>
      <c r="C41" s="54" t="s">
        <v>305</v>
      </c>
      <c r="D41" s="34" t="s">
        <v>149</v>
      </c>
      <c r="E41" s="34" t="s">
        <v>104</v>
      </c>
      <c r="F41" s="34" t="s">
        <v>143</v>
      </c>
      <c r="G41" s="58">
        <v>13109801.5</v>
      </c>
      <c r="H41" s="58">
        <v>0</v>
      </c>
      <c r="I41" s="58">
        <v>305127.98</v>
      </c>
      <c r="J41" s="58">
        <v>0</v>
      </c>
      <c r="K41" s="59">
        <v>0</v>
      </c>
      <c r="L41" s="59">
        <v>13414929.48</v>
      </c>
      <c r="M41" s="59">
        <v>0</v>
      </c>
      <c r="N41" s="58">
        <v>158348.18</v>
      </c>
      <c r="O41" s="58">
        <v>914439.94</v>
      </c>
      <c r="P41" s="76">
        <v>3626968.42</v>
      </c>
      <c r="Q41" s="58">
        <v>0</v>
      </c>
      <c r="R41" s="58">
        <v>995142.17</v>
      </c>
      <c r="S41" s="58">
        <v>3629725.34</v>
      </c>
      <c r="T41" s="58">
        <v>2334165.89</v>
      </c>
      <c r="U41" s="58">
        <v>0</v>
      </c>
      <c r="V41" s="58">
        <v>0</v>
      </c>
      <c r="W41" s="58">
        <v>543194.74</v>
      </c>
      <c r="X41" s="59">
        <v>1310854.43</v>
      </c>
      <c r="Y41" s="59">
        <v>13512839.109999999</v>
      </c>
      <c r="Z41" s="60">
        <v>3.5066088529257515E-2</v>
      </c>
      <c r="AA41" s="59">
        <v>1310854.43</v>
      </c>
      <c r="AB41" s="59">
        <v>0</v>
      </c>
      <c r="AC41" s="59">
        <v>0</v>
      </c>
      <c r="AD41" s="59">
        <v>0</v>
      </c>
      <c r="AE41" s="59">
        <v>0</v>
      </c>
      <c r="AF41" s="59">
        <f t="shared" si="8"/>
        <v>0</v>
      </c>
      <c r="AG41" s="59">
        <v>610404.48</v>
      </c>
      <c r="AH41" s="58">
        <v>46734.29</v>
      </c>
      <c r="AI41" s="58">
        <v>120031.97</v>
      </c>
      <c r="AJ41" s="59">
        <v>0</v>
      </c>
      <c r="AK41" s="58">
        <v>82304.179999999993</v>
      </c>
      <c r="AL41" s="58">
        <v>27977.43</v>
      </c>
      <c r="AM41" s="58">
        <v>69450.039999999994</v>
      </c>
      <c r="AN41" s="58">
        <v>10939.79</v>
      </c>
      <c r="AO41" s="58">
        <v>0</v>
      </c>
      <c r="AP41" s="58">
        <v>5000</v>
      </c>
      <c r="AQ41" s="58">
        <v>31149.41</v>
      </c>
      <c r="AR41" s="58">
        <v>3383.06</v>
      </c>
      <c r="AS41" s="58">
        <v>0</v>
      </c>
      <c r="AT41" s="58">
        <v>3375.2</v>
      </c>
      <c r="AU41" s="58">
        <v>2218.5500000000002</v>
      </c>
      <c r="AV41" s="58">
        <v>85870.73</v>
      </c>
      <c r="AW41" s="58">
        <v>1098839.1299999999</v>
      </c>
      <c r="AX41" s="58">
        <v>0</v>
      </c>
      <c r="AY41" s="60">
        <f t="shared" si="9"/>
        <v>0</v>
      </c>
      <c r="AZ41" s="59">
        <v>0</v>
      </c>
      <c r="BA41" s="60">
        <v>9.9990410228560658E-2</v>
      </c>
      <c r="BB41" s="58">
        <v>433816.67</v>
      </c>
      <c r="BC41" s="58">
        <v>25892.79</v>
      </c>
      <c r="BD41" s="59">
        <v>272973</v>
      </c>
      <c r="BE41" s="59">
        <v>0</v>
      </c>
      <c r="BF41" s="59">
        <v>317701</v>
      </c>
      <c r="BG41" s="59">
        <v>42991.217499999999</v>
      </c>
      <c r="BH41" s="59">
        <v>0</v>
      </c>
      <c r="BI41" s="59">
        <v>0</v>
      </c>
      <c r="BJ41" s="59">
        <f t="shared" si="10"/>
        <v>0</v>
      </c>
      <c r="BK41" s="59">
        <v>0</v>
      </c>
      <c r="BL41" s="59">
        <v>1693</v>
      </c>
      <c r="BM41" s="59">
        <v>721</v>
      </c>
      <c r="BN41" s="58">
        <v>1</v>
      </c>
      <c r="BO41" s="58">
        <v>0</v>
      </c>
      <c r="BP41" s="58">
        <v>-27</v>
      </c>
      <c r="BQ41" s="58">
        <v>-57</v>
      </c>
      <c r="BR41" s="58">
        <v>-159</v>
      </c>
      <c r="BS41" s="58">
        <v>-253</v>
      </c>
      <c r="BT41" s="58">
        <v>0</v>
      </c>
      <c r="BU41" s="58">
        <v>0</v>
      </c>
      <c r="BV41" s="58">
        <v>0</v>
      </c>
      <c r="BW41" s="58">
        <v>-396</v>
      </c>
      <c r="BX41" s="58">
        <v>-6</v>
      </c>
      <c r="BY41" s="58">
        <v>1517</v>
      </c>
      <c r="BZ41" s="58">
        <v>24</v>
      </c>
      <c r="CA41" s="58">
        <v>0</v>
      </c>
      <c r="CB41" s="58">
        <v>99</v>
      </c>
      <c r="CC41" s="58">
        <v>50</v>
      </c>
      <c r="CD41" s="58">
        <v>243</v>
      </c>
      <c r="CE41" s="58">
        <v>0</v>
      </c>
      <c r="CF41" s="58">
        <v>1</v>
      </c>
      <c r="CG41" s="64"/>
    </row>
    <row r="42" spans="1:85" s="65" customFormat="1" ht="15.65" customHeight="1" x14ac:dyDescent="0.35">
      <c r="A42" s="32">
        <v>4</v>
      </c>
      <c r="B42" s="50" t="s">
        <v>518</v>
      </c>
      <c r="C42" s="54" t="s">
        <v>526</v>
      </c>
      <c r="D42" s="34" t="s">
        <v>148</v>
      </c>
      <c r="E42" s="34" t="s">
        <v>86</v>
      </c>
      <c r="F42" s="34" t="s">
        <v>147</v>
      </c>
      <c r="G42" s="58">
        <v>26952158.57</v>
      </c>
      <c r="H42" s="58">
        <v>0</v>
      </c>
      <c r="I42" s="58">
        <v>2431384.4500000002</v>
      </c>
      <c r="J42" s="58">
        <v>0</v>
      </c>
      <c r="K42" s="59">
        <v>0</v>
      </c>
      <c r="L42" s="59">
        <v>29383543.02</v>
      </c>
      <c r="M42" s="59">
        <v>0</v>
      </c>
      <c r="N42" s="58">
        <v>0</v>
      </c>
      <c r="O42" s="58">
        <v>4906574.05</v>
      </c>
      <c r="P42" s="76">
        <v>1899539.1</v>
      </c>
      <c r="Q42" s="58">
        <v>0</v>
      </c>
      <c r="R42" s="58">
        <v>3298688.94</v>
      </c>
      <c r="S42" s="58">
        <v>5992483.8899999997</v>
      </c>
      <c r="T42" s="58">
        <v>4233832.71</v>
      </c>
      <c r="U42" s="58">
        <v>0</v>
      </c>
      <c r="V42" s="58">
        <v>0</v>
      </c>
      <c r="W42" s="58">
        <v>7028962.5999999996</v>
      </c>
      <c r="X42" s="59">
        <v>2576624.9300000002</v>
      </c>
      <c r="Y42" s="59">
        <v>29936706.219999999</v>
      </c>
      <c r="Z42" s="60">
        <v>9.3723168162556561E-2</v>
      </c>
      <c r="AA42" s="59">
        <v>2533395.52</v>
      </c>
      <c r="AB42" s="59">
        <v>0</v>
      </c>
      <c r="AC42" s="59">
        <v>0</v>
      </c>
      <c r="AD42" s="59">
        <v>0</v>
      </c>
      <c r="AE42" s="59">
        <v>0</v>
      </c>
      <c r="AF42" s="59">
        <f t="shared" si="8"/>
        <v>0</v>
      </c>
      <c r="AG42" s="59">
        <v>1052201.96</v>
      </c>
      <c r="AH42" s="58">
        <v>83810.490000000005</v>
      </c>
      <c r="AI42" s="58">
        <v>213477.5</v>
      </c>
      <c r="AJ42" s="59">
        <v>0</v>
      </c>
      <c r="AK42" s="58">
        <v>141633.88</v>
      </c>
      <c r="AL42" s="58">
        <v>67757.509999999995</v>
      </c>
      <c r="AM42" s="58">
        <v>161591.87</v>
      </c>
      <c r="AN42" s="58">
        <v>11255.46</v>
      </c>
      <c r="AO42" s="58">
        <v>12835.89</v>
      </c>
      <c r="AP42" s="58">
        <v>0</v>
      </c>
      <c r="AQ42" s="58">
        <v>19438.879999999997</v>
      </c>
      <c r="AR42" s="58">
        <v>16835.73</v>
      </c>
      <c r="AS42" s="58">
        <v>0</v>
      </c>
      <c r="AT42" s="58">
        <v>6823.1</v>
      </c>
      <c r="AU42" s="58">
        <v>0</v>
      </c>
      <c r="AV42" s="58">
        <v>49371.81</v>
      </c>
      <c r="AW42" s="58">
        <v>1837034.08</v>
      </c>
      <c r="AX42" s="58">
        <v>0</v>
      </c>
      <c r="AY42" s="60">
        <f t="shared" si="9"/>
        <v>0</v>
      </c>
      <c r="AZ42" s="59">
        <v>0</v>
      </c>
      <c r="BA42" s="60">
        <v>9.3996015696489729E-2</v>
      </c>
      <c r="BB42" s="58">
        <v>2137976.5499999998</v>
      </c>
      <c r="BC42" s="58">
        <v>388065.14</v>
      </c>
      <c r="BD42" s="59">
        <v>272973.03999999998</v>
      </c>
      <c r="BE42" s="59">
        <v>4.0000000037252903E-2</v>
      </c>
      <c r="BF42" s="59">
        <v>1243636.5900000001</v>
      </c>
      <c r="BG42" s="59">
        <v>784378.070000001</v>
      </c>
      <c r="BH42" s="59">
        <v>0</v>
      </c>
      <c r="BI42" s="59">
        <v>0</v>
      </c>
      <c r="BJ42" s="59">
        <f t="shared" si="10"/>
        <v>0</v>
      </c>
      <c r="BK42" s="59">
        <v>0</v>
      </c>
      <c r="BL42" s="59">
        <v>3261</v>
      </c>
      <c r="BM42" s="59">
        <v>1508</v>
      </c>
      <c r="BN42" s="58">
        <v>0</v>
      </c>
      <c r="BO42" s="58">
        <v>0</v>
      </c>
      <c r="BP42" s="58">
        <v>-37</v>
      </c>
      <c r="BQ42" s="58">
        <v>-44</v>
      </c>
      <c r="BR42" s="58">
        <v>-460</v>
      </c>
      <c r="BS42" s="58">
        <v>-278</v>
      </c>
      <c r="BT42" s="58">
        <v>0</v>
      </c>
      <c r="BU42" s="58">
        <v>0</v>
      </c>
      <c r="BV42" s="58">
        <v>-9</v>
      </c>
      <c r="BW42" s="58">
        <v>-533</v>
      </c>
      <c r="BX42" s="58">
        <v>-2</v>
      </c>
      <c r="BY42" s="58">
        <v>3406</v>
      </c>
      <c r="BZ42" s="58">
        <v>127</v>
      </c>
      <c r="CA42" s="58">
        <v>53</v>
      </c>
      <c r="CB42" s="58">
        <v>136</v>
      </c>
      <c r="CC42" s="58">
        <v>60</v>
      </c>
      <c r="CD42" s="58">
        <v>324</v>
      </c>
      <c r="CE42" s="58">
        <v>4</v>
      </c>
      <c r="CF42" s="58">
        <v>10</v>
      </c>
      <c r="CG42" s="64"/>
    </row>
    <row r="43" spans="1:85" s="49" customFormat="1" ht="15.65" customHeight="1" x14ac:dyDescent="0.35">
      <c r="A43" s="38">
        <v>4</v>
      </c>
      <c r="B43" s="50" t="s">
        <v>448</v>
      </c>
      <c r="C43" s="56" t="s">
        <v>459</v>
      </c>
      <c r="D43" s="41" t="s">
        <v>142</v>
      </c>
      <c r="E43" s="41" t="s">
        <v>104</v>
      </c>
      <c r="F43" s="41" t="s">
        <v>143</v>
      </c>
      <c r="G43" s="58">
        <v>27260570.579999998</v>
      </c>
      <c r="H43" s="58">
        <v>0</v>
      </c>
      <c r="I43" s="58">
        <v>905606.98</v>
      </c>
      <c r="J43" s="58">
        <v>0</v>
      </c>
      <c r="K43" s="59">
        <v>0</v>
      </c>
      <c r="L43" s="59">
        <v>28166177.559999999</v>
      </c>
      <c r="M43" s="59">
        <v>0</v>
      </c>
      <c r="N43" s="58">
        <v>163105.76</v>
      </c>
      <c r="O43" s="58">
        <v>1459815.49</v>
      </c>
      <c r="P43" s="76">
        <v>7971443.7400000002</v>
      </c>
      <c r="Q43" s="58">
        <v>198050.87</v>
      </c>
      <c r="R43" s="58">
        <v>2154129.7000000002</v>
      </c>
      <c r="S43" s="58">
        <v>6764634.2000000002</v>
      </c>
      <c r="T43" s="58">
        <v>5933259.6900000004</v>
      </c>
      <c r="U43" s="58">
        <v>0</v>
      </c>
      <c r="V43" s="58">
        <v>0</v>
      </c>
      <c r="W43" s="58">
        <v>1018400.9</v>
      </c>
      <c r="X43" s="59">
        <v>2179738.3199999998</v>
      </c>
      <c r="Y43" s="59">
        <v>27842578.670000002</v>
      </c>
      <c r="Z43" s="60">
        <v>4.8969296738762172E-2</v>
      </c>
      <c r="AA43" s="59">
        <v>2179738.3199999998</v>
      </c>
      <c r="AB43" s="59">
        <v>0</v>
      </c>
      <c r="AC43" s="59">
        <v>0</v>
      </c>
      <c r="AD43" s="59">
        <v>0</v>
      </c>
      <c r="AE43" s="59">
        <v>0</v>
      </c>
      <c r="AF43" s="59">
        <f t="shared" si="8"/>
        <v>0</v>
      </c>
      <c r="AG43" s="59">
        <v>932044.19</v>
      </c>
      <c r="AH43" s="58">
        <v>70999.240000000005</v>
      </c>
      <c r="AI43" s="58">
        <v>228636.91</v>
      </c>
      <c r="AJ43" s="59">
        <v>0</v>
      </c>
      <c r="AK43" s="58">
        <v>143994.1</v>
      </c>
      <c r="AL43" s="58">
        <v>39543.279999999999</v>
      </c>
      <c r="AM43" s="58">
        <v>145998.09</v>
      </c>
      <c r="AN43" s="58">
        <v>12122.62</v>
      </c>
      <c r="AO43" s="58">
        <v>11013.85</v>
      </c>
      <c r="AP43" s="58">
        <v>0</v>
      </c>
      <c r="AQ43" s="58">
        <v>49263.45</v>
      </c>
      <c r="AR43" s="58">
        <v>9324.58</v>
      </c>
      <c r="AS43" s="58">
        <v>0</v>
      </c>
      <c r="AT43" s="58">
        <v>13778.5</v>
      </c>
      <c r="AU43" s="58">
        <v>25147.040000000001</v>
      </c>
      <c r="AV43" s="58">
        <v>77183.48</v>
      </c>
      <c r="AW43" s="58">
        <v>1759049.33</v>
      </c>
      <c r="AX43" s="58">
        <v>0</v>
      </c>
      <c r="AY43" s="60">
        <f t="shared" si="9"/>
        <v>0</v>
      </c>
      <c r="AZ43" s="59">
        <v>0</v>
      </c>
      <c r="BA43" s="60">
        <v>7.9959379925788776E-2</v>
      </c>
      <c r="BB43" s="58">
        <v>406270.69</v>
      </c>
      <c r="BC43" s="58">
        <v>928660.28</v>
      </c>
      <c r="BD43" s="59">
        <v>272973</v>
      </c>
      <c r="BE43" s="59">
        <v>0</v>
      </c>
      <c r="BF43" s="59">
        <v>1017410.16</v>
      </c>
      <c r="BG43" s="59">
        <v>577647.82749999803</v>
      </c>
      <c r="BH43" s="59">
        <v>0</v>
      </c>
      <c r="BI43" s="59">
        <v>0</v>
      </c>
      <c r="BJ43" s="59">
        <f t="shared" si="10"/>
        <v>0</v>
      </c>
      <c r="BK43" s="59">
        <v>0</v>
      </c>
      <c r="BL43" s="59">
        <v>3728</v>
      </c>
      <c r="BM43" s="59">
        <v>1367</v>
      </c>
      <c r="BN43" s="58">
        <v>1</v>
      </c>
      <c r="BO43" s="58">
        <v>0</v>
      </c>
      <c r="BP43" s="58">
        <v>-9</v>
      </c>
      <c r="BQ43" s="58">
        <v>-62</v>
      </c>
      <c r="BR43" s="58">
        <v>-155</v>
      </c>
      <c r="BS43" s="58">
        <v>-538</v>
      </c>
      <c r="BT43" s="58">
        <v>0</v>
      </c>
      <c r="BU43" s="58">
        <v>-1</v>
      </c>
      <c r="BV43" s="58">
        <v>-26</v>
      </c>
      <c r="BW43" s="58">
        <v>-352</v>
      </c>
      <c r="BX43" s="58">
        <v>-1</v>
      </c>
      <c r="BY43" s="58">
        <v>3952</v>
      </c>
      <c r="BZ43" s="58">
        <v>242</v>
      </c>
      <c r="CA43" s="58">
        <v>138</v>
      </c>
      <c r="CB43" s="58">
        <v>98</v>
      </c>
      <c r="CC43" s="58">
        <v>35</v>
      </c>
      <c r="CD43" s="58">
        <v>252</v>
      </c>
      <c r="CE43" s="58">
        <v>1</v>
      </c>
      <c r="CF43" s="58">
        <v>3</v>
      </c>
      <c r="CG43" s="63"/>
    </row>
    <row r="44" spans="1:85" s="65" customFormat="1" ht="15.65" customHeight="1" x14ac:dyDescent="0.35">
      <c r="A44" s="32">
        <v>4</v>
      </c>
      <c r="B44" s="33" t="s">
        <v>167</v>
      </c>
      <c r="C44" s="54" t="s">
        <v>168</v>
      </c>
      <c r="D44" s="34" t="s">
        <v>169</v>
      </c>
      <c r="E44" s="34" t="s">
        <v>86</v>
      </c>
      <c r="F44" s="34" t="s">
        <v>151</v>
      </c>
      <c r="G44" s="58">
        <v>25402846.469999999</v>
      </c>
      <c r="H44" s="58">
        <v>11620.93</v>
      </c>
      <c r="I44" s="58">
        <v>219434.55</v>
      </c>
      <c r="J44" s="58">
        <v>0</v>
      </c>
      <c r="K44" s="59">
        <v>0</v>
      </c>
      <c r="L44" s="59">
        <v>25633901.949999999</v>
      </c>
      <c r="M44" s="59">
        <v>0</v>
      </c>
      <c r="N44" s="58">
        <v>4756224.34</v>
      </c>
      <c r="O44" s="58">
        <v>2670958.08</v>
      </c>
      <c r="P44" s="76">
        <v>8445589.8800000008</v>
      </c>
      <c r="Q44" s="58">
        <v>0</v>
      </c>
      <c r="R44" s="58">
        <v>1106156.71</v>
      </c>
      <c r="S44" s="58">
        <v>3486554.95</v>
      </c>
      <c r="T44" s="58">
        <v>2529262.08</v>
      </c>
      <c r="U44" s="58">
        <v>0</v>
      </c>
      <c r="V44" s="58">
        <v>0</v>
      </c>
      <c r="W44" s="58">
        <v>213121.5</v>
      </c>
      <c r="X44" s="59">
        <v>2165381.9</v>
      </c>
      <c r="Y44" s="59">
        <v>25373249.440000001</v>
      </c>
      <c r="Z44" s="60">
        <v>0.10987428994872464</v>
      </c>
      <c r="AA44" s="59">
        <v>2159048.85</v>
      </c>
      <c r="AB44" s="59">
        <v>0</v>
      </c>
      <c r="AC44" s="59">
        <v>0</v>
      </c>
      <c r="AD44" s="59">
        <v>0</v>
      </c>
      <c r="AE44" s="59">
        <v>448.46</v>
      </c>
      <c r="AF44" s="59">
        <f t="shared" si="8"/>
        <v>448.46</v>
      </c>
      <c r="AG44" s="59">
        <v>925069.41</v>
      </c>
      <c r="AH44" s="58">
        <v>69090.990000000005</v>
      </c>
      <c r="AI44" s="58">
        <v>279961.98</v>
      </c>
      <c r="AJ44" s="59">
        <v>0</v>
      </c>
      <c r="AK44" s="58">
        <v>121939.58</v>
      </c>
      <c r="AL44" s="58">
        <v>7730.18</v>
      </c>
      <c r="AM44" s="58">
        <v>87872.21</v>
      </c>
      <c r="AN44" s="58">
        <v>11526.6</v>
      </c>
      <c r="AO44" s="58">
        <v>0</v>
      </c>
      <c r="AP44" s="58">
        <v>0</v>
      </c>
      <c r="AQ44" s="58">
        <v>30580.22</v>
      </c>
      <c r="AR44" s="58">
        <v>8286.56</v>
      </c>
      <c r="AS44" s="58">
        <v>0</v>
      </c>
      <c r="AT44" s="58">
        <v>39806.050000000003</v>
      </c>
      <c r="AU44" s="58">
        <v>176.39</v>
      </c>
      <c r="AV44" s="58">
        <v>135201.65</v>
      </c>
      <c r="AW44" s="58">
        <v>1717241.82</v>
      </c>
      <c r="AX44" s="58">
        <v>0</v>
      </c>
      <c r="AY44" s="60">
        <f t="shared" si="9"/>
        <v>0</v>
      </c>
      <c r="AZ44" s="59">
        <v>0</v>
      </c>
      <c r="BA44" s="60">
        <v>8.4992398491632509E-2</v>
      </c>
      <c r="BB44" s="58">
        <v>522446.46</v>
      </c>
      <c r="BC44" s="58">
        <v>2269950.1</v>
      </c>
      <c r="BD44" s="59">
        <v>276253</v>
      </c>
      <c r="BE44" s="59">
        <v>1.16415321826935E-10</v>
      </c>
      <c r="BF44" s="59">
        <v>1096637.1100000001</v>
      </c>
      <c r="BG44" s="59">
        <v>667326.65500000003</v>
      </c>
      <c r="BH44" s="59">
        <v>0</v>
      </c>
      <c r="BI44" s="59">
        <v>0</v>
      </c>
      <c r="BJ44" s="59">
        <f t="shared" si="10"/>
        <v>0</v>
      </c>
      <c r="BK44" s="59">
        <v>0</v>
      </c>
      <c r="BL44" s="59">
        <v>2298</v>
      </c>
      <c r="BM44" s="59">
        <v>988</v>
      </c>
      <c r="BN44" s="58">
        <v>0</v>
      </c>
      <c r="BO44" s="58">
        <v>0</v>
      </c>
      <c r="BP44" s="58">
        <v>-14</v>
      </c>
      <c r="BQ44" s="58">
        <v>-9</v>
      </c>
      <c r="BR44" s="58">
        <v>-232</v>
      </c>
      <c r="BS44" s="58">
        <v>-291</v>
      </c>
      <c r="BT44" s="58">
        <v>0</v>
      </c>
      <c r="BU44" s="58">
        <v>0</v>
      </c>
      <c r="BV44" s="58">
        <v>1</v>
      </c>
      <c r="BW44" s="58">
        <v>-393</v>
      </c>
      <c r="BX44" s="58">
        <v>0</v>
      </c>
      <c r="BY44" s="58">
        <v>2348</v>
      </c>
      <c r="BZ44" s="58">
        <v>13</v>
      </c>
      <c r="CA44" s="58">
        <v>18</v>
      </c>
      <c r="CB44" s="58">
        <v>60</v>
      </c>
      <c r="CC44" s="58">
        <v>34</v>
      </c>
      <c r="CD44" s="58">
        <v>298</v>
      </c>
      <c r="CE44" s="58">
        <v>0</v>
      </c>
      <c r="CF44" s="58">
        <v>1</v>
      </c>
      <c r="CG44" s="64"/>
    </row>
    <row r="45" spans="1:85" ht="15.65" customHeight="1" x14ac:dyDescent="0.35">
      <c r="A45" s="42">
        <v>5</v>
      </c>
      <c r="B45" s="43" t="s">
        <v>170</v>
      </c>
      <c r="C45" s="56" t="s">
        <v>171</v>
      </c>
      <c r="D45" s="41" t="s">
        <v>172</v>
      </c>
      <c r="E45" s="41" t="s">
        <v>101</v>
      </c>
      <c r="F45" s="41" t="s">
        <v>173</v>
      </c>
      <c r="G45" s="58">
        <v>31338921.100000001</v>
      </c>
      <c r="H45" s="58">
        <v>77081.09</v>
      </c>
      <c r="I45" s="58">
        <v>1114820.1399999999</v>
      </c>
      <c r="J45" s="58">
        <v>0</v>
      </c>
      <c r="K45" s="59">
        <v>0</v>
      </c>
      <c r="L45" s="59">
        <v>32530822.329999998</v>
      </c>
      <c r="M45" s="59">
        <v>0</v>
      </c>
      <c r="N45" s="58">
        <v>6616784.21</v>
      </c>
      <c r="O45" s="58">
        <v>1595189.08</v>
      </c>
      <c r="P45" s="76">
        <v>11870976.34</v>
      </c>
      <c r="Q45" s="58">
        <v>78270.83</v>
      </c>
      <c r="R45" s="58">
        <v>811005.16</v>
      </c>
      <c r="S45" s="58">
        <v>3911970.24</v>
      </c>
      <c r="T45" s="58">
        <v>2996846.83</v>
      </c>
      <c r="U45" s="58">
        <v>0</v>
      </c>
      <c r="V45" s="58">
        <v>0</v>
      </c>
      <c r="W45" s="58">
        <v>1872389.31</v>
      </c>
      <c r="X45" s="59">
        <v>2536340.02</v>
      </c>
      <c r="Y45" s="59">
        <v>32289772.02</v>
      </c>
      <c r="Z45" s="60">
        <v>7.8032164155511854E-2</v>
      </c>
      <c r="AA45" s="59">
        <v>2507492.56</v>
      </c>
      <c r="AB45" s="59">
        <v>0</v>
      </c>
      <c r="AC45" s="59">
        <v>0</v>
      </c>
      <c r="AD45" s="59">
        <v>0</v>
      </c>
      <c r="AE45" s="59">
        <v>0</v>
      </c>
      <c r="AF45" s="59">
        <f t="shared" si="8"/>
        <v>0</v>
      </c>
      <c r="AG45" s="59">
        <v>1147016.5</v>
      </c>
      <c r="AH45" s="58">
        <v>87020.27</v>
      </c>
      <c r="AI45" s="58">
        <v>244127.7</v>
      </c>
      <c r="AJ45" s="59">
        <v>564.33000000000004</v>
      </c>
      <c r="AK45" s="58">
        <v>119262.48</v>
      </c>
      <c r="AL45" s="58">
        <v>35040.68</v>
      </c>
      <c r="AM45" s="58">
        <v>101603.59</v>
      </c>
      <c r="AN45" s="58">
        <v>11160</v>
      </c>
      <c r="AO45" s="58">
        <v>2192</v>
      </c>
      <c r="AP45" s="58">
        <v>48272.27</v>
      </c>
      <c r="AQ45" s="58">
        <v>43590.79</v>
      </c>
      <c r="AR45" s="58">
        <v>18304.22</v>
      </c>
      <c r="AS45" s="58">
        <v>3000</v>
      </c>
      <c r="AT45" s="58">
        <v>3486.31</v>
      </c>
      <c r="AU45" s="58">
        <v>23804.35</v>
      </c>
      <c r="AV45" s="58">
        <v>61115.47</v>
      </c>
      <c r="AW45" s="58">
        <v>1949560.96</v>
      </c>
      <c r="AX45" s="58">
        <v>0</v>
      </c>
      <c r="AY45" s="60">
        <f t="shared" si="9"/>
        <v>0</v>
      </c>
      <c r="AZ45" s="59">
        <v>0</v>
      </c>
      <c r="BA45" s="60">
        <v>8.0012089503617281E-2</v>
      </c>
      <c r="BB45" s="58">
        <v>843666.51</v>
      </c>
      <c r="BC45" s="58">
        <v>1607792.13</v>
      </c>
      <c r="BD45" s="59">
        <v>276253</v>
      </c>
      <c r="BE45" s="59">
        <v>0</v>
      </c>
      <c r="BF45" s="59">
        <v>1171623.06</v>
      </c>
      <c r="BG45" s="59">
        <v>684232.82</v>
      </c>
      <c r="BH45" s="59">
        <v>0</v>
      </c>
      <c r="BI45" s="59">
        <v>0</v>
      </c>
      <c r="BJ45" s="59">
        <f t="shared" si="10"/>
        <v>0</v>
      </c>
      <c r="BK45" s="59">
        <v>0</v>
      </c>
      <c r="BL45" s="59">
        <v>3276</v>
      </c>
      <c r="BM45" s="59">
        <v>1303</v>
      </c>
      <c r="BN45" s="58">
        <v>48</v>
      </c>
      <c r="BO45" s="58">
        <v>0</v>
      </c>
      <c r="BP45" s="58">
        <v>-26</v>
      </c>
      <c r="BQ45" s="58">
        <v>-27</v>
      </c>
      <c r="BR45" s="58">
        <v>-348</v>
      </c>
      <c r="BS45" s="58">
        <v>-328</v>
      </c>
      <c r="BT45" s="58">
        <v>0</v>
      </c>
      <c r="BU45" s="58">
        <v>0</v>
      </c>
      <c r="BV45" s="58">
        <v>-1</v>
      </c>
      <c r="BW45" s="58">
        <v>-575</v>
      </c>
      <c r="BX45" s="58">
        <v>-1</v>
      </c>
      <c r="BY45" s="58">
        <v>3321</v>
      </c>
      <c r="BZ45" s="58">
        <v>3</v>
      </c>
      <c r="CA45" s="58">
        <v>14</v>
      </c>
      <c r="CB45" s="58">
        <v>85</v>
      </c>
      <c r="CC45" s="58">
        <v>32</v>
      </c>
      <c r="CD45" s="58">
        <v>128</v>
      </c>
      <c r="CE45" s="58">
        <v>318</v>
      </c>
      <c r="CF45" s="58">
        <v>12</v>
      </c>
      <c r="CG45" s="62"/>
    </row>
    <row r="46" spans="1:85" ht="15.65" customHeight="1" x14ac:dyDescent="0.35">
      <c r="A46" s="42">
        <v>5</v>
      </c>
      <c r="B46" s="43" t="s">
        <v>174</v>
      </c>
      <c r="C46" s="56" t="s">
        <v>175</v>
      </c>
      <c r="D46" s="41" t="s">
        <v>172</v>
      </c>
      <c r="E46" s="41" t="s">
        <v>115</v>
      </c>
      <c r="F46" s="41" t="s">
        <v>173</v>
      </c>
      <c r="G46" s="58">
        <v>18798352.359999999</v>
      </c>
      <c r="H46" s="58">
        <v>0</v>
      </c>
      <c r="I46" s="58">
        <v>1290304.8899999999</v>
      </c>
      <c r="J46" s="58">
        <v>0</v>
      </c>
      <c r="K46" s="59">
        <v>4302.58</v>
      </c>
      <c r="L46" s="59">
        <v>20092959.829999998</v>
      </c>
      <c r="M46" s="59">
        <v>0</v>
      </c>
      <c r="N46" s="58">
        <v>4457807.0999999996</v>
      </c>
      <c r="O46" s="58">
        <v>750917.45</v>
      </c>
      <c r="P46" s="76">
        <v>6332380.5</v>
      </c>
      <c r="Q46" s="58">
        <v>0</v>
      </c>
      <c r="R46" s="58">
        <v>654578.80000000005</v>
      </c>
      <c r="S46" s="58">
        <v>3003372.28</v>
      </c>
      <c r="T46" s="58">
        <v>2003218.62</v>
      </c>
      <c r="U46" s="58">
        <v>0</v>
      </c>
      <c r="V46" s="58">
        <v>0</v>
      </c>
      <c r="W46" s="58">
        <v>864453.54</v>
      </c>
      <c r="X46" s="59">
        <v>1898181.47</v>
      </c>
      <c r="Y46" s="59">
        <v>19964909.760000002</v>
      </c>
      <c r="Z46" s="60">
        <v>5.5976393560908867E-2</v>
      </c>
      <c r="AA46" s="59">
        <v>1879472.34</v>
      </c>
      <c r="AB46" s="59">
        <v>0</v>
      </c>
      <c r="AC46" s="59">
        <v>0</v>
      </c>
      <c r="AD46" s="59">
        <v>4302.58</v>
      </c>
      <c r="AE46" s="59">
        <v>0</v>
      </c>
      <c r="AF46" s="59">
        <f t="shared" si="8"/>
        <v>4302.58</v>
      </c>
      <c r="AG46" s="59">
        <v>1282987.7</v>
      </c>
      <c r="AH46" s="58">
        <v>101054.54</v>
      </c>
      <c r="AI46" s="58">
        <v>138466.16</v>
      </c>
      <c r="AJ46" s="59">
        <v>0</v>
      </c>
      <c r="AK46" s="58">
        <v>45315.14</v>
      </c>
      <c r="AL46" s="58">
        <v>60530.74</v>
      </c>
      <c r="AM46" s="58">
        <v>64647.71</v>
      </c>
      <c r="AN46" s="58">
        <v>11160</v>
      </c>
      <c r="AO46" s="58">
        <v>0</v>
      </c>
      <c r="AP46" s="58">
        <v>16977.09</v>
      </c>
      <c r="AQ46" s="58">
        <v>47153</v>
      </c>
      <c r="AR46" s="58">
        <v>1476.5</v>
      </c>
      <c r="AS46" s="58">
        <v>0</v>
      </c>
      <c r="AT46" s="58">
        <v>0</v>
      </c>
      <c r="AU46" s="58">
        <v>34800</v>
      </c>
      <c r="AV46" s="58">
        <v>101751.25</v>
      </c>
      <c r="AW46" s="58">
        <v>1906319.83</v>
      </c>
      <c r="AX46" s="58">
        <v>0</v>
      </c>
      <c r="AY46" s="60">
        <f t="shared" si="9"/>
        <v>0</v>
      </c>
      <c r="AZ46" s="59">
        <v>0</v>
      </c>
      <c r="BA46" s="60">
        <v>9.9980695329407052E-2</v>
      </c>
      <c r="BB46" s="58">
        <v>239011.88</v>
      </c>
      <c r="BC46" s="58">
        <v>813252.09</v>
      </c>
      <c r="BD46" s="59">
        <v>276231</v>
      </c>
      <c r="BE46" s="59">
        <v>0</v>
      </c>
      <c r="BF46" s="59">
        <v>321630.36999999901</v>
      </c>
      <c r="BG46" s="59">
        <v>0</v>
      </c>
      <c r="BH46" s="59">
        <v>0</v>
      </c>
      <c r="BI46" s="59">
        <v>0</v>
      </c>
      <c r="BJ46" s="59">
        <f t="shared" si="10"/>
        <v>0</v>
      </c>
      <c r="BK46" s="59">
        <v>0</v>
      </c>
      <c r="BL46" s="59">
        <v>1770</v>
      </c>
      <c r="BM46" s="59">
        <v>609</v>
      </c>
      <c r="BN46" s="58">
        <v>4</v>
      </c>
      <c r="BO46" s="58">
        <v>0</v>
      </c>
      <c r="BP46" s="58">
        <v>-3</v>
      </c>
      <c r="BQ46" s="58">
        <v>-17</v>
      </c>
      <c r="BR46" s="58">
        <v>-70</v>
      </c>
      <c r="BS46" s="58">
        <v>-224</v>
      </c>
      <c r="BT46" s="58">
        <v>0</v>
      </c>
      <c r="BU46" s="58">
        <v>0</v>
      </c>
      <c r="BV46" s="58">
        <v>-2</v>
      </c>
      <c r="BW46" s="58">
        <v>-302</v>
      </c>
      <c r="BX46" s="58">
        <v>0</v>
      </c>
      <c r="BY46" s="58">
        <v>1765</v>
      </c>
      <c r="BZ46" s="58">
        <v>33</v>
      </c>
      <c r="CA46" s="58">
        <v>28</v>
      </c>
      <c r="CB46" s="58">
        <v>140</v>
      </c>
      <c r="CC46" s="58">
        <v>41</v>
      </c>
      <c r="CD46" s="58">
        <v>70</v>
      </c>
      <c r="CE46" s="58">
        <v>46</v>
      </c>
      <c r="CF46" s="58">
        <v>4</v>
      </c>
      <c r="CG46" s="62"/>
    </row>
    <row r="47" spans="1:85" s="49" customFormat="1" ht="15.65" customHeight="1" x14ac:dyDescent="0.35">
      <c r="A47" s="42">
        <v>5</v>
      </c>
      <c r="B47" s="43" t="s">
        <v>176</v>
      </c>
      <c r="C47" s="56" t="s">
        <v>177</v>
      </c>
      <c r="D47" s="41" t="s">
        <v>178</v>
      </c>
      <c r="E47" s="41" t="s">
        <v>104</v>
      </c>
      <c r="F47" s="41" t="s">
        <v>179</v>
      </c>
      <c r="G47" s="58">
        <v>29092599.280000001</v>
      </c>
      <c r="H47" s="58">
        <v>0</v>
      </c>
      <c r="I47" s="58">
        <v>1455482.71</v>
      </c>
      <c r="J47" s="58">
        <v>0</v>
      </c>
      <c r="K47" s="59">
        <v>0</v>
      </c>
      <c r="L47" s="59">
        <v>30548081.989999998</v>
      </c>
      <c r="M47" s="59">
        <v>0</v>
      </c>
      <c r="N47" s="58">
        <v>0</v>
      </c>
      <c r="O47" s="58">
        <v>3241870.69</v>
      </c>
      <c r="P47" s="76">
        <v>8135730.5999999996</v>
      </c>
      <c r="Q47" s="58">
        <v>103844.01</v>
      </c>
      <c r="R47" s="58">
        <v>1975339.68</v>
      </c>
      <c r="S47" s="58">
        <v>6489834.1799999997</v>
      </c>
      <c r="T47" s="58">
        <v>5629727.1600000001</v>
      </c>
      <c r="U47" s="58">
        <v>0</v>
      </c>
      <c r="V47" s="58">
        <v>0</v>
      </c>
      <c r="W47" s="58">
        <v>1775722.26</v>
      </c>
      <c r="X47" s="59">
        <v>2701347.75</v>
      </c>
      <c r="Y47" s="59">
        <v>30053416.329999998</v>
      </c>
      <c r="Z47" s="60">
        <v>0.14299390954935703</v>
      </c>
      <c r="AA47" s="59">
        <v>2701347.75</v>
      </c>
      <c r="AB47" s="59">
        <v>0</v>
      </c>
      <c r="AC47" s="59">
        <v>0</v>
      </c>
      <c r="AD47" s="59">
        <v>0</v>
      </c>
      <c r="AE47" s="59">
        <v>443.23</v>
      </c>
      <c r="AF47" s="59">
        <f t="shared" si="8"/>
        <v>443.23</v>
      </c>
      <c r="AG47" s="59">
        <v>1405520.08</v>
      </c>
      <c r="AH47" s="58">
        <v>116047.61</v>
      </c>
      <c r="AI47" s="58">
        <v>320397.11</v>
      </c>
      <c r="AJ47" s="59">
        <v>0</v>
      </c>
      <c r="AK47" s="58">
        <v>154536.84</v>
      </c>
      <c r="AL47" s="58">
        <v>48982.58</v>
      </c>
      <c r="AM47" s="58">
        <v>125623.45</v>
      </c>
      <c r="AN47" s="58">
        <v>11160</v>
      </c>
      <c r="AO47" s="58">
        <v>22748</v>
      </c>
      <c r="AP47" s="58">
        <v>33363.19</v>
      </c>
      <c r="AQ47" s="58">
        <v>62206.81</v>
      </c>
      <c r="AR47" s="58">
        <v>41058.199999999997</v>
      </c>
      <c r="AS47" s="58">
        <v>0</v>
      </c>
      <c r="AT47" s="58">
        <v>13427.39</v>
      </c>
      <c r="AU47" s="58">
        <v>600</v>
      </c>
      <c r="AV47" s="58">
        <v>43863.81</v>
      </c>
      <c r="AW47" s="58">
        <v>2399535.0699999998</v>
      </c>
      <c r="AX47" s="58">
        <v>0</v>
      </c>
      <c r="AY47" s="60">
        <f t="shared" si="9"/>
        <v>0</v>
      </c>
      <c r="AZ47" s="59">
        <v>0</v>
      </c>
      <c r="BA47" s="60">
        <v>9.2853434098515514E-2</v>
      </c>
      <c r="BB47" s="58">
        <v>1282729.99</v>
      </c>
      <c r="BC47" s="58">
        <v>2877334.52</v>
      </c>
      <c r="BD47" s="59">
        <v>276253</v>
      </c>
      <c r="BE47" s="59">
        <v>0</v>
      </c>
      <c r="BF47" s="59">
        <v>1020571.27</v>
      </c>
      <c r="BG47" s="59">
        <v>420687.50250000099</v>
      </c>
      <c r="BH47" s="59">
        <v>0</v>
      </c>
      <c r="BI47" s="59">
        <v>0</v>
      </c>
      <c r="BJ47" s="59">
        <f t="shared" si="10"/>
        <v>0</v>
      </c>
      <c r="BK47" s="59">
        <v>0</v>
      </c>
      <c r="BL47" s="59">
        <v>4152</v>
      </c>
      <c r="BM47" s="59">
        <v>2106</v>
      </c>
      <c r="BN47" s="58">
        <v>0</v>
      </c>
      <c r="BO47" s="58">
        <v>0</v>
      </c>
      <c r="BP47" s="58">
        <v>-19</v>
      </c>
      <c r="BQ47" s="58">
        <v>-40</v>
      </c>
      <c r="BR47" s="58">
        <v>-367</v>
      </c>
      <c r="BS47" s="58">
        <v>-586</v>
      </c>
      <c r="BT47" s="58">
        <v>0</v>
      </c>
      <c r="BU47" s="58">
        <v>-1</v>
      </c>
      <c r="BV47" s="58">
        <v>0</v>
      </c>
      <c r="BW47" s="58">
        <v>-753</v>
      </c>
      <c r="BX47" s="58">
        <v>-1</v>
      </c>
      <c r="BY47" s="58">
        <v>4491</v>
      </c>
      <c r="BZ47" s="58">
        <v>27</v>
      </c>
      <c r="CA47" s="58">
        <v>18</v>
      </c>
      <c r="CB47" s="58">
        <v>132</v>
      </c>
      <c r="CC47" s="58">
        <v>43</v>
      </c>
      <c r="CD47" s="58">
        <v>402</v>
      </c>
      <c r="CE47" s="58">
        <v>164</v>
      </c>
      <c r="CF47" s="58">
        <v>8</v>
      </c>
      <c r="CG47" s="63"/>
    </row>
    <row r="48" spans="1:85" ht="15.65" customHeight="1" x14ac:dyDescent="0.35">
      <c r="A48" s="42">
        <v>5</v>
      </c>
      <c r="B48" s="43" t="s">
        <v>181</v>
      </c>
      <c r="C48" s="56" t="s">
        <v>182</v>
      </c>
      <c r="D48" s="41" t="s">
        <v>183</v>
      </c>
      <c r="E48" s="41" t="s">
        <v>125</v>
      </c>
      <c r="F48" s="41" t="s">
        <v>179</v>
      </c>
      <c r="G48" s="58">
        <v>13887582.359999999</v>
      </c>
      <c r="H48" s="58">
        <v>1581.51</v>
      </c>
      <c r="I48" s="58">
        <v>445854.05</v>
      </c>
      <c r="J48" s="58">
        <v>0</v>
      </c>
      <c r="K48" s="59">
        <v>0</v>
      </c>
      <c r="L48" s="59">
        <v>14335017.92</v>
      </c>
      <c r="M48" s="59">
        <v>0</v>
      </c>
      <c r="N48" s="58">
        <v>622089.19999999995</v>
      </c>
      <c r="O48" s="58">
        <v>1206521.1200000001</v>
      </c>
      <c r="P48" s="76">
        <v>3591753.58</v>
      </c>
      <c r="Q48" s="58">
        <v>1581.51</v>
      </c>
      <c r="R48" s="58">
        <v>855589.81</v>
      </c>
      <c r="S48" s="58">
        <v>4241484.55</v>
      </c>
      <c r="T48" s="58">
        <v>1554990.96</v>
      </c>
      <c r="U48" s="58">
        <v>0</v>
      </c>
      <c r="V48" s="58">
        <v>0</v>
      </c>
      <c r="W48" s="58">
        <v>720575.62</v>
      </c>
      <c r="X48" s="59">
        <v>1389026.56</v>
      </c>
      <c r="Y48" s="59">
        <v>14183612.91</v>
      </c>
      <c r="Z48" s="60">
        <v>3.9890584860670882E-2</v>
      </c>
      <c r="AA48" s="59">
        <v>1389026.56</v>
      </c>
      <c r="AB48" s="59">
        <v>0</v>
      </c>
      <c r="AC48" s="59">
        <v>0</v>
      </c>
      <c r="AD48" s="59">
        <v>0</v>
      </c>
      <c r="AE48" s="59">
        <v>0</v>
      </c>
      <c r="AF48" s="59">
        <f t="shared" si="8"/>
        <v>0</v>
      </c>
      <c r="AG48" s="59">
        <v>587315.14</v>
      </c>
      <c r="AH48" s="58">
        <v>45473.87</v>
      </c>
      <c r="AI48" s="58">
        <v>94954.8</v>
      </c>
      <c r="AJ48" s="59">
        <v>0</v>
      </c>
      <c r="AK48" s="58">
        <v>71326.37</v>
      </c>
      <c r="AL48" s="58">
        <v>15755.1</v>
      </c>
      <c r="AM48" s="58">
        <v>48583.09</v>
      </c>
      <c r="AN48" s="58">
        <v>11160</v>
      </c>
      <c r="AO48" s="58">
        <v>0</v>
      </c>
      <c r="AP48" s="58">
        <v>9000.17</v>
      </c>
      <c r="AQ48" s="58">
        <v>24572.629999999997</v>
      </c>
      <c r="AR48" s="58">
        <v>2702.04</v>
      </c>
      <c r="AS48" s="58">
        <v>0</v>
      </c>
      <c r="AT48" s="58">
        <v>7936.55</v>
      </c>
      <c r="AU48" s="58">
        <v>23387.3</v>
      </c>
      <c r="AV48" s="58">
        <v>66227.11</v>
      </c>
      <c r="AW48" s="58">
        <v>1008394.17</v>
      </c>
      <c r="AX48" s="58">
        <v>0</v>
      </c>
      <c r="AY48" s="60">
        <f t="shared" si="9"/>
        <v>0</v>
      </c>
      <c r="AZ48" s="59">
        <v>0</v>
      </c>
      <c r="BA48" s="60">
        <v>0.10001932114554171</v>
      </c>
      <c r="BB48" s="58">
        <v>268897.06</v>
      </c>
      <c r="BC48" s="58">
        <v>285149.81</v>
      </c>
      <c r="BD48" s="59">
        <v>276253</v>
      </c>
      <c r="BE48" s="59">
        <v>5.8207660913467401E-11</v>
      </c>
      <c r="BF48" s="59">
        <v>363517.91</v>
      </c>
      <c r="BG48" s="59">
        <v>111419.36749999999</v>
      </c>
      <c r="BH48" s="59">
        <v>0</v>
      </c>
      <c r="BI48" s="59">
        <v>0</v>
      </c>
      <c r="BJ48" s="59">
        <f t="shared" si="10"/>
        <v>0</v>
      </c>
      <c r="BK48" s="59">
        <v>0</v>
      </c>
      <c r="BL48" s="59">
        <v>1166</v>
      </c>
      <c r="BM48" s="59">
        <v>610</v>
      </c>
      <c r="BN48" s="58">
        <v>0</v>
      </c>
      <c r="BO48" s="58">
        <v>0</v>
      </c>
      <c r="BP48" s="58">
        <v>-28</v>
      </c>
      <c r="BQ48" s="58">
        <v>-47</v>
      </c>
      <c r="BR48" s="58">
        <v>-248</v>
      </c>
      <c r="BS48" s="58">
        <v>-78</v>
      </c>
      <c r="BT48" s="58">
        <v>2</v>
      </c>
      <c r="BU48" s="58">
        <v>0</v>
      </c>
      <c r="BV48" s="58">
        <v>0</v>
      </c>
      <c r="BW48" s="58">
        <v>-158</v>
      </c>
      <c r="BX48" s="58">
        <v>0</v>
      </c>
      <c r="BY48" s="58">
        <v>1219</v>
      </c>
      <c r="BZ48" s="58">
        <v>1</v>
      </c>
      <c r="CA48" s="58">
        <v>3</v>
      </c>
      <c r="CB48" s="58">
        <v>97</v>
      </c>
      <c r="CC48" s="58">
        <v>13</v>
      </c>
      <c r="CD48" s="58">
        <v>35</v>
      </c>
      <c r="CE48" s="58">
        <v>10</v>
      </c>
      <c r="CF48" s="58">
        <v>3</v>
      </c>
      <c r="CG48" s="62"/>
    </row>
    <row r="49" spans="1:85" ht="15.65" customHeight="1" x14ac:dyDescent="0.35">
      <c r="A49" s="42">
        <v>5</v>
      </c>
      <c r="B49" s="43" t="s">
        <v>184</v>
      </c>
      <c r="C49" s="56" t="s">
        <v>185</v>
      </c>
      <c r="D49" s="41" t="s">
        <v>186</v>
      </c>
      <c r="E49" s="41" t="s">
        <v>115</v>
      </c>
      <c r="F49" s="41" t="s">
        <v>173</v>
      </c>
      <c r="G49" s="58">
        <v>13260244.24</v>
      </c>
      <c r="H49" s="58">
        <v>0</v>
      </c>
      <c r="I49" s="58">
        <v>190829.39</v>
      </c>
      <c r="J49" s="58">
        <v>0</v>
      </c>
      <c r="K49" s="59">
        <v>1927.19</v>
      </c>
      <c r="L49" s="59">
        <v>13453000.82</v>
      </c>
      <c r="M49" s="59">
        <v>0</v>
      </c>
      <c r="N49" s="58">
        <v>3933244.46</v>
      </c>
      <c r="O49" s="58">
        <v>780710.17</v>
      </c>
      <c r="P49" s="76">
        <v>3989281.67</v>
      </c>
      <c r="Q49" s="58">
        <v>0</v>
      </c>
      <c r="R49" s="58">
        <v>442269.24</v>
      </c>
      <c r="S49" s="58">
        <v>2520003.38</v>
      </c>
      <c r="T49" s="58">
        <v>928111.13</v>
      </c>
      <c r="U49" s="58">
        <v>0</v>
      </c>
      <c r="V49" s="58">
        <v>0</v>
      </c>
      <c r="W49" s="58">
        <v>292077.33</v>
      </c>
      <c r="X49" s="59">
        <v>731320.39</v>
      </c>
      <c r="Y49" s="59">
        <v>13617017.77</v>
      </c>
      <c r="Z49" s="60">
        <v>2.4698527724855691E-2</v>
      </c>
      <c r="AA49" s="59">
        <v>729094.35</v>
      </c>
      <c r="AB49" s="59">
        <v>0</v>
      </c>
      <c r="AC49" s="59">
        <v>0</v>
      </c>
      <c r="AD49" s="59">
        <v>1927.19</v>
      </c>
      <c r="AE49" s="59">
        <v>1768.84</v>
      </c>
      <c r="AF49" s="59">
        <f t="shared" si="8"/>
        <v>3696.0299999999997</v>
      </c>
      <c r="AG49" s="59">
        <v>346558.22</v>
      </c>
      <c r="AH49" s="58">
        <v>26943.439999999999</v>
      </c>
      <c r="AI49" s="58">
        <v>44129.36</v>
      </c>
      <c r="AJ49" s="59">
        <v>0</v>
      </c>
      <c r="AK49" s="58">
        <v>48474.87</v>
      </c>
      <c r="AL49" s="58">
        <v>20100</v>
      </c>
      <c r="AM49" s="58">
        <v>79321.09</v>
      </c>
      <c r="AN49" s="58">
        <v>11160</v>
      </c>
      <c r="AO49" s="58">
        <v>0</v>
      </c>
      <c r="AP49" s="58">
        <v>10106.1</v>
      </c>
      <c r="AQ49" s="58">
        <v>20926.330000000002</v>
      </c>
      <c r="AR49" s="58">
        <v>3967.25</v>
      </c>
      <c r="AS49" s="58">
        <v>0</v>
      </c>
      <c r="AT49" s="58">
        <v>355.19</v>
      </c>
      <c r="AU49" s="58">
        <v>17630.21</v>
      </c>
      <c r="AV49" s="58">
        <v>32452.31</v>
      </c>
      <c r="AW49" s="58">
        <v>662124.37</v>
      </c>
      <c r="AX49" s="58">
        <v>0</v>
      </c>
      <c r="AY49" s="60">
        <f t="shared" si="9"/>
        <v>0</v>
      </c>
      <c r="AZ49" s="59">
        <v>0</v>
      </c>
      <c r="BA49" s="60">
        <v>5.4983478192706346E-2</v>
      </c>
      <c r="BB49" s="58">
        <v>171264.98</v>
      </c>
      <c r="BC49" s="58">
        <v>156243.53</v>
      </c>
      <c r="BD49" s="59">
        <v>275861.33</v>
      </c>
      <c r="BE49" s="59">
        <v>0</v>
      </c>
      <c r="BF49" s="59">
        <v>515524.35</v>
      </c>
      <c r="BG49" s="59">
        <v>349993.25750000001</v>
      </c>
      <c r="BH49" s="59">
        <v>0</v>
      </c>
      <c r="BI49" s="59">
        <v>0</v>
      </c>
      <c r="BJ49" s="59">
        <f t="shared" si="10"/>
        <v>0</v>
      </c>
      <c r="BK49" s="59">
        <v>0</v>
      </c>
      <c r="BL49" s="59">
        <v>953</v>
      </c>
      <c r="BM49" s="59">
        <v>407</v>
      </c>
      <c r="BN49" s="58">
        <v>20</v>
      </c>
      <c r="BO49" s="58">
        <v>0</v>
      </c>
      <c r="BP49" s="58">
        <v>-9</v>
      </c>
      <c r="BQ49" s="58">
        <v>-11</v>
      </c>
      <c r="BR49" s="58">
        <v>-90</v>
      </c>
      <c r="BS49" s="58">
        <v>-134</v>
      </c>
      <c r="BT49" s="58">
        <v>0</v>
      </c>
      <c r="BU49" s="58">
        <v>0</v>
      </c>
      <c r="BV49" s="58">
        <v>0</v>
      </c>
      <c r="BW49" s="58">
        <v>-142</v>
      </c>
      <c r="BX49" s="58">
        <v>-1</v>
      </c>
      <c r="BY49" s="58">
        <v>993</v>
      </c>
      <c r="BZ49" s="58">
        <v>0</v>
      </c>
      <c r="CA49" s="58">
        <v>5</v>
      </c>
      <c r="CB49" s="58">
        <v>40</v>
      </c>
      <c r="CC49" s="58">
        <v>14</v>
      </c>
      <c r="CD49" s="58">
        <v>65</v>
      </c>
      <c r="CE49" s="58">
        <v>23</v>
      </c>
      <c r="CF49" s="58">
        <v>0</v>
      </c>
      <c r="CG49" s="62"/>
    </row>
    <row r="50" spans="1:85" s="49" customFormat="1" ht="15.65" customHeight="1" x14ac:dyDescent="0.35">
      <c r="A50" s="42">
        <v>5</v>
      </c>
      <c r="B50" s="43" t="s">
        <v>561</v>
      </c>
      <c r="C50" s="56" t="s">
        <v>552</v>
      </c>
      <c r="D50" s="41" t="s">
        <v>154</v>
      </c>
      <c r="E50" s="41" t="s">
        <v>110</v>
      </c>
      <c r="F50" s="41" t="s">
        <v>179</v>
      </c>
      <c r="G50" s="59">
        <v>16683140.68</v>
      </c>
      <c r="H50" s="59">
        <v>0</v>
      </c>
      <c r="I50" s="59">
        <f>54979+489440</f>
        <v>544419</v>
      </c>
      <c r="J50" s="59">
        <v>0</v>
      </c>
      <c r="K50" s="59">
        <v>0</v>
      </c>
      <c r="L50" s="59">
        <v>17227559.689999998</v>
      </c>
      <c r="M50" s="59">
        <v>0</v>
      </c>
      <c r="N50" s="59">
        <v>2972732.61</v>
      </c>
      <c r="O50" s="89">
        <v>536105.56999999995</v>
      </c>
      <c r="P50" s="89">
        <v>6660492.96</v>
      </c>
      <c r="Q50" s="89">
        <v>27756.26</v>
      </c>
      <c r="R50" s="89">
        <v>462949.62</v>
      </c>
      <c r="S50" s="89">
        <v>1740023.68</v>
      </c>
      <c r="T50" s="89">
        <v>2695233.39</v>
      </c>
      <c r="U50" s="59">
        <v>0</v>
      </c>
      <c r="V50" s="59">
        <v>0</v>
      </c>
      <c r="W50" s="89">
        <v>657239.52</v>
      </c>
      <c r="X50" s="89">
        <v>1667253.4899999998</v>
      </c>
      <c r="Y50" s="89">
        <v>17419787.100000001</v>
      </c>
      <c r="Z50" s="60">
        <f>2125538/16683141</f>
        <v>0.1274063439252836</v>
      </c>
      <c r="AA50" s="59">
        <v>1667253.4900000002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  <c r="AG50" s="86">
        <v>849234.59000000008</v>
      </c>
      <c r="AH50" s="86">
        <v>64229.59</v>
      </c>
      <c r="AI50" s="86">
        <v>266806.90000000002</v>
      </c>
      <c r="AJ50" s="59">
        <v>0</v>
      </c>
      <c r="AK50" s="86">
        <v>133620</v>
      </c>
      <c r="AL50" s="86">
        <v>37565.06</v>
      </c>
      <c r="AM50" s="86">
        <v>66526.399999999994</v>
      </c>
      <c r="AN50" s="86">
        <v>16110</v>
      </c>
      <c r="AO50" s="86">
        <v>22748</v>
      </c>
      <c r="AP50" s="86">
        <v>5523.32</v>
      </c>
      <c r="AQ50" s="59">
        <v>59192.19</v>
      </c>
      <c r="AR50" s="86">
        <v>10199.990000000002</v>
      </c>
      <c r="AS50" s="59">
        <v>0</v>
      </c>
      <c r="AT50" s="86">
        <v>1236.98</v>
      </c>
      <c r="AU50" s="86">
        <v>36630.36</v>
      </c>
      <c r="AV50" s="73">
        <f>AW50-SUM(AG50:AU50)</f>
        <v>74530.809999999823</v>
      </c>
      <c r="AW50" s="90">
        <v>1644154.19</v>
      </c>
      <c r="AX50" s="59">
        <v>0</v>
      </c>
      <c r="AY50" s="60">
        <v>0</v>
      </c>
      <c r="AZ50" s="59">
        <v>0</v>
      </c>
      <c r="BA50" s="60">
        <f>1667253/16683141</f>
        <v>9.993639686915072E-2</v>
      </c>
      <c r="BB50" s="87">
        <v>496129.53</v>
      </c>
      <c r="BC50" s="88">
        <v>1629408</v>
      </c>
      <c r="BD50" s="59">
        <v>180552.24</v>
      </c>
      <c r="BE50" s="59">
        <v>0</v>
      </c>
      <c r="BF50" s="59">
        <v>369463.19</v>
      </c>
      <c r="BG50" s="59">
        <v>289431.61249999999</v>
      </c>
      <c r="BH50" s="59">
        <v>0</v>
      </c>
      <c r="BI50" s="59">
        <v>0</v>
      </c>
      <c r="BJ50" s="59">
        <v>0</v>
      </c>
      <c r="BK50" s="59">
        <v>0</v>
      </c>
      <c r="BL50" s="87">
        <v>1894</v>
      </c>
      <c r="BM50" s="91">
        <v>654</v>
      </c>
      <c r="BN50" s="59">
        <v>5</v>
      </c>
      <c r="BO50" s="59">
        <v>-6</v>
      </c>
      <c r="BP50" s="59">
        <v>-5</v>
      </c>
      <c r="BQ50" s="59">
        <v>-54</v>
      </c>
      <c r="BR50" s="59">
        <v>-74</v>
      </c>
      <c r="BS50" s="59">
        <v>-176</v>
      </c>
      <c r="BT50" s="59">
        <v>1</v>
      </c>
      <c r="BU50" s="59">
        <v>-1</v>
      </c>
      <c r="BV50" s="59">
        <v>1</v>
      </c>
      <c r="BW50" s="59">
        <v>-368</v>
      </c>
      <c r="BX50" s="59">
        <v>0</v>
      </c>
      <c r="BY50" s="59">
        <v>1871</v>
      </c>
      <c r="BZ50" s="59">
        <v>1</v>
      </c>
      <c r="CA50" s="59">
        <v>0</v>
      </c>
      <c r="CB50" s="59">
        <v>17</v>
      </c>
      <c r="CC50" s="59">
        <v>5</v>
      </c>
      <c r="CD50" s="59">
        <v>73</v>
      </c>
      <c r="CE50" s="59">
        <v>9</v>
      </c>
      <c r="CF50" s="59">
        <v>0</v>
      </c>
      <c r="CG50" s="63"/>
    </row>
    <row r="51" spans="1:85" ht="15.65" customHeight="1" x14ac:dyDescent="0.35">
      <c r="A51" s="42">
        <v>5</v>
      </c>
      <c r="B51" s="43" t="s">
        <v>187</v>
      </c>
      <c r="C51" s="56" t="s">
        <v>188</v>
      </c>
      <c r="D51" s="41" t="s">
        <v>189</v>
      </c>
      <c r="E51" s="41" t="s">
        <v>110</v>
      </c>
      <c r="F51" s="41" t="s">
        <v>179</v>
      </c>
      <c r="G51" s="58">
        <v>25365405.73</v>
      </c>
      <c r="H51" s="58">
        <v>0</v>
      </c>
      <c r="I51" s="58">
        <v>346176.45</v>
      </c>
      <c r="J51" s="58">
        <v>0</v>
      </c>
      <c r="K51" s="59">
        <v>0</v>
      </c>
      <c r="L51" s="59">
        <v>25711582.18</v>
      </c>
      <c r="M51" s="59">
        <v>0</v>
      </c>
      <c r="N51" s="58">
        <v>2877179.73</v>
      </c>
      <c r="O51" s="58">
        <v>535055.81999999995</v>
      </c>
      <c r="P51" s="76">
        <v>11082130.74</v>
      </c>
      <c r="Q51" s="58">
        <v>42054.46</v>
      </c>
      <c r="R51" s="58">
        <v>607208.29</v>
      </c>
      <c r="S51" s="58">
        <v>2505369.35</v>
      </c>
      <c r="T51" s="58">
        <v>5046502.75</v>
      </c>
      <c r="U51" s="58">
        <v>0</v>
      </c>
      <c r="V51" s="58">
        <v>0</v>
      </c>
      <c r="W51" s="58">
        <v>420706.23</v>
      </c>
      <c r="X51" s="59">
        <v>2535022.25</v>
      </c>
      <c r="Y51" s="59">
        <v>25651229.620000001</v>
      </c>
      <c r="Z51" s="60">
        <v>0.11067258611518373</v>
      </c>
      <c r="AA51" s="59">
        <v>2534787.25</v>
      </c>
      <c r="AB51" s="59">
        <v>0</v>
      </c>
      <c r="AC51" s="59">
        <v>0</v>
      </c>
      <c r="AD51" s="59">
        <v>0</v>
      </c>
      <c r="AE51" s="59">
        <v>0</v>
      </c>
      <c r="AF51" s="59">
        <f t="shared" ref="AF51:AF56" si="11">SUM(AD51:AE51)</f>
        <v>0</v>
      </c>
      <c r="AG51" s="59">
        <v>1497038.64</v>
      </c>
      <c r="AH51" s="58">
        <v>113416.98</v>
      </c>
      <c r="AI51" s="58">
        <v>307427.39</v>
      </c>
      <c r="AJ51" s="59">
        <v>0</v>
      </c>
      <c r="AK51" s="58">
        <v>140639.37</v>
      </c>
      <c r="AL51" s="58">
        <v>40900</v>
      </c>
      <c r="AM51" s="58">
        <v>61522.23</v>
      </c>
      <c r="AN51" s="58">
        <v>11160</v>
      </c>
      <c r="AO51" s="58">
        <v>0</v>
      </c>
      <c r="AP51" s="58">
        <v>0</v>
      </c>
      <c r="AQ51" s="58">
        <v>74395.58</v>
      </c>
      <c r="AR51" s="58">
        <v>2705</v>
      </c>
      <c r="AS51" s="58">
        <v>0</v>
      </c>
      <c r="AT51" s="58">
        <v>0</v>
      </c>
      <c r="AU51" s="58">
        <v>25258</v>
      </c>
      <c r="AV51" s="58">
        <v>120069.93000000001</v>
      </c>
      <c r="AW51" s="58">
        <v>2394533.12</v>
      </c>
      <c r="AX51" s="58">
        <v>0</v>
      </c>
      <c r="AY51" s="60">
        <f t="shared" ref="AY51:AY62" si="12">AX51/AW51</f>
        <v>0</v>
      </c>
      <c r="AZ51" s="59">
        <v>0</v>
      </c>
      <c r="BA51" s="60">
        <v>9.9930877391883138E-2</v>
      </c>
      <c r="BB51" s="58">
        <v>409895.65</v>
      </c>
      <c r="BC51" s="58">
        <v>2397359.4</v>
      </c>
      <c r="BD51" s="59">
        <v>195368.14</v>
      </c>
      <c r="BE51" s="59">
        <v>0</v>
      </c>
      <c r="BF51" s="59">
        <v>364219.19300000003</v>
      </c>
      <c r="BG51" s="59">
        <v>0</v>
      </c>
      <c r="BH51" s="59">
        <v>0</v>
      </c>
      <c r="BI51" s="59">
        <v>0</v>
      </c>
      <c r="BJ51" s="59">
        <f t="shared" ref="BJ51:BJ56" si="13">SUM(BH51:BI51)</f>
        <v>0</v>
      </c>
      <c r="BK51" s="59">
        <v>0</v>
      </c>
      <c r="BL51" s="59">
        <v>3222</v>
      </c>
      <c r="BM51" s="59">
        <v>1210</v>
      </c>
      <c r="BN51" s="58">
        <v>42</v>
      </c>
      <c r="BO51" s="58">
        <v>0</v>
      </c>
      <c r="BP51" s="58">
        <v>-7</v>
      </c>
      <c r="BQ51" s="58">
        <v>-68</v>
      </c>
      <c r="BR51" s="58">
        <v>-204</v>
      </c>
      <c r="BS51" s="58">
        <v>-640</v>
      </c>
      <c r="BT51" s="58">
        <v>7</v>
      </c>
      <c r="BU51" s="58">
        <v>-1</v>
      </c>
      <c r="BV51" s="58">
        <v>1</v>
      </c>
      <c r="BW51" s="58">
        <v>-387</v>
      </c>
      <c r="BX51" s="58">
        <v>0</v>
      </c>
      <c r="BY51" s="58">
        <v>3175</v>
      </c>
      <c r="BZ51" s="58">
        <v>4</v>
      </c>
      <c r="CA51" s="58">
        <v>53</v>
      </c>
      <c r="CB51" s="58">
        <v>57</v>
      </c>
      <c r="CC51" s="58">
        <v>42</v>
      </c>
      <c r="CD51" s="58">
        <v>272</v>
      </c>
      <c r="CE51" s="58">
        <v>14</v>
      </c>
      <c r="CF51" s="58">
        <v>4</v>
      </c>
      <c r="CG51" s="62"/>
    </row>
    <row r="52" spans="1:85" ht="15.65" customHeight="1" x14ac:dyDescent="0.35">
      <c r="A52" s="42">
        <v>5</v>
      </c>
      <c r="B52" s="43" t="s">
        <v>466</v>
      </c>
      <c r="C52" s="56" t="s">
        <v>468</v>
      </c>
      <c r="D52" s="41" t="s">
        <v>172</v>
      </c>
      <c r="E52" s="41" t="s">
        <v>115</v>
      </c>
      <c r="F52" s="41" t="s">
        <v>173</v>
      </c>
      <c r="G52" s="59">
        <v>30233529.84</v>
      </c>
      <c r="H52" s="59">
        <v>121525.47</v>
      </c>
      <c r="I52" s="59">
        <v>1884940.49</v>
      </c>
      <c r="J52" s="59">
        <v>0</v>
      </c>
      <c r="K52" s="59">
        <v>0</v>
      </c>
      <c r="L52" s="59">
        <v>32239995.800000001</v>
      </c>
      <c r="M52" s="59">
        <v>0</v>
      </c>
      <c r="N52" s="59">
        <v>5412862.9800000004</v>
      </c>
      <c r="O52" s="59">
        <v>1142925.52</v>
      </c>
      <c r="P52" s="59">
        <v>15233312.25</v>
      </c>
      <c r="Q52" s="59">
        <v>120275.87</v>
      </c>
      <c r="R52" s="59">
        <v>980702.27</v>
      </c>
      <c r="S52" s="59">
        <v>1492125.3</v>
      </c>
      <c r="T52" s="59">
        <v>4037486.65</v>
      </c>
      <c r="U52" s="59">
        <v>0</v>
      </c>
      <c r="V52" s="59">
        <v>0</v>
      </c>
      <c r="W52" s="59">
        <v>1100550.8799999999</v>
      </c>
      <c r="X52" s="59">
        <v>2354043.54</v>
      </c>
      <c r="Y52" s="59">
        <v>31874285.260000002</v>
      </c>
      <c r="Z52" s="60">
        <v>7.0222644572080994E-2</v>
      </c>
      <c r="AA52" s="59">
        <v>2115891.2400000002</v>
      </c>
      <c r="AB52" s="59">
        <v>0</v>
      </c>
      <c r="AC52" s="59">
        <v>0</v>
      </c>
      <c r="AD52" s="59">
        <v>0</v>
      </c>
      <c r="AE52" s="59">
        <v>0</v>
      </c>
      <c r="AF52" s="59">
        <f t="shared" si="11"/>
        <v>0</v>
      </c>
      <c r="AG52" s="59">
        <v>996558.56</v>
      </c>
      <c r="AH52" s="59">
        <v>76429.38</v>
      </c>
      <c r="AI52" s="59">
        <v>224002.89</v>
      </c>
      <c r="AJ52" s="59">
        <v>16052.4</v>
      </c>
      <c r="AK52" s="59">
        <v>59501.11</v>
      </c>
      <c r="AL52" s="59">
        <v>5625</v>
      </c>
      <c r="AM52" s="59">
        <v>103717.14</v>
      </c>
      <c r="AN52" s="59">
        <v>11160</v>
      </c>
      <c r="AO52" s="59">
        <v>1100</v>
      </c>
      <c r="AP52" s="59">
        <v>155605.01</v>
      </c>
      <c r="AQ52" s="59">
        <v>46605.15</v>
      </c>
      <c r="AR52" s="59">
        <v>23268.33</v>
      </c>
      <c r="AS52" s="59">
        <v>60</v>
      </c>
      <c r="AT52" s="59">
        <v>0</v>
      </c>
      <c r="AU52" s="59">
        <v>37440.449999999997</v>
      </c>
      <c r="AV52" s="59">
        <v>74263.77</v>
      </c>
      <c r="AW52" s="59">
        <v>1831389.19</v>
      </c>
      <c r="AX52" s="59">
        <v>0</v>
      </c>
      <c r="AY52" s="60">
        <f t="shared" si="12"/>
        <v>0</v>
      </c>
      <c r="AZ52" s="59">
        <v>0</v>
      </c>
      <c r="BA52" s="60">
        <v>6.9984922408914463E-2</v>
      </c>
      <c r="BB52" s="59">
        <v>195936.43</v>
      </c>
      <c r="BC52" s="59">
        <v>1935675.83</v>
      </c>
      <c r="BD52" s="59">
        <v>272973</v>
      </c>
      <c r="BE52" s="59">
        <v>0</v>
      </c>
      <c r="BF52" s="59">
        <v>1039589.29</v>
      </c>
      <c r="BG52" s="59">
        <v>581741.99250000098</v>
      </c>
      <c r="BH52" s="59">
        <v>0</v>
      </c>
      <c r="BI52" s="59">
        <v>0</v>
      </c>
      <c r="BJ52" s="59">
        <f t="shared" si="13"/>
        <v>0</v>
      </c>
      <c r="BK52" s="59">
        <v>0</v>
      </c>
      <c r="BL52" s="59">
        <v>3892</v>
      </c>
      <c r="BM52" s="59">
        <v>1336</v>
      </c>
      <c r="BN52" s="59">
        <v>24</v>
      </c>
      <c r="BO52" s="59">
        <v>-19</v>
      </c>
      <c r="BP52" s="59">
        <v>-4</v>
      </c>
      <c r="BQ52" s="59">
        <v>-15</v>
      </c>
      <c r="BR52" s="59">
        <v>-94</v>
      </c>
      <c r="BS52" s="59">
        <v>-488</v>
      </c>
      <c r="BT52" s="59">
        <v>0</v>
      </c>
      <c r="BU52" s="59">
        <v>0</v>
      </c>
      <c r="BV52" s="59">
        <v>-1</v>
      </c>
      <c r="BW52" s="59">
        <v>-619</v>
      </c>
      <c r="BX52" s="59">
        <v>-4</v>
      </c>
      <c r="BY52" s="59">
        <v>4008</v>
      </c>
      <c r="BZ52" s="59">
        <v>11</v>
      </c>
      <c r="CA52" s="59">
        <v>2</v>
      </c>
      <c r="CB52" s="59">
        <v>79</v>
      </c>
      <c r="CC52" s="59">
        <v>45</v>
      </c>
      <c r="CD52" s="59">
        <v>79</v>
      </c>
      <c r="CE52" s="59">
        <v>428</v>
      </c>
      <c r="CF52" s="59">
        <v>3</v>
      </c>
      <c r="CG52" s="62"/>
    </row>
    <row r="53" spans="1:85" ht="15.65" customHeight="1" x14ac:dyDescent="0.35">
      <c r="A53" s="42">
        <v>5</v>
      </c>
      <c r="B53" s="84" t="s">
        <v>551</v>
      </c>
      <c r="C53" s="56" t="s">
        <v>542</v>
      </c>
      <c r="D53" s="41" t="s">
        <v>172</v>
      </c>
      <c r="E53" s="41" t="s">
        <v>115</v>
      </c>
      <c r="F53" s="41" t="s">
        <v>173</v>
      </c>
      <c r="G53" s="59">
        <v>18447984.199999999</v>
      </c>
      <c r="H53" s="59">
        <v>0</v>
      </c>
      <c r="I53" s="59">
        <v>258324.48000000001</v>
      </c>
      <c r="J53" s="59">
        <v>0</v>
      </c>
      <c r="K53" s="59">
        <v>0</v>
      </c>
      <c r="L53" s="59">
        <v>18706308.68</v>
      </c>
      <c r="M53" s="59">
        <v>0</v>
      </c>
      <c r="N53" s="59">
        <v>4976996.3499999996</v>
      </c>
      <c r="O53" s="59">
        <v>844844.07</v>
      </c>
      <c r="P53" s="59">
        <v>6192920.71</v>
      </c>
      <c r="Q53" s="59">
        <v>34425.75</v>
      </c>
      <c r="R53" s="59">
        <v>664073.49</v>
      </c>
      <c r="S53" s="59">
        <v>2181792.62</v>
      </c>
      <c r="T53" s="59">
        <v>1549434.42</v>
      </c>
      <c r="U53" s="59">
        <v>0</v>
      </c>
      <c r="V53" s="59">
        <v>0</v>
      </c>
      <c r="W53" s="59">
        <v>436867.34</v>
      </c>
      <c r="X53" s="59">
        <v>1843090.51</v>
      </c>
      <c r="Y53" s="59">
        <v>18724445.260000002</v>
      </c>
      <c r="Z53" s="60">
        <v>3.6730804984102389E-2</v>
      </c>
      <c r="AA53" s="59">
        <v>1844803</v>
      </c>
      <c r="AB53" s="59">
        <v>0</v>
      </c>
      <c r="AC53" s="59">
        <v>0</v>
      </c>
      <c r="AD53" s="59">
        <v>0</v>
      </c>
      <c r="AE53" s="59">
        <v>0</v>
      </c>
      <c r="AF53" s="59">
        <f t="shared" si="11"/>
        <v>0</v>
      </c>
      <c r="AG53" s="59">
        <v>694802.17</v>
      </c>
      <c r="AH53" s="59">
        <v>55453.74</v>
      </c>
      <c r="AI53" s="59">
        <v>129067.57</v>
      </c>
      <c r="AJ53" s="59">
        <v>0</v>
      </c>
      <c r="AK53" s="59">
        <v>60499.81</v>
      </c>
      <c r="AL53" s="59">
        <v>35472.29</v>
      </c>
      <c r="AM53" s="59">
        <v>92627.22</v>
      </c>
      <c r="AN53" s="59">
        <v>16110</v>
      </c>
      <c r="AO53" s="59">
        <v>4162.5</v>
      </c>
      <c r="AP53" s="59">
        <v>42411.46</v>
      </c>
      <c r="AQ53" s="59">
        <v>21296.73</v>
      </c>
      <c r="AR53" s="59">
        <v>31038.76</v>
      </c>
      <c r="AS53" s="59">
        <v>0</v>
      </c>
      <c r="AT53" s="59">
        <v>29666.92</v>
      </c>
      <c r="AU53" s="59">
        <v>18962.599999999999</v>
      </c>
      <c r="AV53" s="59">
        <v>53379.68</v>
      </c>
      <c r="AW53" s="59">
        <v>1284951.45</v>
      </c>
      <c r="AX53" s="59">
        <v>0</v>
      </c>
      <c r="AY53" s="60">
        <f t="shared" si="12"/>
        <v>0</v>
      </c>
      <c r="AZ53" s="59">
        <v>0</v>
      </c>
      <c r="BA53" s="60">
        <v>0.10000024826560726</v>
      </c>
      <c r="BB53" s="59">
        <v>201945.17</v>
      </c>
      <c r="BC53" s="59">
        <v>475664.14</v>
      </c>
      <c r="BD53" s="59">
        <v>272973</v>
      </c>
      <c r="BE53" s="59">
        <v>5.8207660913467401E-11</v>
      </c>
      <c r="BF53" s="59">
        <v>839343.31</v>
      </c>
      <c r="BG53" s="59">
        <v>518105.44750000001</v>
      </c>
      <c r="BH53" s="59">
        <v>0</v>
      </c>
      <c r="BI53" s="59">
        <v>0</v>
      </c>
      <c r="BJ53" s="59">
        <f t="shared" si="13"/>
        <v>0</v>
      </c>
      <c r="BK53" s="59">
        <v>0</v>
      </c>
      <c r="BL53" s="59">
        <v>1526</v>
      </c>
      <c r="BM53" s="59">
        <v>625</v>
      </c>
      <c r="BN53" s="59">
        <v>18</v>
      </c>
      <c r="BO53" s="59">
        <v>0</v>
      </c>
      <c r="BP53" s="59">
        <v>-13</v>
      </c>
      <c r="BQ53" s="59">
        <v>-27</v>
      </c>
      <c r="BR53" s="59">
        <v>-70</v>
      </c>
      <c r="BS53" s="59">
        <v>-233</v>
      </c>
      <c r="BT53" s="59">
        <v>0</v>
      </c>
      <c r="BU53" s="59">
        <v>0</v>
      </c>
      <c r="BV53" s="59">
        <v>0</v>
      </c>
      <c r="BW53" s="59">
        <v>-234</v>
      </c>
      <c r="BX53" s="59">
        <v>0</v>
      </c>
      <c r="BY53" s="59">
        <v>1592</v>
      </c>
      <c r="BZ53" s="59">
        <v>10</v>
      </c>
      <c r="CA53" s="59">
        <v>18</v>
      </c>
      <c r="CB53" s="59">
        <v>66</v>
      </c>
      <c r="CC53" s="59">
        <v>16</v>
      </c>
      <c r="CD53" s="59">
        <v>62</v>
      </c>
      <c r="CE53" s="59">
        <v>88</v>
      </c>
      <c r="CF53" s="59">
        <v>2</v>
      </c>
      <c r="CG53" s="62"/>
    </row>
    <row r="54" spans="1:85" ht="15.65" customHeight="1" x14ac:dyDescent="0.35">
      <c r="A54" s="42">
        <v>5</v>
      </c>
      <c r="B54" s="43" t="s">
        <v>493</v>
      </c>
      <c r="C54" s="56" t="s">
        <v>221</v>
      </c>
      <c r="D54" s="41" t="s">
        <v>180</v>
      </c>
      <c r="E54" s="41" t="s">
        <v>115</v>
      </c>
      <c r="F54" s="41" t="s">
        <v>173</v>
      </c>
      <c r="G54" s="59">
        <v>25066678.16</v>
      </c>
      <c r="H54" s="59">
        <v>0</v>
      </c>
      <c r="I54" s="59">
        <v>892160.08000000007</v>
      </c>
      <c r="J54" s="59">
        <v>0</v>
      </c>
      <c r="K54" s="59">
        <v>1702.8</v>
      </c>
      <c r="L54" s="59">
        <v>25960541.039999999</v>
      </c>
      <c r="M54" s="59">
        <v>0</v>
      </c>
      <c r="N54" s="59">
        <v>6528366.4400000004</v>
      </c>
      <c r="O54" s="59">
        <v>880226.95</v>
      </c>
      <c r="P54" s="59">
        <v>10009628.779999999</v>
      </c>
      <c r="Q54" s="59">
        <v>51616.73</v>
      </c>
      <c r="R54" s="59">
        <v>620924.28</v>
      </c>
      <c r="S54" s="59">
        <v>3063809.55</v>
      </c>
      <c r="T54" s="59">
        <v>2252766.7999999998</v>
      </c>
      <c r="U54" s="59">
        <v>0</v>
      </c>
      <c r="V54" s="59">
        <v>0</v>
      </c>
      <c r="W54" s="59">
        <v>882744.28</v>
      </c>
      <c r="X54" s="59">
        <v>1757181.6400000001</v>
      </c>
      <c r="Y54" s="59">
        <v>26047265.449999999</v>
      </c>
      <c r="Z54" s="60">
        <v>7.2129963071261211E-2</v>
      </c>
      <c r="AA54" s="59">
        <v>1755478.84</v>
      </c>
      <c r="AB54" s="59">
        <v>0</v>
      </c>
      <c r="AC54" s="59">
        <v>0</v>
      </c>
      <c r="AD54" s="59">
        <v>1702.8</v>
      </c>
      <c r="AE54" s="59">
        <v>790</v>
      </c>
      <c r="AF54" s="59">
        <f t="shared" si="11"/>
        <v>2492.8000000000002</v>
      </c>
      <c r="AG54" s="59">
        <v>750298.62</v>
      </c>
      <c r="AH54" s="59">
        <v>58050.22</v>
      </c>
      <c r="AI54" s="59">
        <v>142101.65</v>
      </c>
      <c r="AJ54" s="59">
        <v>0</v>
      </c>
      <c r="AK54" s="59">
        <v>44808</v>
      </c>
      <c r="AL54" s="59">
        <v>23762.6</v>
      </c>
      <c r="AM54" s="59">
        <v>69251.66</v>
      </c>
      <c r="AN54" s="59">
        <v>11160</v>
      </c>
      <c r="AO54" s="59">
        <v>0</v>
      </c>
      <c r="AP54" s="59">
        <v>0</v>
      </c>
      <c r="AQ54" s="59">
        <v>48530.64</v>
      </c>
      <c r="AR54" s="59">
        <v>13637.71</v>
      </c>
      <c r="AS54" s="59">
        <v>0</v>
      </c>
      <c r="AT54" s="59">
        <v>7495.34</v>
      </c>
      <c r="AU54" s="59">
        <v>34703.269999999997</v>
      </c>
      <c r="AV54" s="59">
        <v>64196.49</v>
      </c>
      <c r="AW54" s="59">
        <v>1267996.2</v>
      </c>
      <c r="AX54" s="59">
        <v>0</v>
      </c>
      <c r="AY54" s="60">
        <f t="shared" si="12"/>
        <v>0</v>
      </c>
      <c r="AZ54" s="59">
        <v>214</v>
      </c>
      <c r="BA54" s="60">
        <v>7.0032368421328955E-2</v>
      </c>
      <c r="BB54" s="59">
        <v>450604.36</v>
      </c>
      <c r="BC54" s="59">
        <v>1357454.21</v>
      </c>
      <c r="BD54" s="59">
        <v>272973</v>
      </c>
      <c r="BE54" s="59">
        <v>5.8207660913467401E-11</v>
      </c>
      <c r="BF54" s="59">
        <v>750511.52</v>
      </c>
      <c r="BG54" s="59">
        <v>433512.47</v>
      </c>
      <c r="BH54" s="59">
        <v>0</v>
      </c>
      <c r="BI54" s="59">
        <v>0</v>
      </c>
      <c r="BJ54" s="59">
        <f t="shared" si="13"/>
        <v>0</v>
      </c>
      <c r="BK54" s="59">
        <v>0</v>
      </c>
      <c r="BL54" s="59">
        <v>2511</v>
      </c>
      <c r="BM54" s="59">
        <v>856</v>
      </c>
      <c r="BN54" s="59">
        <v>0</v>
      </c>
      <c r="BO54" s="59">
        <v>1</v>
      </c>
      <c r="BP54" s="59">
        <v>0</v>
      </c>
      <c r="BQ54" s="59">
        <v>0</v>
      </c>
      <c r="BR54" s="59">
        <v>-105</v>
      </c>
      <c r="BS54" s="59">
        <v>-327</v>
      </c>
      <c r="BT54" s="59">
        <v>0</v>
      </c>
      <c r="BU54" s="59">
        <v>0</v>
      </c>
      <c r="BV54" s="59">
        <v>6</v>
      </c>
      <c r="BW54" s="59">
        <v>-440</v>
      </c>
      <c r="BX54" s="59">
        <v>0</v>
      </c>
      <c r="BY54" s="59">
        <v>2502</v>
      </c>
      <c r="BZ54" s="59">
        <v>50</v>
      </c>
      <c r="CA54" s="59">
        <v>18</v>
      </c>
      <c r="CB54" s="59">
        <v>115</v>
      </c>
      <c r="CC54" s="59">
        <v>46</v>
      </c>
      <c r="CD54" s="59">
        <v>145</v>
      </c>
      <c r="CE54" s="59">
        <v>128</v>
      </c>
      <c r="CF54" s="59">
        <v>6</v>
      </c>
      <c r="CG54" s="62"/>
    </row>
    <row r="55" spans="1:85" s="49" customFormat="1" ht="15.65" customHeight="1" x14ac:dyDescent="0.35">
      <c r="A55" s="42">
        <v>5</v>
      </c>
      <c r="B55" s="43" t="s">
        <v>190</v>
      </c>
      <c r="C55" s="56" t="s">
        <v>191</v>
      </c>
      <c r="D55" s="41" t="s">
        <v>192</v>
      </c>
      <c r="E55" s="41" t="s">
        <v>110</v>
      </c>
      <c r="F55" s="41" t="s">
        <v>179</v>
      </c>
      <c r="G55" s="58">
        <v>28521498.5</v>
      </c>
      <c r="H55" s="58">
        <v>0</v>
      </c>
      <c r="I55" s="58">
        <v>566608.17999999993</v>
      </c>
      <c r="J55" s="58">
        <v>0</v>
      </c>
      <c r="K55" s="59">
        <v>0</v>
      </c>
      <c r="L55" s="59">
        <v>29088106.68</v>
      </c>
      <c r="M55" s="59">
        <v>0</v>
      </c>
      <c r="N55" s="58">
        <v>5463337.2800000003</v>
      </c>
      <c r="O55" s="58">
        <v>1299019.08</v>
      </c>
      <c r="P55" s="76">
        <v>8434294.4600000009</v>
      </c>
      <c r="Q55" s="58">
        <v>10860</v>
      </c>
      <c r="R55" s="58">
        <v>925833.05</v>
      </c>
      <c r="S55" s="58">
        <v>4314755.49</v>
      </c>
      <c r="T55" s="58">
        <v>4364899.63</v>
      </c>
      <c r="U55" s="58">
        <v>0</v>
      </c>
      <c r="V55" s="58">
        <v>0</v>
      </c>
      <c r="W55" s="58">
        <v>755404.56</v>
      </c>
      <c r="X55" s="59">
        <v>2852476.35</v>
      </c>
      <c r="Y55" s="59">
        <v>28420879.899999999</v>
      </c>
      <c r="Z55" s="60">
        <v>0.13717753259002152</v>
      </c>
      <c r="AA55" s="59">
        <v>2852476.35</v>
      </c>
      <c r="AB55" s="59">
        <v>0</v>
      </c>
      <c r="AC55" s="59">
        <v>0</v>
      </c>
      <c r="AD55" s="59">
        <v>0</v>
      </c>
      <c r="AE55" s="59">
        <v>0</v>
      </c>
      <c r="AF55" s="59">
        <f t="shared" si="11"/>
        <v>0</v>
      </c>
      <c r="AG55" s="59">
        <v>1454972.08</v>
      </c>
      <c r="AH55" s="58">
        <v>112211.73</v>
      </c>
      <c r="AI55" s="58">
        <v>369007.13</v>
      </c>
      <c r="AJ55" s="59">
        <v>0</v>
      </c>
      <c r="AK55" s="58">
        <v>143064</v>
      </c>
      <c r="AL55" s="58">
        <v>42234</v>
      </c>
      <c r="AM55" s="58">
        <v>83670.899999999994</v>
      </c>
      <c r="AN55" s="58">
        <v>11160</v>
      </c>
      <c r="AO55" s="58">
        <v>0</v>
      </c>
      <c r="AP55" s="58">
        <v>0</v>
      </c>
      <c r="AQ55" s="58">
        <v>80438.38</v>
      </c>
      <c r="AR55" s="58">
        <v>42602.8</v>
      </c>
      <c r="AS55" s="58">
        <v>0</v>
      </c>
      <c r="AT55" s="58">
        <v>20922.86</v>
      </c>
      <c r="AU55" s="58">
        <v>27138.65</v>
      </c>
      <c r="AV55" s="58">
        <v>92917.9</v>
      </c>
      <c r="AW55" s="58">
        <v>2480340.4300000002</v>
      </c>
      <c r="AX55" s="58">
        <v>0</v>
      </c>
      <c r="AY55" s="60">
        <f t="shared" si="12"/>
        <v>0</v>
      </c>
      <c r="AZ55" s="59">
        <v>0</v>
      </c>
      <c r="BA55" s="60">
        <v>0.10001144750511619</v>
      </c>
      <c r="BB55" s="58">
        <v>1230561.3</v>
      </c>
      <c r="BC55" s="58">
        <v>2681947.4900000002</v>
      </c>
      <c r="BD55" s="59">
        <v>276253</v>
      </c>
      <c r="BE55" s="59">
        <v>0</v>
      </c>
      <c r="BF55" s="59">
        <v>1579435.98</v>
      </c>
      <c r="BG55" s="59">
        <v>959350.87250000297</v>
      </c>
      <c r="BH55" s="59">
        <v>0</v>
      </c>
      <c r="BI55" s="59">
        <v>0</v>
      </c>
      <c r="BJ55" s="59">
        <f t="shared" si="13"/>
        <v>0</v>
      </c>
      <c r="BK55" s="59">
        <v>0</v>
      </c>
      <c r="BL55" s="59">
        <v>3043</v>
      </c>
      <c r="BM55" s="59">
        <v>1273</v>
      </c>
      <c r="BN55" s="58">
        <v>5</v>
      </c>
      <c r="BO55" s="58">
        <v>-1</v>
      </c>
      <c r="BP55" s="58">
        <v>-19</v>
      </c>
      <c r="BQ55" s="58">
        <v>-54</v>
      </c>
      <c r="BR55" s="58">
        <v>-238</v>
      </c>
      <c r="BS55" s="58">
        <v>-376</v>
      </c>
      <c r="BT55" s="58">
        <v>0</v>
      </c>
      <c r="BU55" s="58">
        <v>-2</v>
      </c>
      <c r="BV55" s="58">
        <v>0</v>
      </c>
      <c r="BW55" s="58">
        <v>-391</v>
      </c>
      <c r="BX55" s="58">
        <v>0</v>
      </c>
      <c r="BY55" s="58">
        <v>3240</v>
      </c>
      <c r="BZ55" s="58">
        <v>3</v>
      </c>
      <c r="CA55" s="58">
        <v>35</v>
      </c>
      <c r="CB55" s="58">
        <v>99</v>
      </c>
      <c r="CC55" s="58">
        <v>28</v>
      </c>
      <c r="CD55" s="58">
        <v>211</v>
      </c>
      <c r="CE55" s="58">
        <v>5</v>
      </c>
      <c r="CF55" s="58">
        <v>2</v>
      </c>
      <c r="CG55" s="63"/>
    </row>
    <row r="56" spans="1:85" s="49" customFormat="1" ht="15.65" customHeight="1" x14ac:dyDescent="0.35">
      <c r="A56" s="42">
        <v>5</v>
      </c>
      <c r="B56" s="43" t="s">
        <v>534</v>
      </c>
      <c r="C56" s="56" t="s">
        <v>540</v>
      </c>
      <c r="D56" s="41" t="s">
        <v>193</v>
      </c>
      <c r="E56" s="41" t="s">
        <v>110</v>
      </c>
      <c r="F56" s="41" t="s">
        <v>179</v>
      </c>
      <c r="G56" s="58">
        <v>38256673.920000002</v>
      </c>
      <c r="H56" s="58">
        <v>0</v>
      </c>
      <c r="I56" s="58">
        <v>1674472.97</v>
      </c>
      <c r="J56" s="58">
        <v>0</v>
      </c>
      <c r="K56" s="59">
        <v>0</v>
      </c>
      <c r="L56" s="59">
        <v>39931146.890000001</v>
      </c>
      <c r="M56" s="59">
        <v>0</v>
      </c>
      <c r="N56" s="58">
        <v>8251571.6299999999</v>
      </c>
      <c r="O56" s="58">
        <v>851930.91</v>
      </c>
      <c r="P56" s="76">
        <v>15535908.550000001</v>
      </c>
      <c r="Q56" s="58">
        <v>43770.69</v>
      </c>
      <c r="R56" s="58">
        <v>835994.03</v>
      </c>
      <c r="S56" s="58">
        <v>4737710.66</v>
      </c>
      <c r="T56" s="58">
        <v>4728906.99</v>
      </c>
      <c r="U56" s="58">
        <v>0</v>
      </c>
      <c r="V56" s="58">
        <v>0</v>
      </c>
      <c r="W56" s="58">
        <v>1193314.58</v>
      </c>
      <c r="X56" s="59">
        <v>3201771.02</v>
      </c>
      <c r="Y56" s="59">
        <v>39380879.060000002</v>
      </c>
      <c r="Z56" s="60">
        <v>0.12981973447000564</v>
      </c>
      <c r="AA56" s="59">
        <v>3180462.03</v>
      </c>
      <c r="AB56" s="59">
        <v>0</v>
      </c>
      <c r="AC56" s="59">
        <v>0</v>
      </c>
      <c r="AD56" s="59">
        <v>0</v>
      </c>
      <c r="AE56" s="59">
        <v>0</v>
      </c>
      <c r="AF56" s="59">
        <f t="shared" si="11"/>
        <v>0</v>
      </c>
      <c r="AG56" s="59">
        <v>1401671.17</v>
      </c>
      <c r="AH56" s="58">
        <v>110355.13</v>
      </c>
      <c r="AI56" s="58">
        <v>284115.15999999997</v>
      </c>
      <c r="AJ56" s="59">
        <v>0</v>
      </c>
      <c r="AK56" s="58">
        <v>126517.47</v>
      </c>
      <c r="AL56" s="58">
        <v>49936.639999999999</v>
      </c>
      <c r="AM56" s="58">
        <v>120147.61</v>
      </c>
      <c r="AN56" s="58">
        <v>11160</v>
      </c>
      <c r="AO56" s="58">
        <v>3364.14</v>
      </c>
      <c r="AP56" s="58">
        <v>49677.21</v>
      </c>
      <c r="AQ56" s="58">
        <v>38465.03</v>
      </c>
      <c r="AR56" s="58">
        <v>45355.23</v>
      </c>
      <c r="AS56" s="58">
        <v>0</v>
      </c>
      <c r="AT56" s="58">
        <v>22439.439999999999</v>
      </c>
      <c r="AU56" s="58">
        <v>41887.32</v>
      </c>
      <c r="AV56" s="58">
        <v>98487.27</v>
      </c>
      <c r="AW56" s="58">
        <v>2403578.8199999998</v>
      </c>
      <c r="AX56" s="58">
        <v>0</v>
      </c>
      <c r="AY56" s="60">
        <f t="shared" si="12"/>
        <v>0</v>
      </c>
      <c r="AZ56" s="59">
        <v>0</v>
      </c>
      <c r="BA56" s="60">
        <v>8.313482862234145E-2</v>
      </c>
      <c r="BB56" s="58">
        <v>1254963.08</v>
      </c>
      <c r="BC56" s="58">
        <v>3711508.17</v>
      </c>
      <c r="BD56" s="59">
        <v>272973</v>
      </c>
      <c r="BE56" s="59">
        <v>0</v>
      </c>
      <c r="BF56" s="59">
        <v>1957917.8</v>
      </c>
      <c r="BG56" s="59">
        <v>1357023.095</v>
      </c>
      <c r="BH56" s="59">
        <v>0</v>
      </c>
      <c r="BI56" s="59">
        <v>0</v>
      </c>
      <c r="BJ56" s="59">
        <f t="shared" si="13"/>
        <v>0</v>
      </c>
      <c r="BK56" s="59">
        <v>0</v>
      </c>
      <c r="BL56" s="59">
        <v>3394</v>
      </c>
      <c r="BM56" s="59">
        <v>1301</v>
      </c>
      <c r="BN56" s="58">
        <v>50</v>
      </c>
      <c r="BO56" s="58">
        <v>0</v>
      </c>
      <c r="BP56" s="58">
        <v>-7</v>
      </c>
      <c r="BQ56" s="58">
        <v>-46</v>
      </c>
      <c r="BR56" s="58">
        <v>-201</v>
      </c>
      <c r="BS56" s="58">
        <v>-386</v>
      </c>
      <c r="BT56" s="58">
        <v>2</v>
      </c>
      <c r="BU56" s="58">
        <v>-43</v>
      </c>
      <c r="BV56" s="58">
        <v>0</v>
      </c>
      <c r="BW56" s="58">
        <v>-409</v>
      </c>
      <c r="BX56" s="58">
        <v>0</v>
      </c>
      <c r="BY56" s="58">
        <v>3655</v>
      </c>
      <c r="BZ56" s="58">
        <v>35</v>
      </c>
      <c r="CA56" s="58">
        <v>8</v>
      </c>
      <c r="CB56" s="58">
        <v>150</v>
      </c>
      <c r="CC56" s="58">
        <v>37</v>
      </c>
      <c r="CD56" s="58">
        <v>234</v>
      </c>
      <c r="CE56" s="58">
        <v>4</v>
      </c>
      <c r="CF56" s="58">
        <v>2</v>
      </c>
      <c r="CG56" s="63"/>
    </row>
    <row r="57" spans="1:85" ht="15.65" customHeight="1" x14ac:dyDescent="0.35">
      <c r="A57" s="42">
        <v>6</v>
      </c>
      <c r="B57" s="43" t="s">
        <v>195</v>
      </c>
      <c r="C57" s="56" t="s">
        <v>196</v>
      </c>
      <c r="D57" s="41" t="s">
        <v>197</v>
      </c>
      <c r="E57" s="41" t="s">
        <v>101</v>
      </c>
      <c r="F57" s="41" t="s">
        <v>198</v>
      </c>
      <c r="G57" s="59">
        <v>23772691.629999999</v>
      </c>
      <c r="H57" s="59">
        <v>116000.25</v>
      </c>
      <c r="I57" s="59">
        <v>318739.59000000003</v>
      </c>
      <c r="J57" s="59">
        <v>0</v>
      </c>
      <c r="K57" s="59">
        <v>0</v>
      </c>
      <c r="L57" s="59">
        <v>24207431.469999999</v>
      </c>
      <c r="M57" s="59">
        <v>0</v>
      </c>
      <c r="N57" s="59">
        <v>7964939.04</v>
      </c>
      <c r="O57" s="59">
        <v>1908796.2</v>
      </c>
      <c r="P57" s="59">
        <v>4777726.32</v>
      </c>
      <c r="Q57" s="59">
        <v>0</v>
      </c>
      <c r="R57" s="59">
        <v>782708.21</v>
      </c>
      <c r="S57" s="59">
        <v>3521408.1</v>
      </c>
      <c r="T57" s="59">
        <v>2208190.83</v>
      </c>
      <c r="U57" s="59">
        <v>0</v>
      </c>
      <c r="V57" s="59">
        <v>116000.25</v>
      </c>
      <c r="W57" s="59">
        <v>623282.44999999995</v>
      </c>
      <c r="X57" s="59">
        <v>2188857.15</v>
      </c>
      <c r="Y57" s="59">
        <v>24091908.550000001</v>
      </c>
      <c r="Z57" s="60">
        <v>3.8561509547169352E-2</v>
      </c>
      <c r="AA57" s="59">
        <v>2188857.15</v>
      </c>
      <c r="AB57" s="59">
        <v>0</v>
      </c>
      <c r="AC57" s="59">
        <v>0</v>
      </c>
      <c r="AD57" s="59">
        <v>0</v>
      </c>
      <c r="AE57" s="59">
        <v>0</v>
      </c>
      <c r="AF57" s="59">
        <f t="shared" ref="AF57:AF62" si="14">SUM(AD57:AE57)</f>
        <v>0</v>
      </c>
      <c r="AG57" s="59">
        <v>1135283.1499999999</v>
      </c>
      <c r="AH57" s="59">
        <v>90063.01</v>
      </c>
      <c r="AI57" s="59">
        <v>283914.63</v>
      </c>
      <c r="AJ57" s="59">
        <v>0</v>
      </c>
      <c r="AK57" s="59">
        <v>133571.71</v>
      </c>
      <c r="AL57" s="59">
        <v>22090.36</v>
      </c>
      <c r="AM57" s="59">
        <v>180556.66</v>
      </c>
      <c r="AN57" s="59">
        <v>12010.91</v>
      </c>
      <c r="AO57" s="59">
        <v>11800</v>
      </c>
      <c r="AP57" s="59">
        <v>100615.03999999999</v>
      </c>
      <c r="AQ57" s="59">
        <v>29496.89</v>
      </c>
      <c r="AR57" s="59">
        <v>4617.2700000000004</v>
      </c>
      <c r="AS57" s="59">
        <v>2985</v>
      </c>
      <c r="AT57" s="59">
        <v>3357.99</v>
      </c>
      <c r="AU57" s="59">
        <v>0</v>
      </c>
      <c r="AV57" s="59">
        <v>62653.67</v>
      </c>
      <c r="AW57" s="59">
        <v>2073016.29</v>
      </c>
      <c r="AX57" s="59">
        <v>0</v>
      </c>
      <c r="AY57" s="60">
        <f t="shared" si="12"/>
        <v>0</v>
      </c>
      <c r="AZ57" s="59">
        <v>0</v>
      </c>
      <c r="BA57" s="60">
        <v>9.2074434989000864E-2</v>
      </c>
      <c r="BB57" s="59">
        <v>276445.15999999997</v>
      </c>
      <c r="BC57" s="59">
        <v>644738.86</v>
      </c>
      <c r="BD57" s="59">
        <v>272973</v>
      </c>
      <c r="BE57" s="59">
        <v>0</v>
      </c>
      <c r="BF57" s="59">
        <v>1401475.38</v>
      </c>
      <c r="BG57" s="59">
        <v>883221.3075</v>
      </c>
      <c r="BH57" s="59">
        <v>0</v>
      </c>
      <c r="BI57" s="59">
        <v>0</v>
      </c>
      <c r="BJ57" s="59">
        <f t="shared" ref="BJ57:BJ62" si="15">SUM(BH57:BI57)</f>
        <v>0</v>
      </c>
      <c r="BK57" s="59">
        <v>0</v>
      </c>
      <c r="BL57" s="59">
        <v>1649</v>
      </c>
      <c r="BM57" s="59">
        <v>1048</v>
      </c>
      <c r="BN57" s="59">
        <v>23</v>
      </c>
      <c r="BO57" s="59">
        <v>0</v>
      </c>
      <c r="BP57" s="59">
        <v>-48</v>
      </c>
      <c r="BQ57" s="59">
        <v>-49</v>
      </c>
      <c r="BR57" s="59">
        <v>-478</v>
      </c>
      <c r="BS57" s="59">
        <v>-298</v>
      </c>
      <c r="BT57" s="59">
        <v>0</v>
      </c>
      <c r="BU57" s="59">
        <v>-1</v>
      </c>
      <c r="BV57" s="59">
        <v>-13</v>
      </c>
      <c r="BW57" s="59">
        <v>-239</v>
      </c>
      <c r="BX57" s="59">
        <v>-1</v>
      </c>
      <c r="BY57" s="59">
        <v>1593</v>
      </c>
      <c r="BZ57" s="59">
        <v>11</v>
      </c>
      <c r="CA57" s="59">
        <v>9</v>
      </c>
      <c r="CB57" s="59">
        <v>58</v>
      </c>
      <c r="CC57" s="59">
        <v>26</v>
      </c>
      <c r="CD57" s="59">
        <v>146</v>
      </c>
      <c r="CE57" s="59">
        <v>1</v>
      </c>
      <c r="CF57" s="59">
        <v>4</v>
      </c>
      <c r="CG57" s="62"/>
    </row>
    <row r="58" spans="1:85" ht="15.65" customHeight="1" x14ac:dyDescent="0.35">
      <c r="A58" s="42">
        <v>6</v>
      </c>
      <c r="B58" s="43" t="s">
        <v>467</v>
      </c>
      <c r="C58" s="56" t="s">
        <v>519</v>
      </c>
      <c r="D58" s="41" t="s">
        <v>206</v>
      </c>
      <c r="E58" s="41" t="s">
        <v>101</v>
      </c>
      <c r="F58" s="41" t="s">
        <v>198</v>
      </c>
      <c r="G58" s="58">
        <v>16707059.449999999</v>
      </c>
      <c r="H58" s="58">
        <v>0</v>
      </c>
      <c r="I58" s="58">
        <v>258576.93</v>
      </c>
      <c r="J58" s="58">
        <v>0</v>
      </c>
      <c r="K58" s="59">
        <v>108770.12</v>
      </c>
      <c r="L58" s="59">
        <v>17074406.5</v>
      </c>
      <c r="M58" s="59">
        <v>0</v>
      </c>
      <c r="N58" s="58">
        <v>4248802.21</v>
      </c>
      <c r="O58" s="58">
        <v>862294.66</v>
      </c>
      <c r="P58" s="76">
        <v>4524528.41</v>
      </c>
      <c r="Q58" s="58">
        <v>0</v>
      </c>
      <c r="R58" s="58">
        <v>864377.07</v>
      </c>
      <c r="S58" s="58">
        <v>2971222.8</v>
      </c>
      <c r="T58" s="58">
        <v>1673443.97</v>
      </c>
      <c r="U58" s="58">
        <v>0</v>
      </c>
      <c r="V58" s="58">
        <v>63801.9</v>
      </c>
      <c r="W58" s="58">
        <v>258576.93</v>
      </c>
      <c r="X58" s="59">
        <v>1716498.2100000002</v>
      </c>
      <c r="Y58" s="59">
        <v>17183546.16</v>
      </c>
      <c r="Z58" s="60">
        <v>2.3808603853384985E-2</v>
      </c>
      <c r="AA58" s="59">
        <v>1670706.09</v>
      </c>
      <c r="AB58" s="59">
        <v>0</v>
      </c>
      <c r="AC58" s="59">
        <v>0</v>
      </c>
      <c r="AD58" s="59">
        <v>45617.120000000003</v>
      </c>
      <c r="AE58" s="59">
        <v>12760.47</v>
      </c>
      <c r="AF58" s="59">
        <f t="shared" si="14"/>
        <v>58377.590000000004</v>
      </c>
      <c r="AG58" s="59">
        <v>777182.68</v>
      </c>
      <c r="AH58" s="58">
        <v>59441.51</v>
      </c>
      <c r="AI58" s="58">
        <v>181193.8</v>
      </c>
      <c r="AJ58" s="59">
        <v>0</v>
      </c>
      <c r="AK58" s="58">
        <v>146157.45000000001</v>
      </c>
      <c r="AL58" s="58">
        <v>47000</v>
      </c>
      <c r="AM58" s="58">
        <v>115088.14</v>
      </c>
      <c r="AN58" s="58">
        <v>7000.62</v>
      </c>
      <c r="AO58" s="58">
        <v>0</v>
      </c>
      <c r="AP58" s="58">
        <v>65218.41</v>
      </c>
      <c r="AQ58" s="58">
        <v>51381.51</v>
      </c>
      <c r="AR58" s="58">
        <v>7854.04</v>
      </c>
      <c r="AS58" s="58">
        <v>1620</v>
      </c>
      <c r="AT58" s="58">
        <v>9909.89</v>
      </c>
      <c r="AU58" s="58">
        <v>53124.62</v>
      </c>
      <c r="AV58" s="58">
        <v>68316.539999999994</v>
      </c>
      <c r="AW58" s="58">
        <v>1590489.21</v>
      </c>
      <c r="AX58" s="58">
        <v>0</v>
      </c>
      <c r="AY58" s="60">
        <f t="shared" si="12"/>
        <v>0</v>
      </c>
      <c r="AZ58" s="59">
        <v>0</v>
      </c>
      <c r="BA58" s="60">
        <v>0.10000000867896595</v>
      </c>
      <c r="BB58" s="58">
        <v>200488.33</v>
      </c>
      <c r="BC58" s="58">
        <v>197283.43</v>
      </c>
      <c r="BD58" s="59">
        <v>272973</v>
      </c>
      <c r="BE58" s="59">
        <v>0</v>
      </c>
      <c r="BF58" s="59">
        <v>511749.38</v>
      </c>
      <c r="BG58" s="59">
        <v>114127.0775</v>
      </c>
      <c r="BH58" s="59">
        <v>0</v>
      </c>
      <c r="BI58" s="59">
        <v>0</v>
      </c>
      <c r="BJ58" s="59">
        <f t="shared" si="15"/>
        <v>0</v>
      </c>
      <c r="BK58" s="59">
        <v>0</v>
      </c>
      <c r="BL58" s="59">
        <v>1331</v>
      </c>
      <c r="BM58" s="59">
        <v>554</v>
      </c>
      <c r="BN58" s="58">
        <v>24</v>
      </c>
      <c r="BO58" s="58">
        <v>0</v>
      </c>
      <c r="BP58" s="58">
        <v>-9</v>
      </c>
      <c r="BQ58" s="58">
        <v>-16</v>
      </c>
      <c r="BR58" s="58">
        <v>-146</v>
      </c>
      <c r="BS58" s="58">
        <v>-143</v>
      </c>
      <c r="BT58" s="58">
        <v>0</v>
      </c>
      <c r="BU58" s="58">
        <v>0</v>
      </c>
      <c r="BV58" s="58">
        <v>0</v>
      </c>
      <c r="BW58" s="58">
        <v>-238</v>
      </c>
      <c r="BX58" s="58">
        <v>-4</v>
      </c>
      <c r="BY58" s="58">
        <v>1353</v>
      </c>
      <c r="BZ58" s="58">
        <v>0</v>
      </c>
      <c r="CA58" s="58">
        <v>0</v>
      </c>
      <c r="CB58" s="58">
        <v>61</v>
      </c>
      <c r="CC58" s="58">
        <v>24</v>
      </c>
      <c r="CD58" s="58">
        <v>149</v>
      </c>
      <c r="CE58" s="58">
        <v>8</v>
      </c>
      <c r="CF58" s="58">
        <v>0</v>
      </c>
      <c r="CG58" s="62"/>
    </row>
    <row r="59" spans="1:85" s="49" customFormat="1" ht="15.65" customHeight="1" x14ac:dyDescent="0.35">
      <c r="A59" s="42">
        <v>6</v>
      </c>
      <c r="B59" s="43" t="s">
        <v>469</v>
      </c>
      <c r="C59" s="56" t="s">
        <v>460</v>
      </c>
      <c r="D59" s="41" t="s">
        <v>442</v>
      </c>
      <c r="E59" s="41" t="s">
        <v>104</v>
      </c>
      <c r="F59" s="41" t="s">
        <v>198</v>
      </c>
      <c r="G59" s="59">
        <v>27049664.629999999</v>
      </c>
      <c r="H59" s="59">
        <v>0</v>
      </c>
      <c r="I59" s="59">
        <v>257324.08</v>
      </c>
      <c r="J59" s="59">
        <v>0</v>
      </c>
      <c r="K59" s="59">
        <v>17078.03</v>
      </c>
      <c r="L59" s="59">
        <v>27324066.739999998</v>
      </c>
      <c r="M59" s="59">
        <v>0</v>
      </c>
      <c r="N59" s="59">
        <v>0</v>
      </c>
      <c r="O59" s="59">
        <v>3280350.93</v>
      </c>
      <c r="P59" s="59">
        <v>6729121.5999999996</v>
      </c>
      <c r="Q59" s="59">
        <v>0</v>
      </c>
      <c r="R59" s="59">
        <v>2121241.0699999998</v>
      </c>
      <c r="S59" s="59">
        <v>8612881.6199999992</v>
      </c>
      <c r="T59" s="59">
        <v>3835757.22</v>
      </c>
      <c r="U59" s="59">
        <v>0</v>
      </c>
      <c r="V59" s="59">
        <v>0</v>
      </c>
      <c r="W59" s="59">
        <v>750907.73</v>
      </c>
      <c r="X59" s="59">
        <v>1852652.47</v>
      </c>
      <c r="Y59" s="59">
        <v>27182912.640000001</v>
      </c>
      <c r="Z59" s="60">
        <v>8.0441350743652454E-2</v>
      </c>
      <c r="AA59" s="59">
        <v>1835574.44</v>
      </c>
      <c r="AB59" s="59">
        <v>0</v>
      </c>
      <c r="AC59" s="59">
        <v>0</v>
      </c>
      <c r="AD59" s="59">
        <v>17078.03</v>
      </c>
      <c r="AE59" s="59">
        <v>0</v>
      </c>
      <c r="AF59" s="59">
        <f t="shared" si="14"/>
        <v>17078.03</v>
      </c>
      <c r="AG59" s="59">
        <v>1064434.45</v>
      </c>
      <c r="AH59" s="59">
        <v>85461.45</v>
      </c>
      <c r="AI59" s="59">
        <v>299163.76</v>
      </c>
      <c r="AJ59" s="59">
        <v>0</v>
      </c>
      <c r="AK59" s="59">
        <v>231173.02</v>
      </c>
      <c r="AL59" s="59">
        <v>42712.5</v>
      </c>
      <c r="AM59" s="59">
        <v>74773.179999999993</v>
      </c>
      <c r="AN59" s="59">
        <v>14315.72</v>
      </c>
      <c r="AO59" s="59">
        <v>32100</v>
      </c>
      <c r="AP59" s="59">
        <v>129146.72</v>
      </c>
      <c r="AQ59" s="59">
        <v>19572.96</v>
      </c>
      <c r="AR59" s="59">
        <v>22198.76</v>
      </c>
      <c r="AS59" s="59">
        <v>4155</v>
      </c>
      <c r="AT59" s="59">
        <v>4536.22</v>
      </c>
      <c r="AU59" s="59">
        <v>0</v>
      </c>
      <c r="AV59" s="59">
        <v>65483.83</v>
      </c>
      <c r="AW59" s="59">
        <v>2089227.57</v>
      </c>
      <c r="AX59" s="59">
        <v>0</v>
      </c>
      <c r="AY59" s="60">
        <f t="shared" si="12"/>
        <v>0</v>
      </c>
      <c r="AZ59" s="59">
        <v>0</v>
      </c>
      <c r="BA59" s="60">
        <v>6.7859415823004976E-2</v>
      </c>
      <c r="BB59" s="59">
        <v>1039426.31</v>
      </c>
      <c r="BC59" s="59">
        <v>1136485.25</v>
      </c>
      <c r="BD59" s="59">
        <v>272973</v>
      </c>
      <c r="BE59" s="59">
        <v>0</v>
      </c>
      <c r="BF59" s="59">
        <v>1140484.8700000001</v>
      </c>
      <c r="BG59" s="59">
        <v>618177.97750000097</v>
      </c>
      <c r="BH59" s="59">
        <v>0</v>
      </c>
      <c r="BI59" s="59">
        <v>0</v>
      </c>
      <c r="BJ59" s="59">
        <f t="shared" si="15"/>
        <v>0</v>
      </c>
      <c r="BK59" s="59">
        <v>0</v>
      </c>
      <c r="BL59" s="59">
        <v>3088</v>
      </c>
      <c r="BM59" s="59">
        <v>1518</v>
      </c>
      <c r="BN59" s="59">
        <v>23</v>
      </c>
      <c r="BO59" s="59">
        <v>-21</v>
      </c>
      <c r="BP59" s="59">
        <v>-62</v>
      </c>
      <c r="BQ59" s="59">
        <v>-74</v>
      </c>
      <c r="BR59" s="59">
        <v>-399</v>
      </c>
      <c r="BS59" s="59">
        <v>-371</v>
      </c>
      <c r="BT59" s="59">
        <v>0</v>
      </c>
      <c r="BU59" s="59">
        <v>0</v>
      </c>
      <c r="BV59" s="59">
        <v>29</v>
      </c>
      <c r="BW59" s="59">
        <v>-463</v>
      </c>
      <c r="BX59" s="59">
        <v>-1</v>
      </c>
      <c r="BY59" s="59">
        <v>3267</v>
      </c>
      <c r="BZ59" s="59">
        <v>84</v>
      </c>
      <c r="CA59" s="59">
        <v>44</v>
      </c>
      <c r="CB59" s="59">
        <v>109</v>
      </c>
      <c r="CC59" s="59">
        <v>46</v>
      </c>
      <c r="CD59" s="59">
        <v>303</v>
      </c>
      <c r="CE59" s="59">
        <v>0</v>
      </c>
      <c r="CF59" s="59">
        <v>5</v>
      </c>
      <c r="CG59" s="63"/>
    </row>
    <row r="60" spans="1:85" ht="15.65" customHeight="1" x14ac:dyDescent="0.35">
      <c r="A60" s="42">
        <v>6</v>
      </c>
      <c r="B60" s="43" t="s">
        <v>494</v>
      </c>
      <c r="C60" s="56" t="s">
        <v>489</v>
      </c>
      <c r="D60" s="41" t="s">
        <v>201</v>
      </c>
      <c r="E60" s="41" t="s">
        <v>104</v>
      </c>
      <c r="F60" s="41" t="s">
        <v>198</v>
      </c>
      <c r="G60" s="58">
        <v>18147087.399999999</v>
      </c>
      <c r="H60" s="58">
        <v>40465.550000000003</v>
      </c>
      <c r="I60" s="58">
        <v>336825.22</v>
      </c>
      <c r="J60" s="58">
        <v>0</v>
      </c>
      <c r="K60" s="59">
        <v>6770.35</v>
      </c>
      <c r="L60" s="59">
        <v>18531148.52</v>
      </c>
      <c r="M60" s="59">
        <v>0</v>
      </c>
      <c r="N60" s="58">
        <v>0</v>
      </c>
      <c r="O60" s="58">
        <v>1249258.42</v>
      </c>
      <c r="P60" s="76">
        <v>8128046.04</v>
      </c>
      <c r="Q60" s="58">
        <v>58209.88</v>
      </c>
      <c r="R60" s="58">
        <v>1349356.02</v>
      </c>
      <c r="S60" s="58">
        <v>3158199.14</v>
      </c>
      <c r="T60" s="58">
        <v>2262903.3199999998</v>
      </c>
      <c r="U60" s="58">
        <v>0</v>
      </c>
      <c r="V60" s="58">
        <v>0</v>
      </c>
      <c r="W60" s="58">
        <v>478257.81</v>
      </c>
      <c r="X60" s="59">
        <v>1748196.93</v>
      </c>
      <c r="Y60" s="59">
        <v>18432427.559999999</v>
      </c>
      <c r="Z60" s="60">
        <v>5.251870620670826E-2</v>
      </c>
      <c r="AA60" s="59">
        <v>1741368.24</v>
      </c>
      <c r="AB60" s="59">
        <v>0</v>
      </c>
      <c r="AC60" s="59">
        <v>0</v>
      </c>
      <c r="AD60" s="59">
        <v>6828.69</v>
      </c>
      <c r="AE60" s="59">
        <v>4893.2299999999996</v>
      </c>
      <c r="AF60" s="59">
        <f t="shared" si="14"/>
        <v>11721.919999999998</v>
      </c>
      <c r="AG60" s="59">
        <v>743168.64</v>
      </c>
      <c r="AH60" s="58">
        <v>57219.11</v>
      </c>
      <c r="AI60" s="58">
        <v>208535.74</v>
      </c>
      <c r="AJ60" s="59">
        <v>0</v>
      </c>
      <c r="AK60" s="58">
        <v>100480.81</v>
      </c>
      <c r="AL60" s="58">
        <v>18763.68</v>
      </c>
      <c r="AM60" s="58">
        <v>51172.36</v>
      </c>
      <c r="AN60" s="58">
        <v>8961.7900000000009</v>
      </c>
      <c r="AO60" s="58">
        <v>0</v>
      </c>
      <c r="AP60" s="58">
        <v>114376.23</v>
      </c>
      <c r="AQ60" s="58">
        <v>31877.75</v>
      </c>
      <c r="AR60" s="58">
        <v>11279.36</v>
      </c>
      <c r="AS60" s="58">
        <v>2535</v>
      </c>
      <c r="AT60" s="58">
        <v>2137.44</v>
      </c>
      <c r="AU60" s="58">
        <v>0</v>
      </c>
      <c r="AV60" s="58">
        <v>101773.65000000001</v>
      </c>
      <c r="AW60" s="58">
        <v>1452281.56</v>
      </c>
      <c r="AX60" s="58">
        <v>0</v>
      </c>
      <c r="AY60" s="60">
        <f t="shared" si="12"/>
        <v>0</v>
      </c>
      <c r="AZ60" s="59">
        <v>113.8</v>
      </c>
      <c r="BA60" s="60">
        <v>9.5958552555381424E-2</v>
      </c>
      <c r="BB60" s="58">
        <v>359561.13</v>
      </c>
      <c r="BC60" s="58">
        <v>595625.62</v>
      </c>
      <c r="BD60" s="59">
        <v>272973</v>
      </c>
      <c r="BE60" s="59">
        <v>5.8207660913467401E-11</v>
      </c>
      <c r="BF60" s="59">
        <v>861922.75199999998</v>
      </c>
      <c r="BG60" s="59">
        <v>498852.36200000002</v>
      </c>
      <c r="BH60" s="59">
        <v>0</v>
      </c>
      <c r="BI60" s="59">
        <v>0</v>
      </c>
      <c r="BJ60" s="59">
        <f t="shared" si="15"/>
        <v>0</v>
      </c>
      <c r="BK60" s="59">
        <v>0</v>
      </c>
      <c r="BL60" s="59">
        <v>1914</v>
      </c>
      <c r="BM60" s="59">
        <v>688</v>
      </c>
      <c r="BN60" s="58">
        <v>0</v>
      </c>
      <c r="BO60" s="58">
        <v>0</v>
      </c>
      <c r="BP60" s="58">
        <v>-20</v>
      </c>
      <c r="BQ60" s="58">
        <v>-45</v>
      </c>
      <c r="BR60" s="58">
        <v>-212</v>
      </c>
      <c r="BS60" s="58">
        <v>-362</v>
      </c>
      <c r="BT60" s="58">
        <v>0</v>
      </c>
      <c r="BU60" s="58">
        <v>-2</v>
      </c>
      <c r="BV60" s="58">
        <v>102</v>
      </c>
      <c r="BW60" s="58">
        <v>-311</v>
      </c>
      <c r="BX60" s="58">
        <v>0</v>
      </c>
      <c r="BY60" s="58">
        <v>1752</v>
      </c>
      <c r="BZ60" s="58">
        <v>8</v>
      </c>
      <c r="CA60" s="58">
        <v>2</v>
      </c>
      <c r="CB60" s="58">
        <v>59</v>
      </c>
      <c r="CC60" s="58">
        <v>38</v>
      </c>
      <c r="CD60" s="58">
        <v>197</v>
      </c>
      <c r="CE60" s="58">
        <v>1</v>
      </c>
      <c r="CF60" s="58">
        <v>3</v>
      </c>
      <c r="CG60" s="62"/>
    </row>
    <row r="61" spans="1:85" ht="15.65" customHeight="1" x14ac:dyDescent="0.35">
      <c r="A61" s="42">
        <v>6</v>
      </c>
      <c r="B61" s="43" t="s">
        <v>199</v>
      </c>
      <c r="C61" s="56" t="s">
        <v>153</v>
      </c>
      <c r="D61" s="41" t="s">
        <v>200</v>
      </c>
      <c r="E61" s="41" t="s">
        <v>101</v>
      </c>
      <c r="F61" s="41" t="s">
        <v>198</v>
      </c>
      <c r="G61" s="58">
        <v>32248217.16</v>
      </c>
      <c r="H61" s="58">
        <v>68670.649999999994</v>
      </c>
      <c r="I61" s="58">
        <v>893067.87</v>
      </c>
      <c r="J61" s="58">
        <v>0</v>
      </c>
      <c r="K61" s="59">
        <v>0</v>
      </c>
      <c r="L61" s="59">
        <v>33209955.68</v>
      </c>
      <c r="M61" s="59">
        <v>0</v>
      </c>
      <c r="N61" s="58">
        <v>10658217.140000001</v>
      </c>
      <c r="O61" s="58">
        <v>2738553.75</v>
      </c>
      <c r="P61" s="76">
        <v>6587613.2999999998</v>
      </c>
      <c r="Q61" s="58">
        <v>0</v>
      </c>
      <c r="R61" s="58">
        <v>1230748.3</v>
      </c>
      <c r="S61" s="58">
        <v>3809135.42</v>
      </c>
      <c r="T61" s="58">
        <v>3099676.58</v>
      </c>
      <c r="U61" s="58">
        <v>0</v>
      </c>
      <c r="V61" s="58">
        <v>68665.09</v>
      </c>
      <c r="W61" s="58">
        <v>1097422.99</v>
      </c>
      <c r="X61" s="59">
        <v>3224718.29</v>
      </c>
      <c r="Y61" s="59">
        <v>32514750.859999999</v>
      </c>
      <c r="Z61" s="60">
        <v>6.1605757318741329E-2</v>
      </c>
      <c r="AA61" s="59">
        <v>3224718.29</v>
      </c>
      <c r="AB61" s="59">
        <v>0</v>
      </c>
      <c r="AC61" s="59">
        <v>0</v>
      </c>
      <c r="AD61" s="59">
        <v>0</v>
      </c>
      <c r="AE61" s="59">
        <v>0</v>
      </c>
      <c r="AF61" s="59">
        <f t="shared" si="14"/>
        <v>0</v>
      </c>
      <c r="AG61" s="59">
        <v>1596635.71</v>
      </c>
      <c r="AH61" s="58">
        <v>124335.47</v>
      </c>
      <c r="AI61" s="58">
        <v>401203.38</v>
      </c>
      <c r="AJ61" s="59">
        <v>0</v>
      </c>
      <c r="AK61" s="58">
        <v>398809.93</v>
      </c>
      <c r="AL61" s="58">
        <v>95770.880000000005</v>
      </c>
      <c r="AM61" s="58">
        <v>146072.74</v>
      </c>
      <c r="AN61" s="58">
        <v>15564.32</v>
      </c>
      <c r="AO61" s="58">
        <v>12600</v>
      </c>
      <c r="AP61" s="58">
        <v>49206.79</v>
      </c>
      <c r="AQ61" s="58">
        <v>57514.2</v>
      </c>
      <c r="AR61" s="58">
        <v>29392.48</v>
      </c>
      <c r="AS61" s="58">
        <v>3630</v>
      </c>
      <c r="AT61" s="58">
        <v>2671.61</v>
      </c>
      <c r="AU61" s="58">
        <v>32309.11</v>
      </c>
      <c r="AV61" s="58">
        <v>171064.59</v>
      </c>
      <c r="AW61" s="58">
        <v>3136781.21</v>
      </c>
      <c r="AX61" s="58">
        <v>0</v>
      </c>
      <c r="AY61" s="60">
        <f t="shared" si="12"/>
        <v>0</v>
      </c>
      <c r="AZ61" s="59">
        <v>5.56</v>
      </c>
      <c r="BA61" s="60">
        <v>9.9996792814948901E-2</v>
      </c>
      <c r="BB61" s="58">
        <v>561078.98</v>
      </c>
      <c r="BC61" s="58">
        <v>1429827.37</v>
      </c>
      <c r="BD61" s="59">
        <v>276253</v>
      </c>
      <c r="BE61" s="59">
        <v>0</v>
      </c>
      <c r="BF61" s="59">
        <v>862794.150000002</v>
      </c>
      <c r="BG61" s="59">
        <v>78598.847500002099</v>
      </c>
      <c r="BH61" s="59">
        <v>0</v>
      </c>
      <c r="BI61" s="59">
        <v>0</v>
      </c>
      <c r="BJ61" s="59">
        <f t="shared" si="15"/>
        <v>0</v>
      </c>
      <c r="BK61" s="59">
        <v>0</v>
      </c>
      <c r="BL61" s="59">
        <v>2140</v>
      </c>
      <c r="BM61" s="59">
        <v>1709</v>
      </c>
      <c r="BN61" s="58">
        <v>17</v>
      </c>
      <c r="BO61" s="58">
        <v>-20</v>
      </c>
      <c r="BP61" s="58">
        <v>-58</v>
      </c>
      <c r="BQ61" s="58">
        <v>-53</v>
      </c>
      <c r="BR61" s="58">
        <v>-746</v>
      </c>
      <c r="BS61" s="58">
        <v>-323</v>
      </c>
      <c r="BT61" s="58">
        <v>9</v>
      </c>
      <c r="BU61" s="58">
        <v>0</v>
      </c>
      <c r="BV61" s="58">
        <v>-1</v>
      </c>
      <c r="BW61" s="58">
        <v>-363</v>
      </c>
      <c r="BX61" s="58">
        <v>0</v>
      </c>
      <c r="BY61" s="58">
        <v>2311</v>
      </c>
      <c r="BZ61" s="58">
        <v>26</v>
      </c>
      <c r="CA61" s="58">
        <v>22</v>
      </c>
      <c r="CB61" s="58">
        <v>76</v>
      </c>
      <c r="CC61" s="58">
        <v>38</v>
      </c>
      <c r="CD61" s="58">
        <v>242</v>
      </c>
      <c r="CE61" s="58">
        <v>0</v>
      </c>
      <c r="CF61" s="58">
        <v>7</v>
      </c>
      <c r="CG61" s="62"/>
    </row>
    <row r="62" spans="1:85" ht="15.65" customHeight="1" x14ac:dyDescent="0.35">
      <c r="A62" s="42">
        <v>6</v>
      </c>
      <c r="B62" s="43" t="s">
        <v>202</v>
      </c>
      <c r="C62" s="56" t="s">
        <v>203</v>
      </c>
      <c r="D62" s="41" t="s">
        <v>204</v>
      </c>
      <c r="E62" s="41" t="s">
        <v>101</v>
      </c>
      <c r="F62" s="41" t="s">
        <v>198</v>
      </c>
      <c r="G62" s="58">
        <v>25185356.84</v>
      </c>
      <c r="H62" s="58">
        <v>84187.94</v>
      </c>
      <c r="I62" s="58">
        <v>771433.24</v>
      </c>
      <c r="J62" s="58">
        <v>0</v>
      </c>
      <c r="K62" s="59">
        <v>1917.8</v>
      </c>
      <c r="L62" s="59">
        <v>26042895.82</v>
      </c>
      <c r="M62" s="59">
        <v>0</v>
      </c>
      <c r="N62" s="58">
        <v>8134680.8300000001</v>
      </c>
      <c r="O62" s="58">
        <v>1907459.87</v>
      </c>
      <c r="P62" s="76">
        <v>5413317.0300000003</v>
      </c>
      <c r="Q62" s="58">
        <v>0</v>
      </c>
      <c r="R62" s="58">
        <v>1275536.72</v>
      </c>
      <c r="S62" s="58">
        <v>3800509.04</v>
      </c>
      <c r="T62" s="58">
        <v>2643500.19</v>
      </c>
      <c r="U62" s="58">
        <v>0</v>
      </c>
      <c r="V62" s="58">
        <v>84187.94</v>
      </c>
      <c r="W62" s="58">
        <v>893142.89</v>
      </c>
      <c r="X62" s="59">
        <v>2520454.6399999997</v>
      </c>
      <c r="Y62" s="59">
        <v>26672789.149999999</v>
      </c>
      <c r="Z62" s="60">
        <v>2.5990217699521336E-2</v>
      </c>
      <c r="AA62" s="59">
        <v>2518536.84</v>
      </c>
      <c r="AB62" s="59">
        <v>0</v>
      </c>
      <c r="AC62" s="59">
        <v>0</v>
      </c>
      <c r="AD62" s="59">
        <v>1917.8</v>
      </c>
      <c r="AE62" s="59">
        <v>753.32</v>
      </c>
      <c r="AF62" s="59">
        <f t="shared" si="14"/>
        <v>2671.12</v>
      </c>
      <c r="AG62" s="59">
        <v>1280095.3</v>
      </c>
      <c r="AH62" s="58">
        <v>96435.17</v>
      </c>
      <c r="AI62" s="58">
        <v>249668.56</v>
      </c>
      <c r="AJ62" s="59">
        <v>0</v>
      </c>
      <c r="AK62" s="58">
        <v>162319.48000000001</v>
      </c>
      <c r="AL62" s="58">
        <v>22503.5</v>
      </c>
      <c r="AM62" s="58">
        <v>102472.05</v>
      </c>
      <c r="AN62" s="58">
        <v>11961.88</v>
      </c>
      <c r="AO62" s="58">
        <v>6900</v>
      </c>
      <c r="AP62" s="58">
        <v>76095.399999999994</v>
      </c>
      <c r="AQ62" s="58">
        <v>43070.19</v>
      </c>
      <c r="AR62" s="58">
        <v>24449.27</v>
      </c>
      <c r="AS62" s="58">
        <v>7245</v>
      </c>
      <c r="AT62" s="58">
        <v>15391.85</v>
      </c>
      <c r="AU62" s="58">
        <v>20068.84</v>
      </c>
      <c r="AV62" s="58">
        <v>61329.91</v>
      </c>
      <c r="AW62" s="58">
        <v>2180006.4</v>
      </c>
      <c r="AX62" s="58">
        <v>82.05</v>
      </c>
      <c r="AY62" s="60">
        <f t="shared" si="12"/>
        <v>3.7637504183473954E-5</v>
      </c>
      <c r="AZ62" s="59">
        <v>0</v>
      </c>
      <c r="BA62" s="60">
        <v>0.10000004589968715</v>
      </c>
      <c r="BB62" s="58">
        <v>219966.82</v>
      </c>
      <c r="BC62" s="58">
        <v>436794.15</v>
      </c>
      <c r="BD62" s="59">
        <v>276253</v>
      </c>
      <c r="BE62" s="59">
        <v>0</v>
      </c>
      <c r="BF62" s="59">
        <v>984946.33000000101</v>
      </c>
      <c r="BG62" s="59">
        <v>439944.73000000097</v>
      </c>
      <c r="BH62" s="59">
        <v>0</v>
      </c>
      <c r="BI62" s="59">
        <v>0</v>
      </c>
      <c r="BJ62" s="59">
        <f t="shared" si="15"/>
        <v>0</v>
      </c>
      <c r="BK62" s="59">
        <v>0</v>
      </c>
      <c r="BL62" s="59">
        <v>1920</v>
      </c>
      <c r="BM62" s="59">
        <v>1055</v>
      </c>
      <c r="BN62" s="58">
        <v>2</v>
      </c>
      <c r="BO62" s="58">
        <v>-1</v>
      </c>
      <c r="BP62" s="58">
        <v>-49</v>
      </c>
      <c r="BQ62" s="58">
        <v>-43</v>
      </c>
      <c r="BR62" s="58">
        <v>-389</v>
      </c>
      <c r="BS62" s="58">
        <v>-307</v>
      </c>
      <c r="BT62" s="58">
        <v>0</v>
      </c>
      <c r="BU62" s="58">
        <v>0</v>
      </c>
      <c r="BV62" s="58">
        <v>0</v>
      </c>
      <c r="BW62" s="58">
        <v>-302</v>
      </c>
      <c r="BX62" s="58">
        <v>-1</v>
      </c>
      <c r="BY62" s="58">
        <v>1885</v>
      </c>
      <c r="BZ62" s="58">
        <v>3</v>
      </c>
      <c r="CA62" s="58">
        <v>21</v>
      </c>
      <c r="CB62" s="58">
        <v>61</v>
      </c>
      <c r="CC62" s="58">
        <v>23</v>
      </c>
      <c r="CD62" s="58">
        <v>208</v>
      </c>
      <c r="CE62" s="58">
        <v>5</v>
      </c>
      <c r="CF62" s="58">
        <v>5</v>
      </c>
      <c r="CG62" s="62"/>
    </row>
    <row r="63" spans="1:85" ht="15.65" customHeight="1" x14ac:dyDescent="0.35">
      <c r="A63" s="38">
        <v>7</v>
      </c>
      <c r="B63" s="46" t="s">
        <v>553</v>
      </c>
      <c r="C63" s="56" t="s">
        <v>476</v>
      </c>
      <c r="D63" s="41" t="s">
        <v>211</v>
      </c>
      <c r="E63" s="41" t="s">
        <v>115</v>
      </c>
      <c r="F63" s="41" t="s">
        <v>198</v>
      </c>
      <c r="G63" s="58">
        <v>50873525.649999999</v>
      </c>
      <c r="H63" s="58">
        <v>541635.88</v>
      </c>
      <c r="I63" s="58">
        <v>2582200.14</v>
      </c>
      <c r="J63" s="58">
        <v>0</v>
      </c>
      <c r="K63" s="59">
        <v>0</v>
      </c>
      <c r="L63" s="59">
        <v>53997361.670000002</v>
      </c>
      <c r="M63" s="59">
        <v>0</v>
      </c>
      <c r="N63" s="58">
        <v>19078760.039999999</v>
      </c>
      <c r="O63" s="58">
        <v>3948204.26</v>
      </c>
      <c r="P63" s="76">
        <v>11211389.609999999</v>
      </c>
      <c r="Q63" s="58">
        <v>0</v>
      </c>
      <c r="R63" s="58">
        <v>1843789.34</v>
      </c>
      <c r="S63" s="58">
        <v>6340899.4000000004</v>
      </c>
      <c r="T63" s="58">
        <v>3454992.35</v>
      </c>
      <c r="U63" s="58">
        <v>0</v>
      </c>
      <c r="V63" s="58">
        <v>0</v>
      </c>
      <c r="W63" s="58">
        <v>3283690.19</v>
      </c>
      <c r="X63" s="59">
        <v>4628805.03</v>
      </c>
      <c r="Y63" s="59">
        <v>53790530.219999999</v>
      </c>
      <c r="Z63" s="60">
        <v>0.11297886785030588</v>
      </c>
      <c r="AA63" s="59">
        <v>4628805.03</v>
      </c>
      <c r="AB63" s="59">
        <v>0</v>
      </c>
      <c r="AC63" s="59">
        <v>0</v>
      </c>
      <c r="AD63" s="59">
        <v>0</v>
      </c>
      <c r="AE63" s="59">
        <v>0</v>
      </c>
      <c r="AF63" s="59">
        <f t="shared" ref="AF63:AF70" si="16">SUM(AD63:AE63)</f>
        <v>0</v>
      </c>
      <c r="AG63" s="59">
        <v>2247548.09</v>
      </c>
      <c r="AH63" s="58">
        <v>175970.7</v>
      </c>
      <c r="AI63" s="58">
        <v>477042.46</v>
      </c>
      <c r="AJ63" s="59">
        <v>0</v>
      </c>
      <c r="AK63" s="58">
        <v>179235.43</v>
      </c>
      <c r="AL63" s="58">
        <v>2904.77</v>
      </c>
      <c r="AM63" s="58">
        <v>151490.18</v>
      </c>
      <c r="AN63" s="58">
        <v>19247.150000000001</v>
      </c>
      <c r="AO63" s="58">
        <v>697</v>
      </c>
      <c r="AP63" s="58">
        <v>0</v>
      </c>
      <c r="AQ63" s="58">
        <v>61756.729999999996</v>
      </c>
      <c r="AR63" s="58">
        <v>43425.2</v>
      </c>
      <c r="AS63" s="58">
        <v>2205</v>
      </c>
      <c r="AT63" s="58">
        <v>20803.830000000002</v>
      </c>
      <c r="AU63" s="58">
        <v>0</v>
      </c>
      <c r="AV63" s="58">
        <v>101385.62</v>
      </c>
      <c r="AW63" s="58">
        <v>3483712.16</v>
      </c>
      <c r="AX63" s="58">
        <v>0</v>
      </c>
      <c r="AY63" s="60">
        <f t="shared" ref="AY63:AY70" si="17">AX63/AW63</f>
        <v>0</v>
      </c>
      <c r="AZ63" s="59">
        <v>0</v>
      </c>
      <c r="BA63" s="60">
        <v>9.0986519429482479E-2</v>
      </c>
      <c r="BB63" s="58">
        <v>1372546.73</v>
      </c>
      <c r="BC63" s="58">
        <v>4436280.01</v>
      </c>
      <c r="BD63" s="59">
        <v>272973</v>
      </c>
      <c r="BE63" s="59">
        <v>0</v>
      </c>
      <c r="BF63" s="59">
        <v>1447355.63</v>
      </c>
      <c r="BG63" s="59">
        <v>576427.58999999904</v>
      </c>
      <c r="BH63" s="59">
        <v>0</v>
      </c>
      <c r="BI63" s="59">
        <v>0</v>
      </c>
      <c r="BJ63" s="59">
        <f t="shared" ref="BJ63:BJ70" si="18">SUM(BH63:BI63)</f>
        <v>0</v>
      </c>
      <c r="BK63" s="59">
        <v>0</v>
      </c>
      <c r="BL63" s="59">
        <v>3444</v>
      </c>
      <c r="BM63" s="59">
        <v>1644</v>
      </c>
      <c r="BN63" s="58">
        <v>1</v>
      </c>
      <c r="BO63" s="58">
        <v>-1</v>
      </c>
      <c r="BP63" s="58">
        <v>-41</v>
      </c>
      <c r="BQ63" s="58">
        <v>-43</v>
      </c>
      <c r="BR63" s="58">
        <v>-731</v>
      </c>
      <c r="BS63" s="58">
        <v>-341</v>
      </c>
      <c r="BT63" s="58">
        <v>0</v>
      </c>
      <c r="BU63" s="58">
        <v>-3</v>
      </c>
      <c r="BV63" s="58">
        <v>-16</v>
      </c>
      <c r="BW63" s="58">
        <v>-606</v>
      </c>
      <c r="BX63" s="58">
        <v>-1</v>
      </c>
      <c r="BY63" s="58">
        <v>3306</v>
      </c>
      <c r="BZ63" s="58">
        <v>44</v>
      </c>
      <c r="CA63" s="58">
        <v>138</v>
      </c>
      <c r="CB63" s="58">
        <v>71</v>
      </c>
      <c r="CC63" s="58">
        <v>49</v>
      </c>
      <c r="CD63" s="58">
        <v>475</v>
      </c>
      <c r="CE63" s="58">
        <v>4</v>
      </c>
      <c r="CF63" s="58">
        <v>7</v>
      </c>
      <c r="CG63" s="62"/>
    </row>
    <row r="64" spans="1:85" s="49" customFormat="1" ht="15.65" customHeight="1" x14ac:dyDescent="0.35">
      <c r="A64" s="32">
        <v>7</v>
      </c>
      <c r="B64" s="50" t="s">
        <v>208</v>
      </c>
      <c r="C64" s="54" t="s">
        <v>209</v>
      </c>
      <c r="D64" s="34" t="s">
        <v>210</v>
      </c>
      <c r="E64" s="34" t="s">
        <v>110</v>
      </c>
      <c r="F64" s="34" t="s">
        <v>198</v>
      </c>
      <c r="G64" s="58">
        <v>24329643.07</v>
      </c>
      <c r="H64" s="58">
        <v>0</v>
      </c>
      <c r="I64" s="58">
        <v>338720.06</v>
      </c>
      <c r="J64" s="58">
        <v>0</v>
      </c>
      <c r="K64" s="59">
        <v>0</v>
      </c>
      <c r="L64" s="59">
        <v>24668363.129999999</v>
      </c>
      <c r="M64" s="59">
        <v>0</v>
      </c>
      <c r="N64" s="58">
        <v>4957731.7</v>
      </c>
      <c r="O64" s="58">
        <v>1105158.79</v>
      </c>
      <c r="P64" s="76">
        <v>8246671.9199999999</v>
      </c>
      <c r="Q64" s="58">
        <v>434.82</v>
      </c>
      <c r="R64" s="58">
        <v>1450956.11</v>
      </c>
      <c r="S64" s="58">
        <v>3749896.76</v>
      </c>
      <c r="T64" s="58">
        <v>2860009.61</v>
      </c>
      <c r="U64" s="58">
        <v>0</v>
      </c>
      <c r="V64" s="58">
        <v>0</v>
      </c>
      <c r="W64" s="58">
        <v>451510.19</v>
      </c>
      <c r="X64" s="59">
        <v>1958052.08</v>
      </c>
      <c r="Y64" s="59">
        <v>24780421.98</v>
      </c>
      <c r="Z64" s="60">
        <v>3.6104857661604858E-2</v>
      </c>
      <c r="AA64" s="59">
        <v>1947792.84</v>
      </c>
      <c r="AB64" s="59">
        <v>0</v>
      </c>
      <c r="AC64" s="59">
        <v>0</v>
      </c>
      <c r="AD64" s="59">
        <v>0</v>
      </c>
      <c r="AE64" s="59">
        <v>0</v>
      </c>
      <c r="AF64" s="59">
        <f t="shared" si="16"/>
        <v>0</v>
      </c>
      <c r="AG64" s="59">
        <v>944853.52399999998</v>
      </c>
      <c r="AH64" s="58">
        <v>70342.02</v>
      </c>
      <c r="AI64" s="58">
        <v>243510.03</v>
      </c>
      <c r="AJ64" s="59">
        <v>0</v>
      </c>
      <c r="AK64" s="58">
        <v>152898.1</v>
      </c>
      <c r="AL64" s="58">
        <v>45798.76</v>
      </c>
      <c r="AM64" s="58">
        <v>99029.17</v>
      </c>
      <c r="AN64" s="58">
        <v>12170</v>
      </c>
      <c r="AO64" s="58">
        <v>2515.12</v>
      </c>
      <c r="AP64" s="58">
        <v>10029.33</v>
      </c>
      <c r="AQ64" s="58">
        <v>19970.29</v>
      </c>
      <c r="AR64" s="58">
        <v>24326.53</v>
      </c>
      <c r="AS64" s="58">
        <v>21600</v>
      </c>
      <c r="AT64" s="58">
        <v>39203.72</v>
      </c>
      <c r="AU64" s="58">
        <v>9577.2099999999991</v>
      </c>
      <c r="AV64" s="58">
        <v>121273.20999999999</v>
      </c>
      <c r="AW64" s="58">
        <v>1817097.014</v>
      </c>
      <c r="AX64" s="58">
        <v>0</v>
      </c>
      <c r="AY64" s="60">
        <f t="shared" si="17"/>
        <v>0</v>
      </c>
      <c r="AZ64" s="59">
        <v>0</v>
      </c>
      <c r="BA64" s="60">
        <v>8.0058422328511375E-2</v>
      </c>
      <c r="BB64" s="58">
        <v>218502.14</v>
      </c>
      <c r="BC64" s="58">
        <v>659916.16</v>
      </c>
      <c r="BD64" s="59">
        <v>276253</v>
      </c>
      <c r="BE64" s="59">
        <v>0</v>
      </c>
      <c r="BF64" s="59">
        <v>887705.97600000002</v>
      </c>
      <c r="BG64" s="59">
        <v>433431.72249999997</v>
      </c>
      <c r="BH64" s="59">
        <v>0</v>
      </c>
      <c r="BI64" s="59">
        <v>0</v>
      </c>
      <c r="BJ64" s="59">
        <f t="shared" si="18"/>
        <v>0</v>
      </c>
      <c r="BK64" s="59">
        <v>0</v>
      </c>
      <c r="BL64" s="59">
        <v>2568</v>
      </c>
      <c r="BM64" s="59">
        <v>857</v>
      </c>
      <c r="BN64" s="58">
        <v>1</v>
      </c>
      <c r="BO64" s="58">
        <v>0</v>
      </c>
      <c r="BP64" s="58">
        <v>-7</v>
      </c>
      <c r="BQ64" s="58">
        <v>-29</v>
      </c>
      <c r="BR64" s="58">
        <v>-144</v>
      </c>
      <c r="BS64" s="58">
        <v>-254</v>
      </c>
      <c r="BT64" s="58">
        <v>1</v>
      </c>
      <c r="BU64" s="58">
        <v>0</v>
      </c>
      <c r="BV64" s="58">
        <v>5</v>
      </c>
      <c r="BW64" s="58">
        <v>-469</v>
      </c>
      <c r="BX64" s="58">
        <v>-3</v>
      </c>
      <c r="BY64" s="58">
        <v>2526</v>
      </c>
      <c r="BZ64" s="58">
        <v>20</v>
      </c>
      <c r="CA64" s="58">
        <v>95</v>
      </c>
      <c r="CB64" s="58">
        <v>87</v>
      </c>
      <c r="CC64" s="58">
        <v>53</v>
      </c>
      <c r="CD64" s="58">
        <v>326</v>
      </c>
      <c r="CE64" s="58">
        <v>2</v>
      </c>
      <c r="CF64" s="58">
        <v>4</v>
      </c>
      <c r="CG64" s="63"/>
    </row>
    <row r="65" spans="1:85" s="49" customFormat="1" ht="15.65" customHeight="1" x14ac:dyDescent="0.35">
      <c r="A65" s="32">
        <v>7</v>
      </c>
      <c r="B65" s="50" t="s">
        <v>212</v>
      </c>
      <c r="C65" s="54" t="s">
        <v>213</v>
      </c>
      <c r="D65" s="34" t="s">
        <v>214</v>
      </c>
      <c r="E65" s="34" t="s">
        <v>110</v>
      </c>
      <c r="F65" s="34" t="s">
        <v>198</v>
      </c>
      <c r="G65" s="58">
        <v>7049214.9900000002</v>
      </c>
      <c r="H65" s="58">
        <v>0</v>
      </c>
      <c r="I65" s="58">
        <v>220090.71</v>
      </c>
      <c r="J65" s="58">
        <v>0</v>
      </c>
      <c r="K65" s="59">
        <v>156.74</v>
      </c>
      <c r="L65" s="59">
        <v>7269462.4400000004</v>
      </c>
      <c r="M65" s="59">
        <v>0</v>
      </c>
      <c r="N65" s="58">
        <v>2401031.16</v>
      </c>
      <c r="O65" s="58">
        <v>507452.11</v>
      </c>
      <c r="P65" s="76">
        <v>1508760.46</v>
      </c>
      <c r="Q65" s="58">
        <v>0</v>
      </c>
      <c r="R65" s="58">
        <v>257992.99</v>
      </c>
      <c r="S65" s="58">
        <v>1175551.8700000001</v>
      </c>
      <c r="T65" s="58">
        <v>358548.95</v>
      </c>
      <c r="U65" s="58">
        <v>0</v>
      </c>
      <c r="V65" s="58">
        <v>0</v>
      </c>
      <c r="W65" s="58">
        <v>278339.98</v>
      </c>
      <c r="X65" s="59">
        <v>705174.39</v>
      </c>
      <c r="Y65" s="59">
        <v>7192851.9100000001</v>
      </c>
      <c r="Z65" s="60">
        <v>2.0209508463295996E-2</v>
      </c>
      <c r="AA65" s="59">
        <v>705017.65</v>
      </c>
      <c r="AB65" s="59">
        <v>0</v>
      </c>
      <c r="AC65" s="59">
        <v>0</v>
      </c>
      <c r="AD65" s="59">
        <v>156.74</v>
      </c>
      <c r="AE65" s="59">
        <v>71.3</v>
      </c>
      <c r="AF65" s="59">
        <f t="shared" si="16"/>
        <v>228.04000000000002</v>
      </c>
      <c r="AG65" s="59">
        <v>102522.92</v>
      </c>
      <c r="AH65" s="58">
        <v>7907.51</v>
      </c>
      <c r="AI65" s="58">
        <v>30987.53</v>
      </c>
      <c r="AJ65" s="59">
        <v>0</v>
      </c>
      <c r="AK65" s="58">
        <v>28686.1</v>
      </c>
      <c r="AL65" s="58">
        <v>42783.25</v>
      </c>
      <c r="AM65" s="58">
        <v>41681.019999999997</v>
      </c>
      <c r="AN65" s="58">
        <v>6109.72</v>
      </c>
      <c r="AO65" s="58">
        <v>69478.53</v>
      </c>
      <c r="AP65" s="58">
        <v>0</v>
      </c>
      <c r="AQ65" s="58">
        <v>12125.78</v>
      </c>
      <c r="AR65" s="58">
        <v>6159.15</v>
      </c>
      <c r="AS65" s="58">
        <v>0</v>
      </c>
      <c r="AT65" s="58">
        <v>3334.09</v>
      </c>
      <c r="AU65" s="58">
        <v>15940.91</v>
      </c>
      <c r="AV65" s="58">
        <v>33893.06</v>
      </c>
      <c r="AW65" s="58">
        <v>401609.57</v>
      </c>
      <c r="AX65" s="58">
        <v>0</v>
      </c>
      <c r="AY65" s="60">
        <f t="shared" si="17"/>
        <v>0</v>
      </c>
      <c r="AZ65" s="59">
        <v>0</v>
      </c>
      <c r="BA65" s="60">
        <v>0.10001363995851119</v>
      </c>
      <c r="BB65" s="58">
        <v>88643.199999999997</v>
      </c>
      <c r="BC65" s="58">
        <v>53817.97</v>
      </c>
      <c r="BD65" s="59">
        <v>276253</v>
      </c>
      <c r="BE65" s="59">
        <v>5.8207660913467401E-11</v>
      </c>
      <c r="BF65" s="59">
        <v>231672.76</v>
      </c>
      <c r="BG65" s="59">
        <v>131270.36749999999</v>
      </c>
      <c r="BH65" s="59">
        <v>0</v>
      </c>
      <c r="BI65" s="59">
        <v>0</v>
      </c>
      <c r="BJ65" s="59">
        <f t="shared" si="18"/>
        <v>0</v>
      </c>
      <c r="BK65" s="59">
        <v>0</v>
      </c>
      <c r="BL65" s="59">
        <v>411</v>
      </c>
      <c r="BM65" s="59">
        <v>288</v>
      </c>
      <c r="BN65" s="58">
        <v>0</v>
      </c>
      <c r="BO65" s="58">
        <v>0</v>
      </c>
      <c r="BP65" s="58">
        <v>-11</v>
      </c>
      <c r="BQ65" s="58">
        <v>-28</v>
      </c>
      <c r="BR65" s="58">
        <v>-88</v>
      </c>
      <c r="BS65" s="58">
        <v>-48</v>
      </c>
      <c r="BT65" s="58">
        <v>0</v>
      </c>
      <c r="BU65" s="58">
        <v>-1</v>
      </c>
      <c r="BV65" s="58">
        <v>0</v>
      </c>
      <c r="BW65" s="58">
        <v>-63</v>
      </c>
      <c r="BX65" s="58">
        <v>0</v>
      </c>
      <c r="BY65" s="58">
        <v>460</v>
      </c>
      <c r="BZ65" s="58">
        <v>2</v>
      </c>
      <c r="CA65" s="58">
        <v>1</v>
      </c>
      <c r="CB65" s="58">
        <v>32</v>
      </c>
      <c r="CC65" s="58">
        <v>4</v>
      </c>
      <c r="CD65" s="58">
        <v>22</v>
      </c>
      <c r="CE65" s="58">
        <v>4</v>
      </c>
      <c r="CF65" s="58">
        <v>1</v>
      </c>
      <c r="CG65" s="63"/>
    </row>
    <row r="66" spans="1:85" s="49" customFormat="1" ht="15.65" customHeight="1" x14ac:dyDescent="0.35">
      <c r="A66" s="32">
        <v>7</v>
      </c>
      <c r="B66" s="50" t="s">
        <v>215</v>
      </c>
      <c r="C66" s="54" t="s">
        <v>216</v>
      </c>
      <c r="D66" s="34" t="s">
        <v>214</v>
      </c>
      <c r="E66" s="34" t="s">
        <v>110</v>
      </c>
      <c r="F66" s="34" t="s">
        <v>198</v>
      </c>
      <c r="G66" s="58">
        <v>11079143.41</v>
      </c>
      <c r="H66" s="58">
        <v>0</v>
      </c>
      <c r="I66" s="58">
        <v>129515.63</v>
      </c>
      <c r="J66" s="58">
        <v>0</v>
      </c>
      <c r="K66" s="59">
        <v>0</v>
      </c>
      <c r="L66" s="59">
        <v>11208659.039999999</v>
      </c>
      <c r="M66" s="59">
        <v>0</v>
      </c>
      <c r="N66" s="58">
        <v>3457622.7</v>
      </c>
      <c r="O66" s="58">
        <v>958257.71</v>
      </c>
      <c r="P66" s="76">
        <v>1910703.58</v>
      </c>
      <c r="Q66" s="58">
        <v>0</v>
      </c>
      <c r="R66" s="58">
        <v>455904.64</v>
      </c>
      <c r="S66" s="58">
        <v>2546460.79</v>
      </c>
      <c r="T66" s="58">
        <v>488770.42</v>
      </c>
      <c r="U66" s="58">
        <v>0</v>
      </c>
      <c r="V66" s="58">
        <v>0</v>
      </c>
      <c r="W66" s="58">
        <v>485545.52</v>
      </c>
      <c r="X66" s="59">
        <v>907280.33</v>
      </c>
      <c r="Y66" s="59">
        <v>11210545.689999999</v>
      </c>
      <c r="Z66" s="60">
        <v>2.4627128641888388E-2</v>
      </c>
      <c r="AA66" s="59">
        <v>907280.33</v>
      </c>
      <c r="AB66" s="59">
        <v>0</v>
      </c>
      <c r="AC66" s="59">
        <v>0</v>
      </c>
      <c r="AD66" s="59">
        <v>0</v>
      </c>
      <c r="AE66" s="59">
        <v>0</v>
      </c>
      <c r="AF66" s="59">
        <f t="shared" si="16"/>
        <v>0</v>
      </c>
      <c r="AG66" s="59">
        <v>359838.03</v>
      </c>
      <c r="AH66" s="58">
        <v>27431.06</v>
      </c>
      <c r="AI66" s="58">
        <v>41512.97</v>
      </c>
      <c r="AJ66" s="59">
        <v>80865</v>
      </c>
      <c r="AK66" s="58">
        <v>29788.48</v>
      </c>
      <c r="AL66" s="58">
        <v>44498.97</v>
      </c>
      <c r="AM66" s="58">
        <v>17603.724999999999</v>
      </c>
      <c r="AN66" s="58">
        <v>6809.72</v>
      </c>
      <c r="AO66" s="58">
        <v>6500</v>
      </c>
      <c r="AP66" s="58">
        <v>0</v>
      </c>
      <c r="AQ66" s="58">
        <v>8019.79</v>
      </c>
      <c r="AR66" s="58">
        <v>8179.39</v>
      </c>
      <c r="AS66" s="58">
        <v>0</v>
      </c>
      <c r="AT66" s="58">
        <v>9415.82</v>
      </c>
      <c r="AU66" s="58">
        <v>11150.48</v>
      </c>
      <c r="AV66" s="58">
        <v>42120.32</v>
      </c>
      <c r="AW66" s="58">
        <v>693733.755</v>
      </c>
      <c r="AX66" s="58">
        <v>0</v>
      </c>
      <c r="AY66" s="60">
        <f t="shared" si="17"/>
        <v>0</v>
      </c>
      <c r="AZ66" s="59">
        <v>0</v>
      </c>
      <c r="BA66" s="60">
        <v>8.1890837262842145E-2</v>
      </c>
      <c r="BB66" s="58">
        <v>71493.119999999995</v>
      </c>
      <c r="BC66" s="58">
        <v>201354.37</v>
      </c>
      <c r="BD66" s="59">
        <v>276252.3</v>
      </c>
      <c r="BE66" s="59">
        <v>0</v>
      </c>
      <c r="BF66" s="59">
        <v>417425.17499999999</v>
      </c>
      <c r="BG66" s="59">
        <v>243991.73624999999</v>
      </c>
      <c r="BH66" s="59">
        <v>0</v>
      </c>
      <c r="BI66" s="59">
        <v>0</v>
      </c>
      <c r="BJ66" s="59">
        <f t="shared" si="18"/>
        <v>0</v>
      </c>
      <c r="BK66" s="59">
        <v>0</v>
      </c>
      <c r="BL66" s="59">
        <v>518</v>
      </c>
      <c r="BM66" s="59">
        <v>385</v>
      </c>
      <c r="BN66" s="58">
        <v>0</v>
      </c>
      <c r="BO66" s="58">
        <v>-1</v>
      </c>
      <c r="BP66" s="58">
        <v>-17</v>
      </c>
      <c r="BQ66" s="58">
        <v>-21</v>
      </c>
      <c r="BR66" s="58">
        <v>-213</v>
      </c>
      <c r="BS66" s="58">
        <v>-96</v>
      </c>
      <c r="BT66" s="58">
        <v>0</v>
      </c>
      <c r="BU66" s="58">
        <v>-1</v>
      </c>
      <c r="BV66" s="58">
        <v>2</v>
      </c>
      <c r="BW66" s="58">
        <v>-82</v>
      </c>
      <c r="BX66" s="58">
        <v>-1</v>
      </c>
      <c r="BY66" s="58">
        <v>473</v>
      </c>
      <c r="BZ66" s="58">
        <v>35</v>
      </c>
      <c r="CA66" s="58">
        <v>6</v>
      </c>
      <c r="CB66" s="58">
        <v>46</v>
      </c>
      <c r="CC66" s="58">
        <v>15</v>
      </c>
      <c r="CD66" s="58">
        <v>21</v>
      </c>
      <c r="CE66" s="58">
        <v>0</v>
      </c>
      <c r="CF66" s="58">
        <v>1</v>
      </c>
      <c r="CG66" s="63"/>
    </row>
    <row r="67" spans="1:85" s="65" customFormat="1" ht="15.65" customHeight="1" x14ac:dyDescent="0.35">
      <c r="A67" s="38">
        <v>7</v>
      </c>
      <c r="B67" s="50" t="s">
        <v>217</v>
      </c>
      <c r="C67" s="56" t="s">
        <v>218</v>
      </c>
      <c r="D67" s="41" t="s">
        <v>219</v>
      </c>
      <c r="E67" s="41" t="s">
        <v>110</v>
      </c>
      <c r="F67" s="41" t="s">
        <v>198</v>
      </c>
      <c r="G67" s="59">
        <v>2235231.86</v>
      </c>
      <c r="H67" s="59">
        <v>0</v>
      </c>
      <c r="I67" s="59">
        <v>41921.97</v>
      </c>
      <c r="J67" s="59">
        <v>0</v>
      </c>
      <c r="K67" s="59">
        <v>0</v>
      </c>
      <c r="L67" s="59">
        <v>2277153.83</v>
      </c>
      <c r="M67" s="59">
        <v>0</v>
      </c>
      <c r="N67" s="59">
        <v>707358.65</v>
      </c>
      <c r="O67" s="59">
        <v>125447.99</v>
      </c>
      <c r="P67" s="59">
        <v>698407.26</v>
      </c>
      <c r="Q67" s="59">
        <v>0</v>
      </c>
      <c r="R67" s="59">
        <v>80109.210000000006</v>
      </c>
      <c r="S67" s="59">
        <v>336595.26</v>
      </c>
      <c r="T67" s="59">
        <v>82870.73</v>
      </c>
      <c r="U67" s="59">
        <v>0</v>
      </c>
      <c r="V67" s="59">
        <v>0</v>
      </c>
      <c r="W67" s="59">
        <v>53834.06</v>
      </c>
      <c r="X67" s="59">
        <v>223522.33</v>
      </c>
      <c r="Y67" s="59">
        <v>2308145.4900000002</v>
      </c>
      <c r="Z67" s="60">
        <v>3.7558184232395694E-2</v>
      </c>
      <c r="AA67" s="59">
        <v>223522.33</v>
      </c>
      <c r="AB67" s="59">
        <v>0</v>
      </c>
      <c r="AC67" s="59">
        <v>0</v>
      </c>
      <c r="AD67" s="59">
        <v>0</v>
      </c>
      <c r="AE67" s="59">
        <v>0</v>
      </c>
      <c r="AF67" s="59">
        <f t="shared" si="16"/>
        <v>0</v>
      </c>
      <c r="AG67" s="59">
        <v>71816.399999999994</v>
      </c>
      <c r="AH67" s="59">
        <v>5624.04</v>
      </c>
      <c r="AI67" s="59">
        <v>0</v>
      </c>
      <c r="AJ67" s="59">
        <v>0</v>
      </c>
      <c r="AK67" s="59">
        <v>8717.0400000000009</v>
      </c>
      <c r="AL67" s="59">
        <v>0</v>
      </c>
      <c r="AM67" s="59">
        <v>8104.92</v>
      </c>
      <c r="AN67" s="59">
        <v>5813.38</v>
      </c>
      <c r="AO67" s="59">
        <v>0</v>
      </c>
      <c r="AP67" s="59">
        <v>0</v>
      </c>
      <c r="AQ67" s="59">
        <v>6414.81</v>
      </c>
      <c r="AR67" s="59">
        <v>0</v>
      </c>
      <c r="AS67" s="59">
        <v>0</v>
      </c>
      <c r="AT67" s="59">
        <v>0</v>
      </c>
      <c r="AU67" s="59">
        <v>7789.86</v>
      </c>
      <c r="AV67" s="59">
        <v>13124.71</v>
      </c>
      <c r="AW67" s="59">
        <v>127405.16</v>
      </c>
      <c r="AX67" s="59">
        <v>34368.25</v>
      </c>
      <c r="AY67" s="60">
        <f t="shared" si="17"/>
        <v>0.26975555778117621</v>
      </c>
      <c r="AZ67" s="59">
        <v>0</v>
      </c>
      <c r="BA67" s="60">
        <v>9.9999617041965388E-2</v>
      </c>
      <c r="BB67" s="59">
        <v>11908.7</v>
      </c>
      <c r="BC67" s="59">
        <v>72042.55</v>
      </c>
      <c r="BD67" s="59">
        <v>95000</v>
      </c>
      <c r="BE67" s="59">
        <v>0</v>
      </c>
      <c r="BF67" s="59">
        <v>5581.4600000000501</v>
      </c>
      <c r="BG67" s="59">
        <v>0</v>
      </c>
      <c r="BH67" s="59">
        <v>0</v>
      </c>
      <c r="BI67" s="59">
        <v>0</v>
      </c>
      <c r="BJ67" s="59">
        <f t="shared" si="18"/>
        <v>0</v>
      </c>
      <c r="BK67" s="59">
        <v>0</v>
      </c>
      <c r="BL67" s="59">
        <v>112</v>
      </c>
      <c r="BM67" s="59">
        <v>48</v>
      </c>
      <c r="BN67" s="59">
        <v>0</v>
      </c>
      <c r="BO67" s="59">
        <v>0</v>
      </c>
      <c r="BP67" s="59">
        <v>-4</v>
      </c>
      <c r="BQ67" s="59">
        <v>-5</v>
      </c>
      <c r="BR67" s="59">
        <v>-23</v>
      </c>
      <c r="BS67" s="59">
        <v>-16</v>
      </c>
      <c r="BT67" s="59">
        <v>0</v>
      </c>
      <c r="BU67" s="59">
        <v>0</v>
      </c>
      <c r="BV67" s="59">
        <v>1</v>
      </c>
      <c r="BW67" s="59">
        <v>-8</v>
      </c>
      <c r="BX67" s="59">
        <v>0</v>
      </c>
      <c r="BY67" s="59">
        <v>105</v>
      </c>
      <c r="BZ67" s="59">
        <v>1</v>
      </c>
      <c r="CA67" s="59">
        <v>0</v>
      </c>
      <c r="CB67" s="59">
        <v>1</v>
      </c>
      <c r="CC67" s="59">
        <v>2</v>
      </c>
      <c r="CD67" s="59">
        <v>4</v>
      </c>
      <c r="CE67" s="59">
        <v>0</v>
      </c>
      <c r="CF67" s="59">
        <v>1</v>
      </c>
      <c r="CG67" s="64"/>
    </row>
    <row r="68" spans="1:85" s="65" customFormat="1" ht="15.65" customHeight="1" x14ac:dyDescent="0.35">
      <c r="A68" s="32">
        <v>7</v>
      </c>
      <c r="B68" s="50" t="s">
        <v>220</v>
      </c>
      <c r="C68" s="54" t="s">
        <v>221</v>
      </c>
      <c r="D68" s="34" t="s">
        <v>211</v>
      </c>
      <c r="E68" s="34" t="s">
        <v>115</v>
      </c>
      <c r="F68" s="34" t="s">
        <v>198</v>
      </c>
      <c r="G68" s="58">
        <v>46318382.450000003</v>
      </c>
      <c r="H68" s="58">
        <v>0</v>
      </c>
      <c r="I68" s="58">
        <v>2214459.96</v>
      </c>
      <c r="J68" s="58">
        <v>0</v>
      </c>
      <c r="K68" s="59">
        <v>0</v>
      </c>
      <c r="L68" s="59">
        <v>48532842.409999996</v>
      </c>
      <c r="M68" s="59">
        <v>0</v>
      </c>
      <c r="N68" s="58">
        <v>19401593.579999998</v>
      </c>
      <c r="O68" s="58">
        <v>3595166.84</v>
      </c>
      <c r="P68" s="76">
        <v>9283991.0700000003</v>
      </c>
      <c r="Q68" s="58">
        <v>0</v>
      </c>
      <c r="R68" s="58">
        <v>1794508.67</v>
      </c>
      <c r="S68" s="58">
        <v>5628220.1299999999</v>
      </c>
      <c r="T68" s="58">
        <v>3383278.27</v>
      </c>
      <c r="U68" s="58">
        <v>0</v>
      </c>
      <c r="V68" s="58">
        <v>0</v>
      </c>
      <c r="W68" s="58">
        <v>2214459.96</v>
      </c>
      <c r="X68" s="59">
        <v>3589629.02</v>
      </c>
      <c r="Y68" s="59">
        <v>48890847.539999999</v>
      </c>
      <c r="Z68" s="60">
        <v>0.18045868374231144</v>
      </c>
      <c r="AA68" s="59">
        <v>3589629.02</v>
      </c>
      <c r="AB68" s="59">
        <v>0</v>
      </c>
      <c r="AC68" s="59">
        <v>0</v>
      </c>
      <c r="AD68" s="59">
        <v>0</v>
      </c>
      <c r="AE68" s="59">
        <v>0</v>
      </c>
      <c r="AF68" s="59">
        <f t="shared" si="16"/>
        <v>0</v>
      </c>
      <c r="AG68" s="59">
        <v>1853793.21</v>
      </c>
      <c r="AH68" s="58">
        <v>145722.76999999999</v>
      </c>
      <c r="AI68" s="58">
        <v>563200.31999999995</v>
      </c>
      <c r="AJ68" s="59">
        <v>2870.4</v>
      </c>
      <c r="AK68" s="58">
        <v>372831.41</v>
      </c>
      <c r="AL68" s="58">
        <v>67258.350000000006</v>
      </c>
      <c r="AM68" s="58">
        <v>155618.18</v>
      </c>
      <c r="AN68" s="58">
        <v>18947.150000000001</v>
      </c>
      <c r="AO68" s="58">
        <v>0</v>
      </c>
      <c r="AP68" s="58">
        <v>22909.47</v>
      </c>
      <c r="AQ68" s="58">
        <v>105730.62</v>
      </c>
      <c r="AR68" s="58">
        <v>35754.730000000003</v>
      </c>
      <c r="AS68" s="58">
        <v>3810</v>
      </c>
      <c r="AT68" s="58">
        <v>0</v>
      </c>
      <c r="AU68" s="58">
        <v>24.55</v>
      </c>
      <c r="AV68" s="58">
        <v>133373.66</v>
      </c>
      <c r="AW68" s="58">
        <v>3481844.82</v>
      </c>
      <c r="AX68" s="58">
        <v>0</v>
      </c>
      <c r="AY68" s="60">
        <f t="shared" si="17"/>
        <v>0</v>
      </c>
      <c r="AZ68" s="59">
        <v>0</v>
      </c>
      <c r="BA68" s="60">
        <v>7.7499015080566572E-2</v>
      </c>
      <c r="BB68" s="58">
        <v>907043.56</v>
      </c>
      <c r="BC68" s="58">
        <v>7451510.7699999996</v>
      </c>
      <c r="BD68" s="59">
        <v>276250.36</v>
      </c>
      <c r="BE68" s="59">
        <v>0</v>
      </c>
      <c r="BF68" s="59">
        <v>1540852.73</v>
      </c>
      <c r="BG68" s="59">
        <v>670391.52500000002</v>
      </c>
      <c r="BH68" s="59">
        <v>0</v>
      </c>
      <c r="BI68" s="59">
        <v>0</v>
      </c>
      <c r="BJ68" s="59">
        <f t="shared" si="18"/>
        <v>0</v>
      </c>
      <c r="BK68" s="59">
        <v>0</v>
      </c>
      <c r="BL68" s="59">
        <v>3413</v>
      </c>
      <c r="BM68" s="59">
        <v>1421</v>
      </c>
      <c r="BN68" s="58">
        <v>0</v>
      </c>
      <c r="BO68" s="58">
        <v>0</v>
      </c>
      <c r="BP68" s="58">
        <v>-47</v>
      </c>
      <c r="BQ68" s="58">
        <v>-38</v>
      </c>
      <c r="BR68" s="58">
        <v>-615</v>
      </c>
      <c r="BS68" s="58">
        <v>-278</v>
      </c>
      <c r="BT68" s="58">
        <v>0</v>
      </c>
      <c r="BU68" s="58">
        <v>0</v>
      </c>
      <c r="BV68" s="58">
        <v>0</v>
      </c>
      <c r="BW68" s="58">
        <v>-610</v>
      </c>
      <c r="BX68" s="58">
        <v>0</v>
      </c>
      <c r="BY68" s="58">
        <v>3246</v>
      </c>
      <c r="BZ68" s="58">
        <v>1</v>
      </c>
      <c r="CA68" s="58">
        <v>80</v>
      </c>
      <c r="CB68" s="58">
        <v>38</v>
      </c>
      <c r="CC68" s="58">
        <v>24</v>
      </c>
      <c r="CD68" s="58">
        <v>356</v>
      </c>
      <c r="CE68" s="58">
        <v>30</v>
      </c>
      <c r="CF68" s="58">
        <v>4</v>
      </c>
      <c r="CG68" s="64"/>
    </row>
    <row r="69" spans="1:85" s="49" customFormat="1" ht="15.65" customHeight="1" x14ac:dyDescent="0.35">
      <c r="A69" s="38">
        <v>7</v>
      </c>
      <c r="B69" s="50" t="s">
        <v>520</v>
      </c>
      <c r="C69" s="56" t="s">
        <v>521</v>
      </c>
      <c r="D69" s="41" t="s">
        <v>207</v>
      </c>
      <c r="E69" s="41" t="s">
        <v>115</v>
      </c>
      <c r="F69" s="41" t="s">
        <v>198</v>
      </c>
      <c r="G69" s="58">
        <v>22247479.23</v>
      </c>
      <c r="H69" s="58">
        <v>398238.53</v>
      </c>
      <c r="I69" s="58">
        <v>936447.83</v>
      </c>
      <c r="J69" s="58">
        <v>0</v>
      </c>
      <c r="K69" s="59">
        <v>0</v>
      </c>
      <c r="L69" s="59">
        <v>23582165.59</v>
      </c>
      <c r="M69" s="59">
        <v>0</v>
      </c>
      <c r="N69" s="58">
        <v>6545481.6699999999</v>
      </c>
      <c r="O69" s="58">
        <v>1271743.68</v>
      </c>
      <c r="P69" s="76">
        <v>6616780.5199999996</v>
      </c>
      <c r="Q69" s="58">
        <v>0</v>
      </c>
      <c r="R69" s="58">
        <v>882737.39</v>
      </c>
      <c r="S69" s="58">
        <v>2850388.44</v>
      </c>
      <c r="T69" s="58">
        <v>1830206.01</v>
      </c>
      <c r="U69" s="58">
        <v>0</v>
      </c>
      <c r="V69" s="58">
        <v>0</v>
      </c>
      <c r="W69" s="58">
        <v>973273.7</v>
      </c>
      <c r="X69" s="59">
        <v>2224483.7999999998</v>
      </c>
      <c r="Y69" s="59">
        <v>23195095.210000001</v>
      </c>
      <c r="Z69" s="60">
        <v>0.16115236437531225</v>
      </c>
      <c r="AA69" s="59">
        <v>2224483.7999999998</v>
      </c>
      <c r="AB69" s="59">
        <v>0</v>
      </c>
      <c r="AC69" s="59">
        <v>0</v>
      </c>
      <c r="AD69" s="59">
        <v>0</v>
      </c>
      <c r="AE69" s="59">
        <v>0</v>
      </c>
      <c r="AF69" s="59">
        <f t="shared" si="16"/>
        <v>0</v>
      </c>
      <c r="AG69" s="59">
        <v>1170877.01</v>
      </c>
      <c r="AH69" s="58">
        <v>89883.35</v>
      </c>
      <c r="AI69" s="58">
        <v>255084.84</v>
      </c>
      <c r="AJ69" s="59">
        <v>24394.59</v>
      </c>
      <c r="AK69" s="58">
        <v>88046.720000000001</v>
      </c>
      <c r="AL69" s="58">
        <v>0</v>
      </c>
      <c r="AM69" s="58">
        <v>107304.29</v>
      </c>
      <c r="AN69" s="58">
        <v>11932.46</v>
      </c>
      <c r="AO69" s="58">
        <v>18500</v>
      </c>
      <c r="AP69" s="58">
        <v>16129.23</v>
      </c>
      <c r="AQ69" s="58">
        <v>26602.77</v>
      </c>
      <c r="AR69" s="58">
        <v>15682.96</v>
      </c>
      <c r="AS69" s="58">
        <v>0</v>
      </c>
      <c r="AT69" s="58">
        <v>0</v>
      </c>
      <c r="AU69" s="58">
        <v>11473.07</v>
      </c>
      <c r="AV69" s="58">
        <v>72207.649999999994</v>
      </c>
      <c r="AW69" s="58">
        <v>1908118.94</v>
      </c>
      <c r="AX69" s="58">
        <v>0</v>
      </c>
      <c r="AY69" s="60">
        <f t="shared" si="17"/>
        <v>0</v>
      </c>
      <c r="AZ69" s="59">
        <v>0</v>
      </c>
      <c r="BA69" s="60">
        <v>9.9988127958351158E-2</v>
      </c>
      <c r="BB69" s="58">
        <v>836142.03</v>
      </c>
      <c r="BC69" s="58">
        <v>2813268.93</v>
      </c>
      <c r="BD69" s="59">
        <v>272972</v>
      </c>
      <c r="BE69" s="59">
        <v>0</v>
      </c>
      <c r="BF69" s="59">
        <v>732479.77999999898</v>
      </c>
      <c r="BG69" s="59">
        <v>255450.04499999899</v>
      </c>
      <c r="BH69" s="59">
        <v>0</v>
      </c>
      <c r="BI69" s="59">
        <v>0</v>
      </c>
      <c r="BJ69" s="59">
        <f t="shared" si="18"/>
        <v>0</v>
      </c>
      <c r="BK69" s="59">
        <v>0</v>
      </c>
      <c r="BL69" s="59">
        <v>1728</v>
      </c>
      <c r="BM69" s="59">
        <v>548</v>
      </c>
      <c r="BN69" s="58">
        <v>0</v>
      </c>
      <c r="BO69" s="58">
        <v>0</v>
      </c>
      <c r="BP69" s="58">
        <v>-7</v>
      </c>
      <c r="BQ69" s="58">
        <v>-10</v>
      </c>
      <c r="BR69" s="58">
        <v>-237</v>
      </c>
      <c r="BS69" s="58">
        <v>-158</v>
      </c>
      <c r="BT69" s="58">
        <v>0</v>
      </c>
      <c r="BU69" s="58">
        <v>0</v>
      </c>
      <c r="BV69" s="58">
        <v>-5</v>
      </c>
      <c r="BW69" s="58">
        <v>-324</v>
      </c>
      <c r="BX69" s="58">
        <v>-4</v>
      </c>
      <c r="BY69" s="58">
        <v>1531</v>
      </c>
      <c r="BZ69" s="58">
        <v>9</v>
      </c>
      <c r="CA69" s="58">
        <v>46</v>
      </c>
      <c r="CB69" s="58">
        <v>62</v>
      </c>
      <c r="CC69" s="58">
        <v>35</v>
      </c>
      <c r="CD69" s="58">
        <v>220</v>
      </c>
      <c r="CE69" s="58">
        <v>4</v>
      </c>
      <c r="CF69" s="58">
        <v>1</v>
      </c>
      <c r="CG69" s="63"/>
    </row>
    <row r="70" spans="1:85" s="65" customFormat="1" ht="15.65" customHeight="1" x14ac:dyDescent="0.35">
      <c r="A70" s="32">
        <v>7</v>
      </c>
      <c r="B70" s="50" t="s">
        <v>222</v>
      </c>
      <c r="C70" s="54" t="s">
        <v>223</v>
      </c>
      <c r="D70" s="34" t="s">
        <v>224</v>
      </c>
      <c r="E70" s="34" t="s">
        <v>110</v>
      </c>
      <c r="F70" s="34" t="s">
        <v>198</v>
      </c>
      <c r="G70" s="58">
        <v>19165684.300000001</v>
      </c>
      <c r="H70" s="58">
        <v>0</v>
      </c>
      <c r="I70" s="58">
        <v>426823.67999999999</v>
      </c>
      <c r="J70" s="58">
        <v>0</v>
      </c>
      <c r="K70" s="59">
        <v>0</v>
      </c>
      <c r="L70" s="59">
        <v>19592507.98</v>
      </c>
      <c r="M70" s="59">
        <v>0</v>
      </c>
      <c r="N70" s="58">
        <v>6517269.8899999997</v>
      </c>
      <c r="O70" s="58">
        <v>1375953.48</v>
      </c>
      <c r="P70" s="76">
        <v>4107053.5</v>
      </c>
      <c r="Q70" s="58">
        <v>0</v>
      </c>
      <c r="R70" s="58">
        <v>583357.26</v>
      </c>
      <c r="S70" s="58">
        <v>2404286.66</v>
      </c>
      <c r="T70" s="58">
        <v>1591420.02</v>
      </c>
      <c r="U70" s="58">
        <v>0</v>
      </c>
      <c r="V70" s="58">
        <v>0</v>
      </c>
      <c r="W70" s="58">
        <v>1073903.03</v>
      </c>
      <c r="X70" s="59">
        <v>1915889.18</v>
      </c>
      <c r="Y70" s="59">
        <v>19569133.02</v>
      </c>
      <c r="Z70" s="60">
        <v>0.1168628025454849</v>
      </c>
      <c r="AA70" s="59">
        <v>1915889.18</v>
      </c>
      <c r="AB70" s="59">
        <v>0</v>
      </c>
      <c r="AC70" s="59">
        <v>0</v>
      </c>
      <c r="AD70" s="59">
        <v>0</v>
      </c>
      <c r="AE70" s="59">
        <v>0</v>
      </c>
      <c r="AF70" s="59">
        <f t="shared" si="16"/>
        <v>0</v>
      </c>
      <c r="AG70" s="59">
        <v>816418.53</v>
      </c>
      <c r="AH70" s="58">
        <v>68642.94</v>
      </c>
      <c r="AI70" s="58">
        <v>216662.42</v>
      </c>
      <c r="AJ70" s="59">
        <v>0</v>
      </c>
      <c r="AK70" s="58">
        <v>170068.74</v>
      </c>
      <c r="AL70" s="58">
        <v>7327.13</v>
      </c>
      <c r="AM70" s="58">
        <v>91712.85</v>
      </c>
      <c r="AN70" s="58">
        <v>11432.46</v>
      </c>
      <c r="AO70" s="58">
        <v>0</v>
      </c>
      <c r="AP70" s="58">
        <v>37666.129999999997</v>
      </c>
      <c r="AQ70" s="58">
        <v>31828.18</v>
      </c>
      <c r="AR70" s="58">
        <v>24934.28</v>
      </c>
      <c r="AS70" s="58">
        <v>2595</v>
      </c>
      <c r="AT70" s="58">
        <v>1583.67</v>
      </c>
      <c r="AU70" s="58">
        <v>14018.46</v>
      </c>
      <c r="AV70" s="58">
        <v>66184.37</v>
      </c>
      <c r="AW70" s="58">
        <v>1561075.16</v>
      </c>
      <c r="AX70" s="58">
        <v>0</v>
      </c>
      <c r="AY70" s="60">
        <f t="shared" si="17"/>
        <v>0</v>
      </c>
      <c r="AZ70" s="59">
        <v>0</v>
      </c>
      <c r="BA70" s="60">
        <v>9.9964559053077995E-2</v>
      </c>
      <c r="BB70" s="58">
        <v>682369.73</v>
      </c>
      <c r="BC70" s="58">
        <v>1557385.85</v>
      </c>
      <c r="BD70" s="59">
        <v>276252.98</v>
      </c>
      <c r="BE70" s="59">
        <v>0</v>
      </c>
      <c r="BF70" s="59">
        <v>374879.91</v>
      </c>
      <c r="BG70" s="59">
        <v>0</v>
      </c>
      <c r="BH70" s="59">
        <v>0</v>
      </c>
      <c r="BI70" s="59">
        <v>0</v>
      </c>
      <c r="BJ70" s="59">
        <f t="shared" si="18"/>
        <v>0</v>
      </c>
      <c r="BK70" s="59">
        <v>0</v>
      </c>
      <c r="BL70" s="59">
        <v>1317</v>
      </c>
      <c r="BM70" s="59">
        <v>922</v>
      </c>
      <c r="BN70" s="58">
        <v>1</v>
      </c>
      <c r="BO70" s="58">
        <v>0</v>
      </c>
      <c r="BP70" s="58">
        <v>-68</v>
      </c>
      <c r="BQ70" s="58">
        <v>-42</v>
      </c>
      <c r="BR70" s="58">
        <v>-492</v>
      </c>
      <c r="BS70" s="58">
        <v>-188</v>
      </c>
      <c r="BT70" s="58">
        <v>0</v>
      </c>
      <c r="BU70" s="58">
        <v>0</v>
      </c>
      <c r="BV70" s="58">
        <v>2</v>
      </c>
      <c r="BW70" s="58">
        <v>-152</v>
      </c>
      <c r="BX70" s="58">
        <v>0</v>
      </c>
      <c r="BY70" s="58">
        <v>1300</v>
      </c>
      <c r="BZ70" s="58">
        <v>6</v>
      </c>
      <c r="CA70" s="58">
        <v>11</v>
      </c>
      <c r="CB70" s="58">
        <v>90</v>
      </c>
      <c r="CC70" s="58">
        <v>16</v>
      </c>
      <c r="CD70" s="58">
        <v>40</v>
      </c>
      <c r="CE70" s="58">
        <v>5</v>
      </c>
      <c r="CF70" s="58">
        <v>1</v>
      </c>
      <c r="CG70" s="64"/>
    </row>
    <row r="71" spans="1:85" s="49" customFormat="1" ht="15.65" customHeight="1" x14ac:dyDescent="0.35">
      <c r="A71" s="41">
        <v>8</v>
      </c>
      <c r="B71" s="37" t="s">
        <v>225</v>
      </c>
      <c r="C71" s="53" t="s">
        <v>226</v>
      </c>
      <c r="D71" s="39" t="s">
        <v>227</v>
      </c>
      <c r="E71" s="39" t="s">
        <v>110</v>
      </c>
      <c r="F71" s="39" t="s">
        <v>228</v>
      </c>
      <c r="G71" s="58">
        <v>32317011.469999999</v>
      </c>
      <c r="H71" s="58">
        <v>0</v>
      </c>
      <c r="I71" s="58">
        <v>1793937.5</v>
      </c>
      <c r="J71" s="58">
        <v>0</v>
      </c>
      <c r="K71" s="59">
        <v>0</v>
      </c>
      <c r="L71" s="59">
        <v>34110948.969999999</v>
      </c>
      <c r="M71" s="59">
        <v>0</v>
      </c>
      <c r="N71" s="58">
        <v>6619283.5099999998</v>
      </c>
      <c r="O71" s="58">
        <v>1983839</v>
      </c>
      <c r="P71" s="76">
        <v>8378630.3399999999</v>
      </c>
      <c r="Q71" s="58">
        <v>23456.080000000002</v>
      </c>
      <c r="R71" s="58">
        <v>1047614.95</v>
      </c>
      <c r="S71" s="58">
        <v>5111636.17</v>
      </c>
      <c r="T71" s="58">
        <v>4251788.22</v>
      </c>
      <c r="U71" s="58">
        <v>0</v>
      </c>
      <c r="V71" s="58">
        <v>0</v>
      </c>
      <c r="W71" s="58">
        <v>1796044.46</v>
      </c>
      <c r="X71" s="59">
        <v>4846246.4399999995</v>
      </c>
      <c r="Y71" s="59">
        <v>34058539.170000002</v>
      </c>
      <c r="Z71" s="60">
        <v>0.10805807750019653</v>
      </c>
      <c r="AA71" s="59">
        <v>3231949.65</v>
      </c>
      <c r="AB71" s="59">
        <v>0</v>
      </c>
      <c r="AC71" s="59">
        <v>0</v>
      </c>
      <c r="AD71" s="59">
        <v>0</v>
      </c>
      <c r="AE71" s="59">
        <v>0</v>
      </c>
      <c r="AF71" s="59">
        <f t="shared" ref="AF71:AF78" si="19">SUM(AD71:AE71)</f>
        <v>0</v>
      </c>
      <c r="AG71" s="59">
        <v>1954778</v>
      </c>
      <c r="AH71" s="58">
        <v>146826.67000000001</v>
      </c>
      <c r="AI71" s="58">
        <v>315743.39</v>
      </c>
      <c r="AJ71" s="59">
        <v>0</v>
      </c>
      <c r="AK71" s="58">
        <v>345187.85</v>
      </c>
      <c r="AL71" s="58">
        <v>0</v>
      </c>
      <c r="AM71" s="58">
        <v>128359.31</v>
      </c>
      <c r="AN71" s="58">
        <v>12915.49</v>
      </c>
      <c r="AO71" s="58">
        <v>0</v>
      </c>
      <c r="AP71" s="58">
        <v>20633.68</v>
      </c>
      <c r="AQ71" s="58">
        <v>83817.149999999994</v>
      </c>
      <c r="AR71" s="58">
        <v>24176.45</v>
      </c>
      <c r="AS71" s="58">
        <v>2325</v>
      </c>
      <c r="AT71" s="58">
        <v>2113.13</v>
      </c>
      <c r="AU71" s="58">
        <v>22613.15</v>
      </c>
      <c r="AV71" s="58">
        <v>105580.39</v>
      </c>
      <c r="AW71" s="58">
        <v>3165069.66</v>
      </c>
      <c r="AX71" s="58">
        <v>0</v>
      </c>
      <c r="AY71" s="60">
        <f t="shared" ref="AY71:AY78" si="20">AX71/AW71</f>
        <v>0</v>
      </c>
      <c r="AZ71" s="59">
        <v>0</v>
      </c>
      <c r="BA71" s="60">
        <v>0.10000768954147356</v>
      </c>
      <c r="BB71" s="58">
        <v>654496.1</v>
      </c>
      <c r="BC71" s="58">
        <v>2837618.03</v>
      </c>
      <c r="BD71" s="59">
        <v>272880</v>
      </c>
      <c r="BE71" s="59">
        <v>0</v>
      </c>
      <c r="BF71" s="59">
        <v>280218.93</v>
      </c>
      <c r="BG71" s="59">
        <v>0</v>
      </c>
      <c r="BH71" s="59">
        <v>0</v>
      </c>
      <c r="BI71" s="59">
        <v>0</v>
      </c>
      <c r="BJ71" s="59">
        <f t="shared" ref="BJ71:BJ78" si="21">SUM(BH71:BI71)</f>
        <v>0</v>
      </c>
      <c r="BK71" s="59">
        <v>0</v>
      </c>
      <c r="BL71" s="59">
        <v>4817</v>
      </c>
      <c r="BM71" s="59">
        <v>2471</v>
      </c>
      <c r="BN71" s="58">
        <v>1</v>
      </c>
      <c r="BO71" s="58">
        <v>0</v>
      </c>
      <c r="BP71" s="58">
        <v>-39</v>
      </c>
      <c r="BQ71" s="58">
        <v>-61</v>
      </c>
      <c r="BR71" s="58">
        <v>-1089</v>
      </c>
      <c r="BS71" s="58">
        <v>-852</v>
      </c>
      <c r="BT71" s="58">
        <v>0</v>
      </c>
      <c r="BU71" s="58">
        <v>0</v>
      </c>
      <c r="BV71" s="58">
        <v>3</v>
      </c>
      <c r="BW71" s="58">
        <v>-643</v>
      </c>
      <c r="BX71" s="58">
        <v>0</v>
      </c>
      <c r="BY71" s="58">
        <v>4608</v>
      </c>
      <c r="BZ71" s="58">
        <v>180</v>
      </c>
      <c r="CA71" s="58">
        <v>27</v>
      </c>
      <c r="CB71" s="58">
        <v>159</v>
      </c>
      <c r="CC71" s="58">
        <v>91</v>
      </c>
      <c r="CD71" s="58">
        <v>322</v>
      </c>
      <c r="CE71" s="58">
        <v>4</v>
      </c>
      <c r="CF71" s="58">
        <v>4</v>
      </c>
      <c r="CG71" s="63"/>
    </row>
    <row r="72" spans="1:85" s="49" customFormat="1" ht="15.65" customHeight="1" x14ac:dyDescent="0.35">
      <c r="A72" s="41">
        <v>8</v>
      </c>
      <c r="B72" s="37" t="s">
        <v>229</v>
      </c>
      <c r="C72" s="53" t="s">
        <v>230</v>
      </c>
      <c r="D72" s="39" t="s">
        <v>231</v>
      </c>
      <c r="E72" s="39" t="s">
        <v>104</v>
      </c>
      <c r="F72" s="39" t="s">
        <v>232</v>
      </c>
      <c r="G72" s="58">
        <v>42041580.549999997</v>
      </c>
      <c r="H72" s="58">
        <v>347580.63</v>
      </c>
      <c r="I72" s="58">
        <v>1961697.57</v>
      </c>
      <c r="J72" s="58">
        <v>0</v>
      </c>
      <c r="K72" s="59">
        <v>0</v>
      </c>
      <c r="L72" s="59">
        <v>44350858.75</v>
      </c>
      <c r="M72" s="59">
        <v>0</v>
      </c>
      <c r="N72" s="58">
        <v>92646.3</v>
      </c>
      <c r="O72" s="58">
        <v>2154311.48</v>
      </c>
      <c r="P72" s="76">
        <v>18243020.559999999</v>
      </c>
      <c r="Q72" s="58">
        <v>0</v>
      </c>
      <c r="R72" s="58">
        <v>1747728.27</v>
      </c>
      <c r="S72" s="58">
        <v>9485291.7400000002</v>
      </c>
      <c r="T72" s="58">
        <v>6312219.9100000001</v>
      </c>
      <c r="U72" s="58">
        <v>0</v>
      </c>
      <c r="V72" s="58">
        <v>0</v>
      </c>
      <c r="W72" s="58">
        <v>1943866.75</v>
      </c>
      <c r="X72" s="59">
        <v>3379855.0999999996</v>
      </c>
      <c r="Y72" s="59">
        <v>43358940.109999999</v>
      </c>
      <c r="Z72" s="60">
        <v>7.6142233772789183E-2</v>
      </c>
      <c r="AA72" s="59">
        <v>3360037.82</v>
      </c>
      <c r="AB72" s="59">
        <v>0</v>
      </c>
      <c r="AC72" s="59">
        <v>0</v>
      </c>
      <c r="AD72" s="59">
        <v>0</v>
      </c>
      <c r="AE72" s="59">
        <v>0</v>
      </c>
      <c r="AF72" s="59">
        <f t="shared" si="19"/>
        <v>0</v>
      </c>
      <c r="AG72" s="59">
        <v>1730842.61</v>
      </c>
      <c r="AH72" s="58">
        <v>129961.23</v>
      </c>
      <c r="AI72" s="58">
        <v>484185.96</v>
      </c>
      <c r="AJ72" s="59">
        <v>0</v>
      </c>
      <c r="AK72" s="58">
        <v>134696.4</v>
      </c>
      <c r="AL72" s="58">
        <v>4068.82</v>
      </c>
      <c r="AM72" s="58">
        <v>113074.19</v>
      </c>
      <c r="AN72" s="58">
        <v>12426.95</v>
      </c>
      <c r="AO72" s="58">
        <v>0</v>
      </c>
      <c r="AP72" s="58">
        <v>0</v>
      </c>
      <c r="AQ72" s="58">
        <v>48540.26</v>
      </c>
      <c r="AR72" s="58">
        <v>40483.26</v>
      </c>
      <c r="AS72" s="58">
        <v>0</v>
      </c>
      <c r="AT72" s="58">
        <v>18010.53</v>
      </c>
      <c r="AU72" s="58">
        <v>71236.009999999995</v>
      </c>
      <c r="AV72" s="58">
        <v>151295.16</v>
      </c>
      <c r="AW72" s="58">
        <v>2938821.38</v>
      </c>
      <c r="AX72" s="58">
        <v>0</v>
      </c>
      <c r="AY72" s="60">
        <f t="shared" si="20"/>
        <v>0</v>
      </c>
      <c r="AZ72" s="59">
        <v>31.42</v>
      </c>
      <c r="BA72" s="60">
        <v>7.9921776870493996E-2</v>
      </c>
      <c r="BB72" s="58">
        <v>1319490.77</v>
      </c>
      <c r="BC72" s="58">
        <v>1908114.65</v>
      </c>
      <c r="BD72" s="59">
        <v>276253</v>
      </c>
      <c r="BE72" s="59">
        <v>0</v>
      </c>
      <c r="BF72" s="59">
        <v>1044978.61</v>
      </c>
      <c r="BG72" s="59">
        <v>310273.25500000099</v>
      </c>
      <c r="BH72" s="59">
        <v>0</v>
      </c>
      <c r="BI72" s="59">
        <v>0</v>
      </c>
      <c r="BJ72" s="59">
        <f t="shared" si="21"/>
        <v>0</v>
      </c>
      <c r="BK72" s="59">
        <v>0</v>
      </c>
      <c r="BL72" s="59">
        <v>5647</v>
      </c>
      <c r="BM72" s="59">
        <v>2034</v>
      </c>
      <c r="BN72" s="58">
        <v>4</v>
      </c>
      <c r="BO72" s="58">
        <v>-4</v>
      </c>
      <c r="BP72" s="58">
        <v>-34</v>
      </c>
      <c r="BQ72" s="58">
        <v>-98</v>
      </c>
      <c r="BR72" s="58">
        <v>-145</v>
      </c>
      <c r="BS72" s="58">
        <v>-380</v>
      </c>
      <c r="BT72" s="58">
        <v>0</v>
      </c>
      <c r="BU72" s="58">
        <v>-2</v>
      </c>
      <c r="BV72" s="58">
        <v>34</v>
      </c>
      <c r="BW72" s="58">
        <v>-1130</v>
      </c>
      <c r="BX72" s="58">
        <v>-12</v>
      </c>
      <c r="BY72" s="58">
        <v>5914</v>
      </c>
      <c r="BZ72" s="58">
        <v>52</v>
      </c>
      <c r="CA72" s="58">
        <v>26</v>
      </c>
      <c r="CB72" s="58">
        <v>165</v>
      </c>
      <c r="CC72" s="58">
        <v>113</v>
      </c>
      <c r="CD72" s="58">
        <v>716</v>
      </c>
      <c r="CE72" s="58">
        <v>135</v>
      </c>
      <c r="CF72" s="58">
        <v>2</v>
      </c>
      <c r="CG72" s="63"/>
    </row>
    <row r="73" spans="1:85" s="49" customFormat="1" ht="15.65" customHeight="1" x14ac:dyDescent="0.35">
      <c r="A73" s="41">
        <v>8</v>
      </c>
      <c r="B73" s="37" t="s">
        <v>535</v>
      </c>
      <c r="C73" s="53" t="s">
        <v>527</v>
      </c>
      <c r="D73" s="39" t="s">
        <v>227</v>
      </c>
      <c r="E73" s="39" t="s">
        <v>110</v>
      </c>
      <c r="F73" s="39" t="s">
        <v>228</v>
      </c>
      <c r="G73" s="58">
        <v>32313772.350000001</v>
      </c>
      <c r="H73" s="58">
        <v>0</v>
      </c>
      <c r="I73" s="58">
        <v>1951612.4</v>
      </c>
      <c r="J73" s="58">
        <v>0</v>
      </c>
      <c r="K73" s="59">
        <v>0</v>
      </c>
      <c r="L73" s="59">
        <v>34265384.75</v>
      </c>
      <c r="M73" s="59">
        <v>0</v>
      </c>
      <c r="N73" s="58">
        <v>7129975.8899999997</v>
      </c>
      <c r="O73" s="58">
        <v>1795805.34</v>
      </c>
      <c r="P73" s="76">
        <v>8300292.3799999999</v>
      </c>
      <c r="Q73" s="58">
        <v>60128.25</v>
      </c>
      <c r="R73" s="58">
        <v>1074570.79</v>
      </c>
      <c r="S73" s="58">
        <v>5063265.9000000004</v>
      </c>
      <c r="T73" s="58">
        <v>4167199.06</v>
      </c>
      <c r="U73" s="58">
        <v>0</v>
      </c>
      <c r="V73" s="58">
        <v>0</v>
      </c>
      <c r="W73" s="58">
        <v>1950695.4</v>
      </c>
      <c r="X73" s="59">
        <v>4830950.17</v>
      </c>
      <c r="Y73" s="59">
        <v>34372883.18</v>
      </c>
      <c r="Z73" s="60">
        <v>0.11298138671203486</v>
      </c>
      <c r="AA73" s="59">
        <v>3231400.99</v>
      </c>
      <c r="AB73" s="59">
        <v>0</v>
      </c>
      <c r="AC73" s="59">
        <v>0</v>
      </c>
      <c r="AD73" s="59">
        <v>0</v>
      </c>
      <c r="AE73" s="59">
        <v>0</v>
      </c>
      <c r="AF73" s="59">
        <f t="shared" si="19"/>
        <v>0</v>
      </c>
      <c r="AG73" s="59">
        <v>1613328</v>
      </c>
      <c r="AH73" s="58">
        <v>116965.37</v>
      </c>
      <c r="AI73" s="58">
        <v>459664.23</v>
      </c>
      <c r="AJ73" s="59">
        <v>0</v>
      </c>
      <c r="AK73" s="58">
        <v>215851.39</v>
      </c>
      <c r="AL73" s="58">
        <v>25424</v>
      </c>
      <c r="AM73" s="58">
        <v>97551.79</v>
      </c>
      <c r="AN73" s="58">
        <v>12915.49</v>
      </c>
      <c r="AO73" s="58">
        <v>0</v>
      </c>
      <c r="AP73" s="58">
        <v>10010.94</v>
      </c>
      <c r="AQ73" s="58">
        <v>37691.67</v>
      </c>
      <c r="AR73" s="58">
        <v>29863.05</v>
      </c>
      <c r="AS73" s="58">
        <v>1785</v>
      </c>
      <c r="AT73" s="58">
        <v>339.13</v>
      </c>
      <c r="AU73" s="58">
        <v>0</v>
      </c>
      <c r="AV73" s="58">
        <v>69182.09</v>
      </c>
      <c r="AW73" s="58">
        <v>2690572.15</v>
      </c>
      <c r="AX73" s="58">
        <v>0</v>
      </c>
      <c r="AY73" s="60">
        <f t="shared" si="20"/>
        <v>0</v>
      </c>
      <c r="AZ73" s="59">
        <v>0</v>
      </c>
      <c r="BA73" s="60">
        <v>0.10000073513546306</v>
      </c>
      <c r="BB73" s="58">
        <v>849919.9</v>
      </c>
      <c r="BC73" s="58">
        <v>2800934.91</v>
      </c>
      <c r="BD73" s="59">
        <v>272973</v>
      </c>
      <c r="BE73" s="59">
        <v>0</v>
      </c>
      <c r="BF73" s="59">
        <v>1059208.6399999999</v>
      </c>
      <c r="BG73" s="59">
        <v>386565.60249999998</v>
      </c>
      <c r="BH73" s="59">
        <v>0</v>
      </c>
      <c r="BI73" s="59">
        <v>0</v>
      </c>
      <c r="BJ73" s="59">
        <f t="shared" si="21"/>
        <v>0</v>
      </c>
      <c r="BK73" s="59">
        <v>0</v>
      </c>
      <c r="BL73" s="59">
        <v>4797</v>
      </c>
      <c r="BM73" s="59">
        <v>2379</v>
      </c>
      <c r="BN73" s="58">
        <v>0</v>
      </c>
      <c r="BO73" s="58">
        <v>0</v>
      </c>
      <c r="BP73" s="58">
        <v>-30</v>
      </c>
      <c r="BQ73" s="58">
        <v>-29</v>
      </c>
      <c r="BR73" s="58">
        <v>-1091</v>
      </c>
      <c r="BS73" s="58">
        <v>-881</v>
      </c>
      <c r="BT73" s="58">
        <v>0</v>
      </c>
      <c r="BU73" s="58">
        <v>-1</v>
      </c>
      <c r="BV73" s="58">
        <v>47</v>
      </c>
      <c r="BW73" s="58">
        <v>-673</v>
      </c>
      <c r="BX73" s="58">
        <v>-1</v>
      </c>
      <c r="BY73" s="58">
        <v>4517</v>
      </c>
      <c r="BZ73" s="58">
        <v>150</v>
      </c>
      <c r="CA73" s="58">
        <v>14</v>
      </c>
      <c r="CB73" s="58">
        <v>182</v>
      </c>
      <c r="CC73" s="58">
        <v>116</v>
      </c>
      <c r="CD73" s="58">
        <v>363</v>
      </c>
      <c r="CE73" s="58">
        <v>5</v>
      </c>
      <c r="CF73" s="58">
        <v>3</v>
      </c>
      <c r="CG73" s="63"/>
    </row>
    <row r="74" spans="1:85" s="49" customFormat="1" ht="15.65" customHeight="1" x14ac:dyDescent="0.35">
      <c r="A74" s="41">
        <v>8</v>
      </c>
      <c r="B74" s="37" t="s">
        <v>233</v>
      </c>
      <c r="C74" s="53" t="s">
        <v>234</v>
      </c>
      <c r="D74" s="39" t="s">
        <v>235</v>
      </c>
      <c r="E74" s="39" t="s">
        <v>125</v>
      </c>
      <c r="F74" s="39" t="s">
        <v>228</v>
      </c>
      <c r="G74" s="58">
        <v>109717683.63</v>
      </c>
      <c r="H74" s="58">
        <v>1096579.81</v>
      </c>
      <c r="I74" s="58">
        <v>5719159.7599999998</v>
      </c>
      <c r="J74" s="58">
        <v>0</v>
      </c>
      <c r="K74" s="59">
        <v>21952.91</v>
      </c>
      <c r="L74" s="59">
        <v>116555376.11</v>
      </c>
      <c r="M74" s="59">
        <v>0</v>
      </c>
      <c r="N74" s="58">
        <v>33111173.420000002</v>
      </c>
      <c r="O74" s="58">
        <v>3845088.93</v>
      </c>
      <c r="P74" s="76">
        <v>28652121.329999998</v>
      </c>
      <c r="Q74" s="58">
        <v>1433405.69</v>
      </c>
      <c r="R74" s="58">
        <v>3081372.99</v>
      </c>
      <c r="S74" s="58">
        <v>25615505.739999998</v>
      </c>
      <c r="T74" s="58">
        <v>9006139.2599999998</v>
      </c>
      <c r="U74" s="58">
        <v>0</v>
      </c>
      <c r="V74" s="58">
        <v>0</v>
      </c>
      <c r="W74" s="58">
        <v>5613441.7599999998</v>
      </c>
      <c r="X74" s="59">
        <v>6228850.29</v>
      </c>
      <c r="Y74" s="59">
        <v>116587099.41</v>
      </c>
      <c r="Z74" s="60">
        <v>2.4735352335614549E-2</v>
      </c>
      <c r="AA74" s="59">
        <v>5491290.2999999998</v>
      </c>
      <c r="AB74" s="59">
        <v>0</v>
      </c>
      <c r="AC74" s="59">
        <v>0</v>
      </c>
      <c r="AD74" s="59">
        <v>16272.82</v>
      </c>
      <c r="AE74" s="59">
        <v>0</v>
      </c>
      <c r="AF74" s="59">
        <f t="shared" si="19"/>
        <v>16272.82</v>
      </c>
      <c r="AG74" s="59">
        <v>2917898.39</v>
      </c>
      <c r="AH74" s="58">
        <v>222992.66</v>
      </c>
      <c r="AI74" s="58">
        <v>779270.74</v>
      </c>
      <c r="AJ74" s="59">
        <v>5030</v>
      </c>
      <c r="AK74" s="58">
        <v>415251.59</v>
      </c>
      <c r="AL74" s="58">
        <v>8273.59</v>
      </c>
      <c r="AM74" s="58">
        <v>86035.67</v>
      </c>
      <c r="AN74" s="58">
        <v>13401.43</v>
      </c>
      <c r="AO74" s="58">
        <v>46385.64</v>
      </c>
      <c r="AP74" s="58">
        <v>0</v>
      </c>
      <c r="AQ74" s="58">
        <v>291918.70999999996</v>
      </c>
      <c r="AR74" s="58">
        <v>33252.26</v>
      </c>
      <c r="AS74" s="58">
        <v>14167.76</v>
      </c>
      <c r="AT74" s="58">
        <v>10272.41</v>
      </c>
      <c r="AU74" s="58">
        <v>0</v>
      </c>
      <c r="AV74" s="58">
        <v>114763.69</v>
      </c>
      <c r="AW74" s="58">
        <v>4958914.54</v>
      </c>
      <c r="AX74" s="58">
        <v>0</v>
      </c>
      <c r="AY74" s="60">
        <f t="shared" si="20"/>
        <v>0</v>
      </c>
      <c r="AZ74" s="59">
        <v>0</v>
      </c>
      <c r="BA74" s="60">
        <v>5.0049272991564704E-2</v>
      </c>
      <c r="BB74" s="58">
        <v>740429.07</v>
      </c>
      <c r="BC74" s="58">
        <v>2000600.78</v>
      </c>
      <c r="BD74" s="59">
        <v>276253</v>
      </c>
      <c r="BE74" s="59">
        <v>0</v>
      </c>
      <c r="BF74" s="59">
        <v>1666682.61</v>
      </c>
      <c r="BG74" s="59">
        <v>426953.97500000102</v>
      </c>
      <c r="BH74" s="59">
        <v>0</v>
      </c>
      <c r="BI74" s="59">
        <v>0</v>
      </c>
      <c r="BJ74" s="59">
        <f t="shared" si="21"/>
        <v>0</v>
      </c>
      <c r="BK74" s="59">
        <v>0</v>
      </c>
      <c r="BL74" s="59">
        <v>8593</v>
      </c>
      <c r="BM74" s="59">
        <v>2546</v>
      </c>
      <c r="BN74" s="58">
        <v>3</v>
      </c>
      <c r="BO74" s="58">
        <v>0</v>
      </c>
      <c r="BP74" s="58">
        <v>-31</v>
      </c>
      <c r="BQ74" s="58">
        <v>-151</v>
      </c>
      <c r="BR74" s="58">
        <v>-234</v>
      </c>
      <c r="BS74" s="58">
        <v>-828</v>
      </c>
      <c r="BT74" s="58">
        <v>0</v>
      </c>
      <c r="BU74" s="58">
        <v>-1</v>
      </c>
      <c r="BV74" s="58">
        <v>0</v>
      </c>
      <c r="BW74" s="58">
        <v>-1229</v>
      </c>
      <c r="BX74" s="58">
        <v>-2</v>
      </c>
      <c r="BY74" s="58">
        <v>8666</v>
      </c>
      <c r="BZ74" s="58">
        <v>12</v>
      </c>
      <c r="CA74" s="58">
        <v>17</v>
      </c>
      <c r="CB74" s="58">
        <v>514</v>
      </c>
      <c r="CC74" s="58">
        <v>212</v>
      </c>
      <c r="CD74" s="58">
        <v>528</v>
      </c>
      <c r="CE74" s="58">
        <v>9</v>
      </c>
      <c r="CF74" s="58">
        <v>1</v>
      </c>
      <c r="CG74" s="63"/>
    </row>
    <row r="75" spans="1:85" s="49" customFormat="1" ht="15.65" customHeight="1" x14ac:dyDescent="0.35">
      <c r="A75" s="41">
        <v>8</v>
      </c>
      <c r="B75" s="37" t="s">
        <v>236</v>
      </c>
      <c r="C75" s="53" t="s">
        <v>146</v>
      </c>
      <c r="D75" s="39" t="s">
        <v>172</v>
      </c>
      <c r="E75" s="39" t="s">
        <v>110</v>
      </c>
      <c r="F75" s="39" t="s">
        <v>228</v>
      </c>
      <c r="G75" s="58">
        <v>28233618.190000001</v>
      </c>
      <c r="H75" s="58">
        <v>0</v>
      </c>
      <c r="I75" s="58">
        <v>709483.39999999991</v>
      </c>
      <c r="J75" s="58">
        <v>0</v>
      </c>
      <c r="K75" s="59">
        <v>0</v>
      </c>
      <c r="L75" s="59">
        <v>28943101.59</v>
      </c>
      <c r="M75" s="59">
        <v>0</v>
      </c>
      <c r="N75" s="58">
        <v>4762097.12</v>
      </c>
      <c r="O75" s="58">
        <v>841883.04</v>
      </c>
      <c r="P75" s="76">
        <v>11324093.880000001</v>
      </c>
      <c r="Q75" s="58">
        <v>4720</v>
      </c>
      <c r="R75" s="58">
        <v>583096.76</v>
      </c>
      <c r="S75" s="58">
        <v>3259778.98</v>
      </c>
      <c r="T75" s="58">
        <v>3897816.8</v>
      </c>
      <c r="U75" s="58">
        <v>0</v>
      </c>
      <c r="V75" s="58">
        <v>0</v>
      </c>
      <c r="W75" s="58">
        <v>709483.4</v>
      </c>
      <c r="X75" s="59">
        <v>2983555.9699999997</v>
      </c>
      <c r="Y75" s="59">
        <v>28366525.949999999</v>
      </c>
      <c r="Z75" s="60">
        <v>0.10125072389809738</v>
      </c>
      <c r="AA75" s="59">
        <v>2230456.42</v>
      </c>
      <c r="AB75" s="59">
        <v>0</v>
      </c>
      <c r="AC75" s="59">
        <v>0</v>
      </c>
      <c r="AD75" s="59">
        <v>0</v>
      </c>
      <c r="AE75" s="59">
        <v>0</v>
      </c>
      <c r="AF75" s="59">
        <f t="shared" si="19"/>
        <v>0</v>
      </c>
      <c r="AG75" s="59">
        <v>1253829.78</v>
      </c>
      <c r="AH75" s="58">
        <v>93314.26</v>
      </c>
      <c r="AI75" s="58">
        <v>194045.8</v>
      </c>
      <c r="AJ75" s="59">
        <v>0</v>
      </c>
      <c r="AK75" s="58">
        <v>120126.6</v>
      </c>
      <c r="AL75" s="58">
        <v>5658.98</v>
      </c>
      <c r="AM75" s="58">
        <v>74897.11</v>
      </c>
      <c r="AN75" s="58">
        <v>12734.27</v>
      </c>
      <c r="AO75" s="58">
        <v>1274.5</v>
      </c>
      <c r="AP75" s="58">
        <v>4200</v>
      </c>
      <c r="AQ75" s="58">
        <v>43057.42</v>
      </c>
      <c r="AR75" s="58">
        <v>8734.5</v>
      </c>
      <c r="AS75" s="58">
        <v>0</v>
      </c>
      <c r="AT75" s="58">
        <v>16418.79</v>
      </c>
      <c r="AU75" s="58">
        <v>22068.93</v>
      </c>
      <c r="AV75" s="58">
        <v>86570.180000000008</v>
      </c>
      <c r="AW75" s="58">
        <v>1936931.12</v>
      </c>
      <c r="AX75" s="58">
        <v>0</v>
      </c>
      <c r="AY75" s="60">
        <f t="shared" si="20"/>
        <v>0</v>
      </c>
      <c r="AZ75" s="59">
        <v>0</v>
      </c>
      <c r="BA75" s="60">
        <v>7.9000020648788125E-2</v>
      </c>
      <c r="BB75" s="58">
        <v>293222.55</v>
      </c>
      <c r="BC75" s="58">
        <v>2565451.73</v>
      </c>
      <c r="BD75" s="59">
        <v>276253</v>
      </c>
      <c r="BE75" s="59">
        <v>0</v>
      </c>
      <c r="BF75" s="59">
        <v>962354.92</v>
      </c>
      <c r="BG75" s="59">
        <v>478122.14</v>
      </c>
      <c r="BH75" s="59">
        <v>0</v>
      </c>
      <c r="BI75" s="59">
        <v>0</v>
      </c>
      <c r="BJ75" s="59">
        <f t="shared" si="21"/>
        <v>0</v>
      </c>
      <c r="BK75" s="59">
        <v>0</v>
      </c>
      <c r="BL75" s="59">
        <v>3798</v>
      </c>
      <c r="BM75" s="59">
        <v>1167</v>
      </c>
      <c r="BN75" s="58">
        <v>111</v>
      </c>
      <c r="BO75" s="58">
        <v>-2</v>
      </c>
      <c r="BP75" s="58">
        <v>-9</v>
      </c>
      <c r="BQ75" s="58">
        <v>-63</v>
      </c>
      <c r="BR75" s="58">
        <v>-213</v>
      </c>
      <c r="BS75" s="58">
        <v>-510</v>
      </c>
      <c r="BT75" s="58">
        <v>3</v>
      </c>
      <c r="BU75" s="58">
        <v>0</v>
      </c>
      <c r="BV75" s="58">
        <v>0</v>
      </c>
      <c r="BW75" s="58">
        <v>-526</v>
      </c>
      <c r="BX75" s="58">
        <v>0</v>
      </c>
      <c r="BY75" s="58">
        <v>3756</v>
      </c>
      <c r="BZ75" s="58">
        <v>21</v>
      </c>
      <c r="CA75" s="58">
        <v>11</v>
      </c>
      <c r="CB75" s="58">
        <v>160</v>
      </c>
      <c r="CC75" s="58">
        <v>49</v>
      </c>
      <c r="CD75" s="58">
        <v>319</v>
      </c>
      <c r="CE75" s="58">
        <v>0</v>
      </c>
      <c r="CF75" s="58">
        <v>1</v>
      </c>
      <c r="CG75" s="63"/>
    </row>
    <row r="76" spans="1:85" s="49" customFormat="1" ht="15.65" customHeight="1" x14ac:dyDescent="0.35">
      <c r="A76" s="41">
        <v>8</v>
      </c>
      <c r="B76" s="41" t="s">
        <v>95</v>
      </c>
      <c r="C76" s="56" t="s">
        <v>133</v>
      </c>
      <c r="D76" s="41" t="s">
        <v>238</v>
      </c>
      <c r="E76" s="41" t="s">
        <v>110</v>
      </c>
      <c r="F76" s="41" t="s">
        <v>232</v>
      </c>
      <c r="G76" s="58">
        <v>57478989.390000001</v>
      </c>
      <c r="H76" s="58">
        <v>0</v>
      </c>
      <c r="I76" s="58">
        <v>935659.59</v>
      </c>
      <c r="J76" s="58">
        <v>0</v>
      </c>
      <c r="K76" s="59">
        <v>0</v>
      </c>
      <c r="L76" s="59">
        <v>58414648.979999997</v>
      </c>
      <c r="M76" s="59">
        <v>0</v>
      </c>
      <c r="N76" s="58">
        <v>0</v>
      </c>
      <c r="O76" s="58">
        <v>2959926.31</v>
      </c>
      <c r="P76" s="76">
        <v>21310722.25</v>
      </c>
      <c r="Q76" s="58">
        <v>0</v>
      </c>
      <c r="R76" s="58">
        <v>2449964.4</v>
      </c>
      <c r="S76" s="58">
        <v>17630706.170000002</v>
      </c>
      <c r="T76" s="58">
        <v>9942341.7300000004</v>
      </c>
      <c r="U76" s="58">
        <v>0</v>
      </c>
      <c r="V76" s="58">
        <v>0</v>
      </c>
      <c r="W76" s="58">
        <v>959316.17</v>
      </c>
      <c r="X76" s="59">
        <v>2726444.77</v>
      </c>
      <c r="Y76" s="59">
        <v>57979421.799999997</v>
      </c>
      <c r="Z76" s="60">
        <v>0.10254901769420253</v>
      </c>
      <c r="AA76" s="59">
        <v>2726444.77</v>
      </c>
      <c r="AB76" s="59">
        <v>0</v>
      </c>
      <c r="AC76" s="59">
        <v>0</v>
      </c>
      <c r="AD76" s="59">
        <v>0</v>
      </c>
      <c r="AE76" s="59">
        <v>0</v>
      </c>
      <c r="AF76" s="59">
        <f t="shared" si="19"/>
        <v>0</v>
      </c>
      <c r="AG76" s="59">
        <v>1178002.44</v>
      </c>
      <c r="AH76" s="58">
        <v>91360.31</v>
      </c>
      <c r="AI76" s="58">
        <v>477233.25</v>
      </c>
      <c r="AJ76" s="59">
        <v>0</v>
      </c>
      <c r="AK76" s="58">
        <v>141080.51999999999</v>
      </c>
      <c r="AL76" s="58">
        <v>26410.04</v>
      </c>
      <c r="AM76" s="58">
        <v>99211.67</v>
      </c>
      <c r="AN76" s="58">
        <v>11121.43</v>
      </c>
      <c r="AO76" s="58">
        <v>6715</v>
      </c>
      <c r="AP76" s="58">
        <v>0</v>
      </c>
      <c r="AQ76" s="58">
        <v>48618.2</v>
      </c>
      <c r="AR76" s="58">
        <v>6297.9</v>
      </c>
      <c r="AS76" s="58">
        <v>0</v>
      </c>
      <c r="AT76" s="58">
        <v>18989.04</v>
      </c>
      <c r="AU76" s="58">
        <v>0</v>
      </c>
      <c r="AV76" s="58">
        <v>40476.769999999997</v>
      </c>
      <c r="AW76" s="58">
        <v>2145516.5699999998</v>
      </c>
      <c r="AX76" s="58">
        <v>0</v>
      </c>
      <c r="AY76" s="60">
        <f t="shared" si="20"/>
        <v>0</v>
      </c>
      <c r="AZ76" s="59">
        <v>0</v>
      </c>
      <c r="BA76" s="60">
        <v>4.7433763170414013E-2</v>
      </c>
      <c r="BB76" s="58">
        <v>0</v>
      </c>
      <c r="BC76" s="58">
        <v>5894413.9000000004</v>
      </c>
      <c r="BD76" s="59">
        <v>276253</v>
      </c>
      <c r="BE76" s="59">
        <v>5.8207660913467401E-11</v>
      </c>
      <c r="BF76" s="59">
        <v>1223770.77</v>
      </c>
      <c r="BG76" s="59">
        <v>687391.62750000099</v>
      </c>
      <c r="BH76" s="59">
        <v>0</v>
      </c>
      <c r="BI76" s="59">
        <v>0</v>
      </c>
      <c r="BJ76" s="59">
        <f t="shared" si="21"/>
        <v>0</v>
      </c>
      <c r="BK76" s="59">
        <v>0</v>
      </c>
      <c r="BL76" s="59">
        <v>8131</v>
      </c>
      <c r="BM76" s="59">
        <v>3095</v>
      </c>
      <c r="BN76" s="58">
        <v>32</v>
      </c>
      <c r="BO76" s="58">
        <v>-1</v>
      </c>
      <c r="BP76" s="58">
        <v>-32</v>
      </c>
      <c r="BQ76" s="58">
        <v>-152</v>
      </c>
      <c r="BR76" s="58">
        <v>-175</v>
      </c>
      <c r="BS76" s="58">
        <v>-1414</v>
      </c>
      <c r="BT76" s="58">
        <v>3</v>
      </c>
      <c r="BU76" s="58">
        <v>-2</v>
      </c>
      <c r="BV76" s="58">
        <v>19</v>
      </c>
      <c r="BW76" s="58">
        <v>-1222</v>
      </c>
      <c r="BX76" s="58">
        <v>-16</v>
      </c>
      <c r="BY76" s="58">
        <v>8266</v>
      </c>
      <c r="BZ76" s="58">
        <v>21</v>
      </c>
      <c r="CA76" s="58">
        <v>54</v>
      </c>
      <c r="CB76" s="58">
        <v>499</v>
      </c>
      <c r="CC76" s="58">
        <v>192</v>
      </c>
      <c r="CD76" s="58">
        <v>519</v>
      </c>
      <c r="CE76" s="58">
        <v>1</v>
      </c>
      <c r="CF76" s="58">
        <v>11</v>
      </c>
      <c r="CG76" s="63"/>
    </row>
    <row r="77" spans="1:85" s="49" customFormat="1" ht="15.65" customHeight="1" x14ac:dyDescent="0.35">
      <c r="A77" s="41">
        <v>8</v>
      </c>
      <c r="B77" s="41" t="s">
        <v>536</v>
      </c>
      <c r="C77" s="56" t="s">
        <v>284</v>
      </c>
      <c r="D77" s="41" t="s">
        <v>237</v>
      </c>
      <c r="E77" s="41" t="s">
        <v>104</v>
      </c>
      <c r="F77" s="41" t="s">
        <v>228</v>
      </c>
      <c r="G77" s="58">
        <v>41176236.859999999</v>
      </c>
      <c r="H77" s="58">
        <v>18687.93</v>
      </c>
      <c r="I77" s="58">
        <v>2390422.21</v>
      </c>
      <c r="J77" s="58">
        <v>0</v>
      </c>
      <c r="K77" s="59">
        <v>134435.51999999999</v>
      </c>
      <c r="L77" s="59">
        <v>43719782.520000003</v>
      </c>
      <c r="M77" s="59">
        <v>0</v>
      </c>
      <c r="N77" s="58">
        <v>11657978.390000001</v>
      </c>
      <c r="O77" s="58">
        <v>1575076.37</v>
      </c>
      <c r="P77" s="76">
        <v>11381755.789999999</v>
      </c>
      <c r="Q77" s="58">
        <v>0</v>
      </c>
      <c r="R77" s="58">
        <v>835114.3</v>
      </c>
      <c r="S77" s="58">
        <v>10056432.369999999</v>
      </c>
      <c r="T77" s="58">
        <v>2907012.7</v>
      </c>
      <c r="U77" s="58">
        <v>0</v>
      </c>
      <c r="V77" s="58">
        <v>0</v>
      </c>
      <c r="W77" s="58">
        <v>2009395.35</v>
      </c>
      <c r="X77" s="59">
        <v>2914091.1100000003</v>
      </c>
      <c r="Y77" s="59">
        <v>43336856.380000003</v>
      </c>
      <c r="Z77" s="60">
        <v>0.11861555506920443</v>
      </c>
      <c r="AA77" s="59">
        <v>2469526.9300000002</v>
      </c>
      <c r="AB77" s="59">
        <v>0</v>
      </c>
      <c r="AC77" s="59">
        <v>0</v>
      </c>
      <c r="AD77" s="59">
        <v>134435.51999999999</v>
      </c>
      <c r="AE77" s="59">
        <v>37598.879999999997</v>
      </c>
      <c r="AF77" s="59">
        <f t="shared" si="19"/>
        <v>172034.4</v>
      </c>
      <c r="AG77" s="59">
        <v>1141788.8999999999</v>
      </c>
      <c r="AH77" s="58">
        <v>91652.92</v>
      </c>
      <c r="AI77" s="58">
        <v>280957.69</v>
      </c>
      <c r="AJ77" s="59">
        <v>18497.599999999999</v>
      </c>
      <c r="AK77" s="58">
        <v>124383.4</v>
      </c>
      <c r="AL77" s="58">
        <v>42960.62</v>
      </c>
      <c r="AM77" s="58">
        <v>107975.84</v>
      </c>
      <c r="AN77" s="58">
        <v>12664.07</v>
      </c>
      <c r="AO77" s="58">
        <v>2841</v>
      </c>
      <c r="AP77" s="58">
        <v>0</v>
      </c>
      <c r="AQ77" s="58">
        <v>103019.04</v>
      </c>
      <c r="AR77" s="58">
        <v>36842</v>
      </c>
      <c r="AS77" s="58">
        <v>1099.95</v>
      </c>
      <c r="AT77" s="58">
        <v>26959.05</v>
      </c>
      <c r="AU77" s="58">
        <v>71134.429999999993</v>
      </c>
      <c r="AV77" s="58">
        <v>70351.069999999992</v>
      </c>
      <c r="AW77" s="58">
        <v>2133127.58</v>
      </c>
      <c r="AX77" s="58">
        <v>0</v>
      </c>
      <c r="AY77" s="60">
        <f t="shared" si="20"/>
        <v>0</v>
      </c>
      <c r="AZ77" s="59">
        <v>0</v>
      </c>
      <c r="BA77" s="60">
        <v>5.997456587391508E-2</v>
      </c>
      <c r="BB77" s="58">
        <v>1167951.4099999999</v>
      </c>
      <c r="BC77" s="58">
        <v>3718407.46</v>
      </c>
      <c r="BD77" s="59">
        <v>276219.62</v>
      </c>
      <c r="BE77" s="59">
        <v>0</v>
      </c>
      <c r="BF77" s="59">
        <v>1344672.61</v>
      </c>
      <c r="BG77" s="59">
        <v>811390.71499999904</v>
      </c>
      <c r="BH77" s="59">
        <v>0</v>
      </c>
      <c r="BI77" s="59">
        <v>0</v>
      </c>
      <c r="BJ77" s="59">
        <f t="shared" si="21"/>
        <v>0</v>
      </c>
      <c r="BK77" s="59">
        <v>0</v>
      </c>
      <c r="BL77" s="59">
        <v>2854</v>
      </c>
      <c r="BM77" s="59">
        <v>1160</v>
      </c>
      <c r="BN77" s="58">
        <v>83</v>
      </c>
      <c r="BO77" s="58">
        <v>-81</v>
      </c>
      <c r="BP77" s="58">
        <v>-9</v>
      </c>
      <c r="BQ77" s="58">
        <v>-30</v>
      </c>
      <c r="BR77" s="58">
        <v>-254</v>
      </c>
      <c r="BS77" s="58">
        <v>-364</v>
      </c>
      <c r="BT77" s="58">
        <v>7</v>
      </c>
      <c r="BU77" s="58">
        <v>0</v>
      </c>
      <c r="BV77" s="58">
        <v>81</v>
      </c>
      <c r="BW77" s="58">
        <v>-622</v>
      </c>
      <c r="BX77" s="58">
        <v>-5</v>
      </c>
      <c r="BY77" s="58">
        <v>2820</v>
      </c>
      <c r="BZ77" s="58">
        <v>4</v>
      </c>
      <c r="CA77" s="58">
        <v>0</v>
      </c>
      <c r="CB77" s="58">
        <v>270</v>
      </c>
      <c r="CC77" s="58">
        <v>89</v>
      </c>
      <c r="CD77" s="58">
        <v>200</v>
      </c>
      <c r="CE77" s="58">
        <v>4</v>
      </c>
      <c r="CF77" s="58">
        <v>1</v>
      </c>
      <c r="CG77" s="63"/>
    </row>
    <row r="78" spans="1:85" s="49" customFormat="1" ht="15.65" customHeight="1" x14ac:dyDescent="0.35">
      <c r="A78" s="41">
        <v>8</v>
      </c>
      <c r="B78" s="37" t="s">
        <v>449</v>
      </c>
      <c r="C78" s="53" t="s">
        <v>458</v>
      </c>
      <c r="D78" s="39" t="s">
        <v>443</v>
      </c>
      <c r="E78" s="39" t="s">
        <v>104</v>
      </c>
      <c r="F78" s="39" t="s">
        <v>228</v>
      </c>
      <c r="G78" s="58">
        <v>66363672.920000002</v>
      </c>
      <c r="H78" s="58">
        <v>4584.6099999999997</v>
      </c>
      <c r="I78" s="58">
        <v>2715398.39</v>
      </c>
      <c r="J78" s="58">
        <v>0</v>
      </c>
      <c r="K78" s="59">
        <v>0</v>
      </c>
      <c r="L78" s="59">
        <v>69083655.920000002</v>
      </c>
      <c r="M78" s="59">
        <v>0</v>
      </c>
      <c r="N78" s="58">
        <v>17030462.079999998</v>
      </c>
      <c r="O78" s="58">
        <v>2176969.7999999998</v>
      </c>
      <c r="P78" s="76">
        <v>20848064.140000001</v>
      </c>
      <c r="Q78" s="58">
        <v>151931.59</v>
      </c>
      <c r="R78" s="58">
        <v>1537655.88</v>
      </c>
      <c r="S78" s="58">
        <v>13649200.039999999</v>
      </c>
      <c r="T78" s="58">
        <v>6836865.71</v>
      </c>
      <c r="U78" s="58">
        <v>0</v>
      </c>
      <c r="V78" s="58">
        <v>0</v>
      </c>
      <c r="W78" s="58">
        <v>2879382.31</v>
      </c>
      <c r="X78" s="59">
        <v>3623570.85</v>
      </c>
      <c r="Y78" s="59">
        <v>68734102.400000006</v>
      </c>
      <c r="Z78" s="60">
        <v>2.8610543363168508E-2</v>
      </c>
      <c r="AA78" s="59">
        <v>3043412.58</v>
      </c>
      <c r="AB78" s="59">
        <v>0</v>
      </c>
      <c r="AC78" s="59">
        <v>0</v>
      </c>
      <c r="AD78" s="59">
        <v>0</v>
      </c>
      <c r="AE78" s="59">
        <v>0</v>
      </c>
      <c r="AF78" s="59">
        <f t="shared" si="19"/>
        <v>0</v>
      </c>
      <c r="AG78" s="59">
        <v>1592026.24</v>
      </c>
      <c r="AH78" s="58">
        <v>119795.69</v>
      </c>
      <c r="AI78" s="58">
        <v>302152.23</v>
      </c>
      <c r="AJ78" s="59">
        <v>15330.48</v>
      </c>
      <c r="AK78" s="58">
        <v>171981</v>
      </c>
      <c r="AL78" s="58">
        <v>3927.92</v>
      </c>
      <c r="AM78" s="58">
        <v>148099</v>
      </c>
      <c r="AN78" s="58">
        <v>12706.95</v>
      </c>
      <c r="AO78" s="58">
        <v>14419.87</v>
      </c>
      <c r="AP78" s="58">
        <v>0</v>
      </c>
      <c r="AQ78" s="58">
        <v>71796.399999999994</v>
      </c>
      <c r="AR78" s="58">
        <v>46259.35</v>
      </c>
      <c r="AS78" s="58">
        <v>0</v>
      </c>
      <c r="AT78" s="58">
        <v>9989.9</v>
      </c>
      <c r="AU78" s="58">
        <v>0</v>
      </c>
      <c r="AV78" s="58">
        <v>111277.57</v>
      </c>
      <c r="AW78" s="58">
        <v>2619762.6</v>
      </c>
      <c r="AX78" s="58">
        <v>0</v>
      </c>
      <c r="AY78" s="60">
        <f t="shared" si="20"/>
        <v>0</v>
      </c>
      <c r="AZ78" s="59">
        <v>0</v>
      </c>
      <c r="BA78" s="60">
        <v>4.5859616354700095E-2</v>
      </c>
      <c r="BB78" s="58">
        <v>508720.37</v>
      </c>
      <c r="BC78" s="58">
        <v>1390111.54</v>
      </c>
      <c r="BD78" s="59">
        <v>272973</v>
      </c>
      <c r="BE78" s="59">
        <v>0</v>
      </c>
      <c r="BF78" s="59">
        <v>1209010.97</v>
      </c>
      <c r="BG78" s="59">
        <v>554070.320000001</v>
      </c>
      <c r="BH78" s="59">
        <v>0</v>
      </c>
      <c r="BI78" s="59">
        <v>0</v>
      </c>
      <c r="BJ78" s="59">
        <f t="shared" si="21"/>
        <v>0</v>
      </c>
      <c r="BK78" s="59">
        <v>0</v>
      </c>
      <c r="BL78" s="59">
        <v>5944</v>
      </c>
      <c r="BM78" s="59">
        <v>2100</v>
      </c>
      <c r="BN78" s="58">
        <v>47</v>
      </c>
      <c r="BO78" s="58">
        <v>-40</v>
      </c>
      <c r="BP78" s="58">
        <v>-29</v>
      </c>
      <c r="BQ78" s="58">
        <v>-144</v>
      </c>
      <c r="BR78" s="58">
        <v>-186</v>
      </c>
      <c r="BS78" s="58">
        <v>-779</v>
      </c>
      <c r="BT78" s="58">
        <v>0</v>
      </c>
      <c r="BU78" s="58">
        <v>-1</v>
      </c>
      <c r="BV78" s="58">
        <v>-22</v>
      </c>
      <c r="BW78" s="58">
        <v>-929</v>
      </c>
      <c r="BX78" s="58">
        <v>-12</v>
      </c>
      <c r="BY78" s="58">
        <v>5949</v>
      </c>
      <c r="BZ78" s="58">
        <v>94</v>
      </c>
      <c r="CA78" s="58">
        <v>43</v>
      </c>
      <c r="CB78" s="58">
        <v>651</v>
      </c>
      <c r="CC78" s="58">
        <v>65</v>
      </c>
      <c r="CD78" s="58">
        <v>177</v>
      </c>
      <c r="CE78" s="58">
        <v>27</v>
      </c>
      <c r="CF78" s="58">
        <v>9</v>
      </c>
      <c r="CG78" s="63"/>
    </row>
    <row r="79" spans="1:85" s="49" customFormat="1" ht="15.65" customHeight="1" x14ac:dyDescent="0.35">
      <c r="A79" s="41">
        <v>9</v>
      </c>
      <c r="B79" s="37" t="s">
        <v>501</v>
      </c>
      <c r="C79" s="53" t="s">
        <v>337</v>
      </c>
      <c r="D79" s="39" t="s">
        <v>504</v>
      </c>
      <c r="E79" s="39" t="s">
        <v>115</v>
      </c>
      <c r="F79" s="39" t="s">
        <v>244</v>
      </c>
      <c r="G79" s="58">
        <v>30371725.68</v>
      </c>
      <c r="H79" s="58">
        <v>51397.87</v>
      </c>
      <c r="I79" s="58">
        <v>936351.31</v>
      </c>
      <c r="J79" s="58">
        <v>3595.31</v>
      </c>
      <c r="K79" s="59">
        <v>0</v>
      </c>
      <c r="L79" s="59">
        <v>31363070.170000002</v>
      </c>
      <c r="M79" s="59">
        <v>47602.239999999998</v>
      </c>
      <c r="N79" s="58">
        <v>7996943.7999999998</v>
      </c>
      <c r="O79" s="58">
        <v>1127609.8600000001</v>
      </c>
      <c r="P79" s="76">
        <v>9434954.6600000001</v>
      </c>
      <c r="Q79" s="58">
        <v>0</v>
      </c>
      <c r="R79" s="58">
        <v>1052152.92</v>
      </c>
      <c r="S79" s="58">
        <v>5955788.4380000001</v>
      </c>
      <c r="T79" s="58">
        <v>2495428.85</v>
      </c>
      <c r="U79" s="58">
        <v>0</v>
      </c>
      <c r="V79" s="58">
        <v>51397.87</v>
      </c>
      <c r="W79" s="58">
        <v>1250565.8700000001</v>
      </c>
      <c r="X79" s="59">
        <v>1457313.42</v>
      </c>
      <c r="Y79" s="59">
        <v>30822155.688000001</v>
      </c>
      <c r="Z79" s="60">
        <v>8.7665680929070816E-2</v>
      </c>
      <c r="AA79" s="59">
        <v>1448373.29</v>
      </c>
      <c r="AB79" s="59">
        <v>0</v>
      </c>
      <c r="AC79" s="59">
        <v>0</v>
      </c>
      <c r="AD79" s="59">
        <v>0</v>
      </c>
      <c r="AE79" s="59">
        <v>0</v>
      </c>
      <c r="AF79" s="59">
        <f>SUM(AD79:AE79)</f>
        <v>0</v>
      </c>
      <c r="AG79" s="59">
        <v>1108972.99</v>
      </c>
      <c r="AH79" s="58">
        <v>84297.919999999998</v>
      </c>
      <c r="AI79" s="58">
        <v>275070.42</v>
      </c>
      <c r="AJ79" s="59">
        <v>0</v>
      </c>
      <c r="AK79" s="58">
        <v>188168.66</v>
      </c>
      <c r="AL79" s="58">
        <v>7853.43</v>
      </c>
      <c r="AM79" s="58">
        <v>88141.69</v>
      </c>
      <c r="AN79" s="58">
        <v>9964</v>
      </c>
      <c r="AO79" s="58">
        <v>0</v>
      </c>
      <c r="AP79" s="58">
        <v>56168.84</v>
      </c>
      <c r="AQ79" s="58">
        <v>53137.29</v>
      </c>
      <c r="AR79" s="58">
        <v>29754.55</v>
      </c>
      <c r="AS79" s="58">
        <v>840</v>
      </c>
      <c r="AT79" s="58">
        <v>102746.01</v>
      </c>
      <c r="AU79" s="58">
        <v>9907.16</v>
      </c>
      <c r="AV79" s="58">
        <v>124027.99</v>
      </c>
      <c r="AW79" s="58">
        <v>2139050.9500000002</v>
      </c>
      <c r="AX79" s="58">
        <v>0</v>
      </c>
      <c r="AY79" s="60">
        <f>AX79/AW79</f>
        <v>0</v>
      </c>
      <c r="AZ79" s="59">
        <v>0</v>
      </c>
      <c r="BA79" s="60">
        <v>4.7613586132115963E-2</v>
      </c>
      <c r="BB79" s="58">
        <v>822380.93</v>
      </c>
      <c r="BC79" s="58">
        <v>1844682.91</v>
      </c>
      <c r="BD79" s="59">
        <v>272973</v>
      </c>
      <c r="BE79" s="59">
        <v>0</v>
      </c>
      <c r="BF79" s="59">
        <v>1398413.36</v>
      </c>
      <c r="BG79" s="59">
        <v>863650.62250000006</v>
      </c>
      <c r="BH79" s="59">
        <v>0</v>
      </c>
      <c r="BI79" s="59">
        <v>0</v>
      </c>
      <c r="BJ79" s="59">
        <f>SUM(BH79:BI79)</f>
        <v>0</v>
      </c>
      <c r="BK79" s="59">
        <v>0</v>
      </c>
      <c r="BL79" s="59">
        <v>2195</v>
      </c>
      <c r="BM79" s="59">
        <v>867</v>
      </c>
      <c r="BN79" s="58">
        <v>7</v>
      </c>
      <c r="BO79" s="58">
        <v>-9</v>
      </c>
      <c r="BP79" s="58">
        <v>-16</v>
      </c>
      <c r="BQ79" s="58">
        <v>-37</v>
      </c>
      <c r="BR79" s="58">
        <v>-165</v>
      </c>
      <c r="BS79" s="58">
        <v>-247</v>
      </c>
      <c r="BT79" s="58">
        <v>1</v>
      </c>
      <c r="BU79" s="58">
        <v>0</v>
      </c>
      <c r="BV79" s="58">
        <v>0</v>
      </c>
      <c r="BW79" s="58">
        <v>-411</v>
      </c>
      <c r="BX79" s="58">
        <v>-1</v>
      </c>
      <c r="BY79" s="58">
        <v>2184</v>
      </c>
      <c r="BZ79" s="58">
        <v>10</v>
      </c>
      <c r="CA79" s="58">
        <v>0</v>
      </c>
      <c r="CB79" s="58">
        <v>94</v>
      </c>
      <c r="CC79" s="58">
        <v>30</v>
      </c>
      <c r="CD79" s="58">
        <v>272</v>
      </c>
      <c r="CE79" s="58">
        <v>6</v>
      </c>
      <c r="CF79" s="58">
        <v>7</v>
      </c>
      <c r="CG79" s="63"/>
    </row>
    <row r="80" spans="1:85" s="49" customFormat="1" ht="15.65" customHeight="1" x14ac:dyDescent="0.35">
      <c r="A80" s="41">
        <v>9</v>
      </c>
      <c r="B80" s="41" t="s">
        <v>241</v>
      </c>
      <c r="C80" s="56" t="s">
        <v>242</v>
      </c>
      <c r="D80" s="41" t="s">
        <v>243</v>
      </c>
      <c r="E80" s="41" t="s">
        <v>115</v>
      </c>
      <c r="F80" s="41" t="s">
        <v>244</v>
      </c>
      <c r="G80" s="58">
        <v>29947123.390000001</v>
      </c>
      <c r="H80" s="58">
        <v>240.13</v>
      </c>
      <c r="I80" s="58">
        <v>745896.44</v>
      </c>
      <c r="J80" s="58">
        <v>0</v>
      </c>
      <c r="K80" s="59">
        <v>0</v>
      </c>
      <c r="L80" s="59">
        <v>30693259.960000001</v>
      </c>
      <c r="M80" s="59">
        <v>0</v>
      </c>
      <c r="N80" s="58">
        <v>7407275.4500000002</v>
      </c>
      <c r="O80" s="58">
        <v>1235880.6299999999</v>
      </c>
      <c r="P80" s="76">
        <v>10264667.939999999</v>
      </c>
      <c r="Q80" s="58">
        <v>2460</v>
      </c>
      <c r="R80" s="58">
        <v>849591.35</v>
      </c>
      <c r="S80" s="58">
        <v>5170355.04</v>
      </c>
      <c r="T80" s="58">
        <v>2635345.4700000002</v>
      </c>
      <c r="U80" s="58">
        <v>0</v>
      </c>
      <c r="V80" s="58">
        <v>240.13</v>
      </c>
      <c r="W80" s="58">
        <v>897732.89</v>
      </c>
      <c r="X80" s="59">
        <v>2246170.6</v>
      </c>
      <c r="Y80" s="59">
        <v>30709719.5</v>
      </c>
      <c r="Z80" s="60">
        <v>4.7865221559243623E-2</v>
      </c>
      <c r="AA80" s="59">
        <v>2246170.6</v>
      </c>
      <c r="AB80" s="59">
        <v>0</v>
      </c>
      <c r="AC80" s="59">
        <v>0</v>
      </c>
      <c r="AD80" s="59">
        <v>0</v>
      </c>
      <c r="AE80" s="59">
        <v>0</v>
      </c>
      <c r="AF80" s="59">
        <f>SUM(AD80:AE80)</f>
        <v>0</v>
      </c>
      <c r="AG80" s="59">
        <v>1325711.94</v>
      </c>
      <c r="AH80" s="58">
        <v>102463.32</v>
      </c>
      <c r="AI80" s="58">
        <v>257096.83</v>
      </c>
      <c r="AJ80" s="59">
        <v>0</v>
      </c>
      <c r="AK80" s="58">
        <v>155449.18</v>
      </c>
      <c r="AL80" s="58">
        <v>17944.12</v>
      </c>
      <c r="AM80" s="58">
        <v>116957.91</v>
      </c>
      <c r="AN80" s="58">
        <v>10116</v>
      </c>
      <c r="AO80" s="58">
        <v>1465</v>
      </c>
      <c r="AP80" s="58">
        <v>11632.54</v>
      </c>
      <c r="AQ80" s="58">
        <v>28544.52</v>
      </c>
      <c r="AR80" s="58">
        <v>25941.11</v>
      </c>
      <c r="AS80" s="58">
        <v>3030</v>
      </c>
      <c r="AT80" s="58">
        <v>8520.26</v>
      </c>
      <c r="AU80" s="58">
        <v>1970.66</v>
      </c>
      <c r="AV80" s="58">
        <v>85011.39</v>
      </c>
      <c r="AW80" s="58">
        <v>2151854.7799999998</v>
      </c>
      <c r="AX80" s="58">
        <v>0</v>
      </c>
      <c r="AY80" s="60">
        <f>AX80/AW80</f>
        <v>0</v>
      </c>
      <c r="AZ80" s="59">
        <v>0</v>
      </c>
      <c r="BA80" s="60">
        <v>7.5004552883034023E-2</v>
      </c>
      <c r="BB80" s="58">
        <v>316273.56</v>
      </c>
      <c r="BC80" s="58">
        <v>1117163.6299999999</v>
      </c>
      <c r="BD80" s="59">
        <v>276253</v>
      </c>
      <c r="BE80" s="59">
        <v>0</v>
      </c>
      <c r="BF80" s="59">
        <v>1470708.08</v>
      </c>
      <c r="BG80" s="59">
        <v>932744.38500000001</v>
      </c>
      <c r="BH80" s="59">
        <v>0</v>
      </c>
      <c r="BI80" s="59">
        <v>0</v>
      </c>
      <c r="BJ80" s="59">
        <f>SUM(BH80:BI80)</f>
        <v>0</v>
      </c>
      <c r="BK80" s="59">
        <v>0</v>
      </c>
      <c r="BL80" s="59">
        <v>2387</v>
      </c>
      <c r="BM80" s="59">
        <v>945</v>
      </c>
      <c r="BN80" s="58">
        <v>2</v>
      </c>
      <c r="BO80" s="58">
        <v>-4</v>
      </c>
      <c r="BP80" s="58">
        <v>-25</v>
      </c>
      <c r="BQ80" s="58">
        <v>-42</v>
      </c>
      <c r="BR80" s="58">
        <v>-99</v>
      </c>
      <c r="BS80" s="58">
        <v>-298</v>
      </c>
      <c r="BT80" s="58">
        <v>0</v>
      </c>
      <c r="BU80" s="58">
        <v>-1</v>
      </c>
      <c r="BV80" s="58">
        <v>7</v>
      </c>
      <c r="BW80" s="58">
        <v>-473</v>
      </c>
      <c r="BX80" s="58">
        <v>-3</v>
      </c>
      <c r="BY80" s="58">
        <v>2396</v>
      </c>
      <c r="BZ80" s="58">
        <v>16</v>
      </c>
      <c r="CA80" s="58">
        <v>43</v>
      </c>
      <c r="CB80" s="58">
        <v>88</v>
      </c>
      <c r="CC80" s="58">
        <v>41</v>
      </c>
      <c r="CD80" s="58">
        <v>341</v>
      </c>
      <c r="CE80" s="58">
        <v>2</v>
      </c>
      <c r="CF80" s="58">
        <v>1</v>
      </c>
      <c r="CG80" s="63"/>
    </row>
    <row r="81" spans="1:85" s="49" customFormat="1" ht="15.65" customHeight="1" x14ac:dyDescent="0.35">
      <c r="A81" s="41">
        <v>9</v>
      </c>
      <c r="B81" s="72" t="s">
        <v>537</v>
      </c>
      <c r="C81" s="72" t="s">
        <v>481</v>
      </c>
      <c r="D81" s="39" t="s">
        <v>239</v>
      </c>
      <c r="E81" s="39" t="s">
        <v>104</v>
      </c>
      <c r="F81" s="39" t="s">
        <v>240</v>
      </c>
      <c r="G81" s="58">
        <v>23022664.23</v>
      </c>
      <c r="H81" s="58">
        <v>0</v>
      </c>
      <c r="I81" s="58">
        <v>742143.46</v>
      </c>
      <c r="J81" s="58">
        <v>0</v>
      </c>
      <c r="K81" s="59">
        <v>23175.52</v>
      </c>
      <c r="L81" s="59">
        <v>23787983.210000001</v>
      </c>
      <c r="M81" s="59">
        <v>0</v>
      </c>
      <c r="N81" s="58">
        <v>6849068.0800000001</v>
      </c>
      <c r="O81" s="58">
        <v>764287.55</v>
      </c>
      <c r="P81" s="76">
        <v>4279155.46</v>
      </c>
      <c r="Q81" s="58">
        <v>11379.48</v>
      </c>
      <c r="R81" s="58">
        <v>701384</v>
      </c>
      <c r="S81" s="58">
        <v>4496000.71</v>
      </c>
      <c r="T81" s="58">
        <v>3210144.08</v>
      </c>
      <c r="U81" s="58">
        <v>0</v>
      </c>
      <c r="V81" s="58">
        <v>0</v>
      </c>
      <c r="W81" s="58">
        <v>1032488.44</v>
      </c>
      <c r="X81" s="59">
        <v>2343428.08</v>
      </c>
      <c r="Y81" s="59">
        <v>23687335.879999999</v>
      </c>
      <c r="Z81" s="60">
        <v>0.13637499286067639</v>
      </c>
      <c r="AA81" s="59">
        <v>2312956.69</v>
      </c>
      <c r="AB81" s="59">
        <v>0</v>
      </c>
      <c r="AC81" s="59">
        <v>0</v>
      </c>
      <c r="AD81" s="59">
        <v>0</v>
      </c>
      <c r="AE81" s="59">
        <v>0</v>
      </c>
      <c r="AF81" s="59">
        <f>SUM(AD81:AE81)</f>
        <v>0</v>
      </c>
      <c r="AG81" s="59">
        <v>1014643.77</v>
      </c>
      <c r="AH81" s="58">
        <v>77274.350000000006</v>
      </c>
      <c r="AI81" s="58">
        <v>283347.51</v>
      </c>
      <c r="AJ81" s="59">
        <v>0</v>
      </c>
      <c r="AK81" s="58">
        <v>85563</v>
      </c>
      <c r="AL81" s="58">
        <v>3674.86</v>
      </c>
      <c r="AM81" s="58">
        <v>86025.82</v>
      </c>
      <c r="AN81" s="58">
        <v>10255</v>
      </c>
      <c r="AO81" s="58">
        <v>3622.5</v>
      </c>
      <c r="AP81" s="58">
        <v>0</v>
      </c>
      <c r="AQ81" s="58">
        <v>48907.76</v>
      </c>
      <c r="AR81" s="58">
        <v>9644.08</v>
      </c>
      <c r="AS81" s="58">
        <v>0</v>
      </c>
      <c r="AT81" s="58">
        <v>27142.99</v>
      </c>
      <c r="AU81" s="58">
        <v>20041.07</v>
      </c>
      <c r="AV81" s="58">
        <v>113504.8</v>
      </c>
      <c r="AW81" s="58">
        <v>1783647.51</v>
      </c>
      <c r="AX81" s="58">
        <v>0</v>
      </c>
      <c r="AY81" s="60">
        <f>AX81/AW81</f>
        <v>0</v>
      </c>
      <c r="AZ81" s="59">
        <v>0</v>
      </c>
      <c r="BA81" s="60">
        <v>0.10046433665944143</v>
      </c>
      <c r="BB81" s="58">
        <v>828435.64</v>
      </c>
      <c r="BC81" s="58">
        <v>2311280.0299999998</v>
      </c>
      <c r="BD81" s="59">
        <v>272973</v>
      </c>
      <c r="BE81" s="59">
        <v>0</v>
      </c>
      <c r="BF81" s="59">
        <v>758594.91</v>
      </c>
      <c r="BG81" s="59">
        <v>312683.03249999997</v>
      </c>
      <c r="BH81" s="59">
        <v>0</v>
      </c>
      <c r="BI81" s="59">
        <v>0</v>
      </c>
      <c r="BJ81" s="59">
        <f>SUM(BH81:BI81)</f>
        <v>0</v>
      </c>
      <c r="BK81" s="59">
        <v>0</v>
      </c>
      <c r="BL81" s="59">
        <v>1856</v>
      </c>
      <c r="BM81" s="59">
        <v>848</v>
      </c>
      <c r="BN81" s="58">
        <v>7</v>
      </c>
      <c r="BO81" s="58">
        <v>-14</v>
      </c>
      <c r="BP81" s="58">
        <v>-29</v>
      </c>
      <c r="BQ81" s="58">
        <v>-24</v>
      </c>
      <c r="BR81" s="58">
        <v>-214</v>
      </c>
      <c r="BS81" s="58">
        <v>-228</v>
      </c>
      <c r="BT81" s="58">
        <v>2</v>
      </c>
      <c r="BU81" s="58">
        <v>-2</v>
      </c>
      <c r="BV81" s="58">
        <v>7</v>
      </c>
      <c r="BW81" s="58">
        <v>-263</v>
      </c>
      <c r="BX81" s="58">
        <v>0</v>
      </c>
      <c r="BY81" s="58">
        <v>1946</v>
      </c>
      <c r="BZ81" s="58">
        <v>46</v>
      </c>
      <c r="CA81" s="58">
        <v>19</v>
      </c>
      <c r="CB81" s="58">
        <v>88</v>
      </c>
      <c r="CC81" s="58">
        <v>22</v>
      </c>
      <c r="CD81" s="58">
        <v>136</v>
      </c>
      <c r="CE81" s="58">
        <v>21</v>
      </c>
      <c r="CF81" s="58">
        <v>3</v>
      </c>
      <c r="CG81" s="63"/>
    </row>
    <row r="82" spans="1:85" s="49" customFormat="1" ht="15.65" customHeight="1" x14ac:dyDescent="0.35">
      <c r="A82" s="41">
        <v>9</v>
      </c>
      <c r="B82" s="37" t="s">
        <v>245</v>
      </c>
      <c r="C82" s="53" t="s">
        <v>246</v>
      </c>
      <c r="D82" s="39" t="s">
        <v>247</v>
      </c>
      <c r="E82" s="39" t="s">
        <v>104</v>
      </c>
      <c r="F82" s="39" t="s">
        <v>240</v>
      </c>
      <c r="G82" s="58">
        <v>39179002.789999999</v>
      </c>
      <c r="H82" s="58">
        <v>0</v>
      </c>
      <c r="I82" s="58">
        <v>703432.30999999994</v>
      </c>
      <c r="J82" s="58">
        <v>0</v>
      </c>
      <c r="K82" s="59">
        <v>0</v>
      </c>
      <c r="L82" s="59">
        <v>39882435.100000001</v>
      </c>
      <c r="M82" s="59">
        <v>0</v>
      </c>
      <c r="N82" s="58">
        <v>10752820.42</v>
      </c>
      <c r="O82" s="58">
        <v>1681664.88</v>
      </c>
      <c r="P82" s="76">
        <v>5343982.8</v>
      </c>
      <c r="Q82" s="58">
        <v>0</v>
      </c>
      <c r="R82" s="58">
        <v>1447859.95</v>
      </c>
      <c r="S82" s="58">
        <v>9477160.3399999999</v>
      </c>
      <c r="T82" s="58">
        <v>5564477.9000000004</v>
      </c>
      <c r="U82" s="58">
        <v>0</v>
      </c>
      <c r="V82" s="58">
        <v>0</v>
      </c>
      <c r="W82" s="58">
        <v>1255086.19</v>
      </c>
      <c r="X82" s="59">
        <v>3527765.53</v>
      </c>
      <c r="Y82" s="59">
        <v>39050818.009999998</v>
      </c>
      <c r="Z82" s="60">
        <v>0.12252950121602597</v>
      </c>
      <c r="AA82" s="59">
        <v>3526104.46</v>
      </c>
      <c r="AB82" s="59">
        <v>0</v>
      </c>
      <c r="AC82" s="59">
        <v>0</v>
      </c>
      <c r="AD82" s="59">
        <v>0</v>
      </c>
      <c r="AE82" s="59">
        <v>350.79</v>
      </c>
      <c r="AF82" s="59">
        <f>SUM(AD82:AE82)</f>
        <v>350.79</v>
      </c>
      <c r="AG82" s="59">
        <v>1779856.35</v>
      </c>
      <c r="AH82" s="58">
        <v>134641.35</v>
      </c>
      <c r="AI82" s="58">
        <v>488362.09</v>
      </c>
      <c r="AJ82" s="59">
        <v>0</v>
      </c>
      <c r="AK82" s="58">
        <v>55282.17</v>
      </c>
      <c r="AL82" s="58">
        <v>5627.23</v>
      </c>
      <c r="AM82" s="58">
        <v>147933.6</v>
      </c>
      <c r="AN82" s="58">
        <v>10152</v>
      </c>
      <c r="AO82" s="58">
        <v>4088</v>
      </c>
      <c r="AP82" s="58">
        <v>0</v>
      </c>
      <c r="AQ82" s="58">
        <v>41260.699999999997</v>
      </c>
      <c r="AR82" s="58">
        <v>42184.95</v>
      </c>
      <c r="AS82" s="58">
        <v>285</v>
      </c>
      <c r="AT82" s="58">
        <v>40631.199999999997</v>
      </c>
      <c r="AU82" s="58">
        <v>18160.38</v>
      </c>
      <c r="AV82" s="58">
        <v>95560.3</v>
      </c>
      <c r="AW82" s="58">
        <v>2864025.32</v>
      </c>
      <c r="AX82" s="58">
        <v>0</v>
      </c>
      <c r="AY82" s="60">
        <f>AX82/AW82</f>
        <v>0</v>
      </c>
      <c r="AZ82" s="59">
        <v>0</v>
      </c>
      <c r="BA82" s="60">
        <v>8.9999852188683033E-2</v>
      </c>
      <c r="BB82" s="58">
        <v>1367679.81</v>
      </c>
      <c r="BC82" s="58">
        <v>3432903.86</v>
      </c>
      <c r="BD82" s="59">
        <v>276253</v>
      </c>
      <c r="BE82" s="59">
        <v>0</v>
      </c>
      <c r="BF82" s="59">
        <v>1114396.76</v>
      </c>
      <c r="BG82" s="59">
        <v>398390.43</v>
      </c>
      <c r="BH82" s="59">
        <v>0</v>
      </c>
      <c r="BI82" s="59">
        <v>0</v>
      </c>
      <c r="BJ82" s="59">
        <f>SUM(BH82:BI82)</f>
        <v>0</v>
      </c>
      <c r="BK82" s="59">
        <v>0</v>
      </c>
      <c r="BL82" s="59">
        <v>3433</v>
      </c>
      <c r="BM82" s="59">
        <v>1317</v>
      </c>
      <c r="BN82" s="58">
        <v>33</v>
      </c>
      <c r="BO82" s="58">
        <v>-53</v>
      </c>
      <c r="BP82" s="58">
        <v>-21</v>
      </c>
      <c r="BQ82" s="58">
        <v>-29</v>
      </c>
      <c r="BR82" s="58">
        <v>-293</v>
      </c>
      <c r="BS82" s="58">
        <v>-298</v>
      </c>
      <c r="BT82" s="58">
        <v>16</v>
      </c>
      <c r="BU82" s="58">
        <v>-5</v>
      </c>
      <c r="BV82" s="58">
        <v>0</v>
      </c>
      <c r="BW82" s="58">
        <v>-456</v>
      </c>
      <c r="BX82" s="58">
        <v>-1</v>
      </c>
      <c r="BY82" s="58">
        <v>3643</v>
      </c>
      <c r="BZ82" s="58">
        <v>76</v>
      </c>
      <c r="CA82" s="58">
        <v>24</v>
      </c>
      <c r="CB82" s="58">
        <v>180</v>
      </c>
      <c r="CC82" s="58">
        <v>38</v>
      </c>
      <c r="CD82" s="58">
        <v>207</v>
      </c>
      <c r="CE82" s="58">
        <v>48</v>
      </c>
      <c r="CF82" s="58">
        <v>6</v>
      </c>
      <c r="CG82" s="63"/>
    </row>
    <row r="83" spans="1:85" s="49" customFormat="1" ht="15.65" customHeight="1" x14ac:dyDescent="0.35">
      <c r="A83" s="41">
        <v>9</v>
      </c>
      <c r="B83" s="37" t="s">
        <v>554</v>
      </c>
      <c r="C83" s="57" t="s">
        <v>257</v>
      </c>
      <c r="D83" s="41" t="s">
        <v>258</v>
      </c>
      <c r="E83" s="41" t="s">
        <v>110</v>
      </c>
      <c r="F83" s="41" t="s">
        <v>240</v>
      </c>
      <c r="G83" s="59">
        <v>18407392.329999998</v>
      </c>
      <c r="H83" s="59">
        <v>0</v>
      </c>
      <c r="I83" s="59">
        <f>66+283673</f>
        <v>283739</v>
      </c>
      <c r="J83" s="59">
        <v>0</v>
      </c>
      <c r="K83" s="59">
        <v>0</v>
      </c>
      <c r="L83" s="59">
        <v>18691131.02</v>
      </c>
      <c r="M83" s="59">
        <v>0</v>
      </c>
      <c r="N83" s="85">
        <v>5553705.9800000004</v>
      </c>
      <c r="O83" s="85">
        <v>800263.84</v>
      </c>
      <c r="P83" s="85">
        <v>3310705.5300000003</v>
      </c>
      <c r="Q83" s="85">
        <v>10872.96</v>
      </c>
      <c r="R83" s="85">
        <v>759242.13</v>
      </c>
      <c r="S83" s="85">
        <v>3766736.04</v>
      </c>
      <c r="T83" s="85">
        <v>1852492.35</v>
      </c>
      <c r="U83" s="59">
        <v>0</v>
      </c>
      <c r="V83" s="59">
        <v>0</v>
      </c>
      <c r="W83" s="85">
        <v>459620.32</v>
      </c>
      <c r="X83" s="59">
        <f>127396+1494730</f>
        <v>1622126</v>
      </c>
      <c r="Y83" s="85">
        <v>18135764.609999999</v>
      </c>
      <c r="Z83" s="60">
        <f>2829520/18407392</f>
        <v>0.15371650693373617</v>
      </c>
      <c r="AA83" s="59">
        <v>1494729.58</v>
      </c>
      <c r="AB83" s="59">
        <v>0</v>
      </c>
      <c r="AC83" s="59">
        <v>0</v>
      </c>
      <c r="AD83" s="59">
        <v>0</v>
      </c>
      <c r="AE83" s="59">
        <v>0</v>
      </c>
      <c r="AF83" s="59">
        <v>0</v>
      </c>
      <c r="AG83" s="92">
        <v>648450.26</v>
      </c>
      <c r="AH83" s="92">
        <v>51329.130000000005</v>
      </c>
      <c r="AI83" s="92">
        <v>143501.88</v>
      </c>
      <c r="AJ83" s="59">
        <v>0</v>
      </c>
      <c r="AK83" s="92">
        <v>40280.520000000004</v>
      </c>
      <c r="AL83" s="92">
        <v>1118.71</v>
      </c>
      <c r="AM83" s="92">
        <v>74415.179999999993</v>
      </c>
      <c r="AN83" s="92">
        <v>15711</v>
      </c>
      <c r="AO83" s="92">
        <v>7850</v>
      </c>
      <c r="AP83" s="92">
        <v>25.58</v>
      </c>
      <c r="AQ83" s="59">
        <v>26735</v>
      </c>
      <c r="AR83" s="92">
        <v>19451.189999999999</v>
      </c>
      <c r="AS83" s="59">
        <v>0</v>
      </c>
      <c r="AT83" s="92">
        <v>19049.36</v>
      </c>
      <c r="AU83" s="92">
        <v>39439.96</v>
      </c>
      <c r="AV83" s="73">
        <f>AW83-SUM(AG83:AU83)</f>
        <v>53357.140000000363</v>
      </c>
      <c r="AW83" s="92">
        <v>1140714.9100000001</v>
      </c>
      <c r="AX83" s="59">
        <v>0</v>
      </c>
      <c r="AY83" s="60">
        <v>0</v>
      </c>
      <c r="AZ83" s="59">
        <v>0</v>
      </c>
      <c r="BA83" s="60">
        <f>1494730/18407392</f>
        <v>8.120270378334965E-2</v>
      </c>
      <c r="BB83" s="59">
        <v>384137.8</v>
      </c>
      <c r="BC83" s="59">
        <v>1966973.67</v>
      </c>
      <c r="BD83" s="59">
        <v>274227</v>
      </c>
      <c r="BE83" s="59">
        <v>0</v>
      </c>
      <c r="BF83" s="59">
        <v>1089023</v>
      </c>
      <c r="BG83" s="59">
        <v>845204.84249999933</v>
      </c>
      <c r="BH83" s="59">
        <v>0</v>
      </c>
      <c r="BI83" s="59">
        <v>0</v>
      </c>
      <c r="BJ83" s="59">
        <v>0</v>
      </c>
      <c r="BK83" s="59">
        <v>0</v>
      </c>
      <c r="BL83" s="59">
        <v>1274</v>
      </c>
      <c r="BM83" s="59">
        <v>568</v>
      </c>
      <c r="BN83" s="59">
        <v>0</v>
      </c>
      <c r="BO83" s="59">
        <v>-1</v>
      </c>
      <c r="BP83" s="59">
        <v>-10</v>
      </c>
      <c r="BQ83" s="59">
        <v>-15</v>
      </c>
      <c r="BR83" s="59">
        <v>-122</v>
      </c>
      <c r="BS83" s="59">
        <v>-95</v>
      </c>
      <c r="BT83" s="59">
        <v>6</v>
      </c>
      <c r="BU83" s="59">
        <v>0</v>
      </c>
      <c r="BV83" s="59">
        <v>34</v>
      </c>
      <c r="BW83" s="59">
        <v>-248</v>
      </c>
      <c r="BX83" s="59">
        <v>-1</v>
      </c>
      <c r="BY83" s="59">
        <v>1390</v>
      </c>
      <c r="BZ83" s="59">
        <v>4</v>
      </c>
      <c r="CA83" s="59">
        <v>5</v>
      </c>
      <c r="CB83" s="59">
        <v>86</v>
      </c>
      <c r="CC83" s="59">
        <v>17</v>
      </c>
      <c r="CD83" s="59">
        <v>106</v>
      </c>
      <c r="CE83" s="59">
        <v>36</v>
      </c>
      <c r="CF83" s="59">
        <v>3</v>
      </c>
      <c r="CG83" s="63"/>
    </row>
    <row r="84" spans="1:85" s="49" customFormat="1" ht="15.65" customHeight="1" x14ac:dyDescent="0.35">
      <c r="A84" s="41">
        <v>9</v>
      </c>
      <c r="B84" s="41" t="s">
        <v>248</v>
      </c>
      <c r="C84" s="56" t="s">
        <v>249</v>
      </c>
      <c r="D84" s="41" t="s">
        <v>250</v>
      </c>
      <c r="E84" s="41" t="s">
        <v>115</v>
      </c>
      <c r="F84" s="41" t="s">
        <v>244</v>
      </c>
      <c r="G84" s="58">
        <v>31622554.239999998</v>
      </c>
      <c r="H84" s="58">
        <v>0</v>
      </c>
      <c r="I84" s="58">
        <v>592606.35</v>
      </c>
      <c r="J84" s="58">
        <v>16368.42</v>
      </c>
      <c r="K84" s="59">
        <v>0</v>
      </c>
      <c r="L84" s="59">
        <v>32231529.010000002</v>
      </c>
      <c r="M84" s="59">
        <v>218245.51</v>
      </c>
      <c r="N84" s="58">
        <v>9315161.8699999992</v>
      </c>
      <c r="O84" s="58">
        <v>1134345.5</v>
      </c>
      <c r="P84" s="76">
        <v>8851160.5199999996</v>
      </c>
      <c r="Q84" s="58">
        <v>0</v>
      </c>
      <c r="R84" s="58">
        <v>1037610.19</v>
      </c>
      <c r="S84" s="58">
        <v>5613462.21</v>
      </c>
      <c r="T84" s="58">
        <v>2376371.4300000002</v>
      </c>
      <c r="U84" s="58">
        <v>0</v>
      </c>
      <c r="V84" s="58">
        <v>0</v>
      </c>
      <c r="W84" s="58">
        <v>959419.71</v>
      </c>
      <c r="X84" s="59">
        <v>2409767.19</v>
      </c>
      <c r="Y84" s="59">
        <v>31697298.620000001</v>
      </c>
      <c r="Z84" s="60">
        <v>0.13014612414812954</v>
      </c>
      <c r="AA84" s="59">
        <v>2388254.9</v>
      </c>
      <c r="AB84" s="59">
        <v>0</v>
      </c>
      <c r="AC84" s="59">
        <v>0</v>
      </c>
      <c r="AD84" s="59">
        <v>0</v>
      </c>
      <c r="AE84" s="59">
        <v>0</v>
      </c>
      <c r="AF84" s="59">
        <f t="shared" ref="AF84:AF91" si="22">SUM(AD84:AE84)</f>
        <v>0</v>
      </c>
      <c r="AG84" s="59">
        <v>1269437.81</v>
      </c>
      <c r="AH84" s="58">
        <v>95076.3</v>
      </c>
      <c r="AI84" s="58">
        <v>412892.91</v>
      </c>
      <c r="AJ84" s="59">
        <v>0</v>
      </c>
      <c r="AK84" s="58">
        <v>242677.34</v>
      </c>
      <c r="AL84" s="58">
        <v>18576.47</v>
      </c>
      <c r="AM84" s="58">
        <v>84359.32</v>
      </c>
      <c r="AN84" s="58">
        <v>10094</v>
      </c>
      <c r="AO84" s="58">
        <v>13767.49</v>
      </c>
      <c r="AP84" s="58">
        <v>48329.95</v>
      </c>
      <c r="AQ84" s="58">
        <v>44493.93</v>
      </c>
      <c r="AR84" s="58">
        <v>41922.32</v>
      </c>
      <c r="AS84" s="58">
        <v>1695</v>
      </c>
      <c r="AT84" s="58">
        <v>8778</v>
      </c>
      <c r="AU84" s="58">
        <v>14308.89</v>
      </c>
      <c r="AV84" s="58">
        <v>106612.25</v>
      </c>
      <c r="AW84" s="58">
        <v>2413021.98</v>
      </c>
      <c r="AX84" s="58">
        <v>0</v>
      </c>
      <c r="AY84" s="60">
        <f t="shared" ref="AY84:AY91" si="23">AX84/AW84</f>
        <v>0</v>
      </c>
      <c r="AZ84" s="59">
        <v>0</v>
      </c>
      <c r="BA84" s="60">
        <v>7.5006121666275044E-2</v>
      </c>
      <c r="BB84" s="58">
        <v>941556.49</v>
      </c>
      <c r="BC84" s="58">
        <v>3173996.38</v>
      </c>
      <c r="BD84" s="59">
        <v>272973</v>
      </c>
      <c r="BE84" s="59">
        <v>0</v>
      </c>
      <c r="BF84" s="59">
        <v>939176.74999999802</v>
      </c>
      <c r="BG84" s="59">
        <v>335921.25499999803</v>
      </c>
      <c r="BH84" s="59">
        <v>0</v>
      </c>
      <c r="BI84" s="59">
        <v>0</v>
      </c>
      <c r="BJ84" s="59">
        <f t="shared" ref="BJ84:BJ91" si="24">SUM(BH84:BI84)</f>
        <v>0</v>
      </c>
      <c r="BK84" s="59">
        <v>0</v>
      </c>
      <c r="BL84" s="59">
        <v>2382</v>
      </c>
      <c r="BM84" s="59">
        <v>870</v>
      </c>
      <c r="BN84" s="58">
        <v>0</v>
      </c>
      <c r="BO84" s="58">
        <v>0</v>
      </c>
      <c r="BP84" s="58">
        <v>-12</v>
      </c>
      <c r="BQ84" s="58">
        <v>-50</v>
      </c>
      <c r="BR84" s="58">
        <v>-149</v>
      </c>
      <c r="BS84" s="58">
        <v>-267</v>
      </c>
      <c r="BT84" s="58">
        <v>0</v>
      </c>
      <c r="BU84" s="58">
        <v>0</v>
      </c>
      <c r="BV84" s="58">
        <v>0</v>
      </c>
      <c r="BW84" s="58">
        <v>-426</v>
      </c>
      <c r="BX84" s="58">
        <v>-1</v>
      </c>
      <c r="BY84" s="58">
        <v>2347</v>
      </c>
      <c r="BZ84" s="58">
        <v>22</v>
      </c>
      <c r="CA84" s="58">
        <v>14</v>
      </c>
      <c r="CB84" s="58">
        <v>102</v>
      </c>
      <c r="CC84" s="58">
        <v>38</v>
      </c>
      <c r="CD84" s="58">
        <v>238</v>
      </c>
      <c r="CE84" s="58">
        <v>5</v>
      </c>
      <c r="CF84" s="58">
        <v>2</v>
      </c>
      <c r="CG84" s="63"/>
    </row>
    <row r="85" spans="1:85" s="49" customFormat="1" ht="15.65" customHeight="1" x14ac:dyDescent="0.35">
      <c r="A85" s="41">
        <v>9</v>
      </c>
      <c r="B85" s="41" t="s">
        <v>252</v>
      </c>
      <c r="C85" s="56" t="s">
        <v>106</v>
      </c>
      <c r="D85" s="41" t="s">
        <v>253</v>
      </c>
      <c r="E85" s="41" t="s">
        <v>101</v>
      </c>
      <c r="F85" s="41" t="s">
        <v>244</v>
      </c>
      <c r="G85" s="58">
        <v>10325367.210000001</v>
      </c>
      <c r="H85" s="58">
        <v>0</v>
      </c>
      <c r="I85" s="58">
        <v>135828.51</v>
      </c>
      <c r="J85" s="58">
        <v>0</v>
      </c>
      <c r="K85" s="59">
        <v>0</v>
      </c>
      <c r="L85" s="59">
        <v>10461195.720000001</v>
      </c>
      <c r="M85" s="59">
        <v>0</v>
      </c>
      <c r="N85" s="58">
        <v>235838.44</v>
      </c>
      <c r="O85" s="58">
        <v>528440.06999999995</v>
      </c>
      <c r="P85" s="76">
        <v>3603704.01</v>
      </c>
      <c r="Q85" s="58">
        <v>5438.26</v>
      </c>
      <c r="R85" s="58">
        <v>219315.8</v>
      </c>
      <c r="S85" s="58">
        <v>3485017.54</v>
      </c>
      <c r="T85" s="58">
        <v>1026103.91</v>
      </c>
      <c r="U85" s="58">
        <v>0</v>
      </c>
      <c r="V85" s="58">
        <v>0</v>
      </c>
      <c r="W85" s="58">
        <v>224790.51</v>
      </c>
      <c r="X85" s="59">
        <v>1032133.93</v>
      </c>
      <c r="Y85" s="59">
        <v>10360782.470000001</v>
      </c>
      <c r="Z85" s="60">
        <v>8.4635507118201364E-2</v>
      </c>
      <c r="AA85" s="59">
        <v>1032133.93</v>
      </c>
      <c r="AB85" s="59">
        <v>0</v>
      </c>
      <c r="AC85" s="59">
        <v>0</v>
      </c>
      <c r="AD85" s="59">
        <v>0</v>
      </c>
      <c r="AE85" s="59">
        <v>0</v>
      </c>
      <c r="AF85" s="59">
        <f t="shared" si="22"/>
        <v>0</v>
      </c>
      <c r="AG85" s="59">
        <v>429655.28</v>
      </c>
      <c r="AH85" s="58">
        <v>36050.080000000002</v>
      </c>
      <c r="AI85" s="58">
        <v>42659.58</v>
      </c>
      <c r="AJ85" s="59">
        <v>0</v>
      </c>
      <c r="AK85" s="58">
        <v>67823.83</v>
      </c>
      <c r="AL85" s="58">
        <v>4401.3999999999996</v>
      </c>
      <c r="AM85" s="58">
        <v>35060.589999999997</v>
      </c>
      <c r="AN85" s="58">
        <v>10180</v>
      </c>
      <c r="AO85" s="58">
        <v>0</v>
      </c>
      <c r="AP85" s="58">
        <v>0</v>
      </c>
      <c r="AQ85" s="58">
        <v>22978.41</v>
      </c>
      <c r="AR85" s="58">
        <v>240</v>
      </c>
      <c r="AS85" s="58">
        <v>0</v>
      </c>
      <c r="AT85" s="58">
        <v>0</v>
      </c>
      <c r="AU85" s="58">
        <v>3448.52</v>
      </c>
      <c r="AV85" s="58">
        <v>33058.6</v>
      </c>
      <c r="AW85" s="58">
        <v>685556.29</v>
      </c>
      <c r="AX85" s="58">
        <v>0</v>
      </c>
      <c r="AY85" s="60">
        <f t="shared" si="23"/>
        <v>0</v>
      </c>
      <c r="AZ85" s="59">
        <v>0</v>
      </c>
      <c r="BA85" s="60">
        <v>9.9960990152523591E-2</v>
      </c>
      <c r="BB85" s="58">
        <v>138777.63</v>
      </c>
      <c r="BC85" s="58">
        <v>735115.06</v>
      </c>
      <c r="BD85" s="59">
        <v>276253</v>
      </c>
      <c r="BE85" s="59">
        <v>0</v>
      </c>
      <c r="BF85" s="59">
        <v>254221.6</v>
      </c>
      <c r="BG85" s="59">
        <v>82832.527500000098</v>
      </c>
      <c r="BH85" s="59">
        <v>0</v>
      </c>
      <c r="BI85" s="59">
        <v>0</v>
      </c>
      <c r="BJ85" s="59">
        <f t="shared" si="24"/>
        <v>0</v>
      </c>
      <c r="BK85" s="59">
        <v>0</v>
      </c>
      <c r="BL85" s="59">
        <v>946</v>
      </c>
      <c r="BM85" s="59">
        <v>347</v>
      </c>
      <c r="BN85" s="58">
        <v>0</v>
      </c>
      <c r="BO85" s="58">
        <v>0</v>
      </c>
      <c r="BP85" s="58">
        <v>-6</v>
      </c>
      <c r="BQ85" s="58">
        <v>-15</v>
      </c>
      <c r="BR85" s="58">
        <v>-56</v>
      </c>
      <c r="BS85" s="58">
        <v>-88</v>
      </c>
      <c r="BT85" s="58">
        <v>0</v>
      </c>
      <c r="BU85" s="58">
        <v>0</v>
      </c>
      <c r="BV85" s="58">
        <v>0</v>
      </c>
      <c r="BW85" s="58">
        <v>-238</v>
      </c>
      <c r="BX85" s="58">
        <v>0</v>
      </c>
      <c r="BY85" s="58">
        <v>890</v>
      </c>
      <c r="BZ85" s="58">
        <v>0</v>
      </c>
      <c r="CA85" s="58">
        <v>2</v>
      </c>
      <c r="CB85" s="58">
        <v>58</v>
      </c>
      <c r="CC85" s="58">
        <v>26</v>
      </c>
      <c r="CD85" s="58">
        <v>130</v>
      </c>
      <c r="CE85" s="58">
        <v>3</v>
      </c>
      <c r="CF85" s="58">
        <v>1</v>
      </c>
      <c r="CG85" s="63"/>
    </row>
    <row r="86" spans="1:85" s="49" customFormat="1" ht="15.65" customHeight="1" x14ac:dyDescent="0.35">
      <c r="A86" s="41">
        <v>9</v>
      </c>
      <c r="B86" s="37" t="s">
        <v>472</v>
      </c>
      <c r="C86" s="53" t="s">
        <v>474</v>
      </c>
      <c r="D86" s="39" t="s">
        <v>264</v>
      </c>
      <c r="E86" s="39" t="s">
        <v>101</v>
      </c>
      <c r="F86" s="39" t="s">
        <v>244</v>
      </c>
      <c r="G86" s="58">
        <v>33930184.490000002</v>
      </c>
      <c r="H86" s="58">
        <v>1109379.31</v>
      </c>
      <c r="I86" s="58">
        <v>0</v>
      </c>
      <c r="J86" s="58">
        <v>0</v>
      </c>
      <c r="K86" s="59">
        <v>0</v>
      </c>
      <c r="L86" s="59">
        <v>35039563.799999997</v>
      </c>
      <c r="M86" s="59">
        <v>0</v>
      </c>
      <c r="N86" s="58">
        <v>7908749.8099999996</v>
      </c>
      <c r="O86" s="58">
        <v>2032847.8</v>
      </c>
      <c r="P86" s="76">
        <v>10220647.24</v>
      </c>
      <c r="Q86" s="58">
        <v>10487.68</v>
      </c>
      <c r="R86" s="58">
        <v>1140486.03</v>
      </c>
      <c r="S86" s="58">
        <v>7929134.3399999999</v>
      </c>
      <c r="T86" s="58">
        <v>1739318.35</v>
      </c>
      <c r="U86" s="58">
        <v>0</v>
      </c>
      <c r="V86" s="58">
        <v>0</v>
      </c>
      <c r="W86" s="58">
        <v>1526178.35</v>
      </c>
      <c r="X86" s="59">
        <v>2545463.65</v>
      </c>
      <c r="Y86" s="59">
        <v>35053313.25</v>
      </c>
      <c r="Z86" s="60">
        <v>3.3799334853592551E-2</v>
      </c>
      <c r="AA86" s="59">
        <v>2543375.09</v>
      </c>
      <c r="AB86" s="59">
        <v>0</v>
      </c>
      <c r="AC86" s="59">
        <v>0</v>
      </c>
      <c r="AD86" s="59">
        <v>0</v>
      </c>
      <c r="AE86" s="59">
        <v>0</v>
      </c>
      <c r="AF86" s="59">
        <f t="shared" si="22"/>
        <v>0</v>
      </c>
      <c r="AG86" s="59">
        <v>1180575.1299999999</v>
      </c>
      <c r="AH86" s="58">
        <v>88426.65</v>
      </c>
      <c r="AI86" s="58">
        <v>247696.99</v>
      </c>
      <c r="AJ86" s="59">
        <v>0</v>
      </c>
      <c r="AK86" s="58">
        <v>385302.83</v>
      </c>
      <c r="AL86" s="58">
        <v>41400.14</v>
      </c>
      <c r="AM86" s="58">
        <v>116643.79</v>
      </c>
      <c r="AN86" s="58">
        <v>10110</v>
      </c>
      <c r="AO86" s="58">
        <v>0</v>
      </c>
      <c r="AP86" s="58">
        <v>6658.7</v>
      </c>
      <c r="AQ86" s="58">
        <v>33632.29</v>
      </c>
      <c r="AR86" s="58">
        <v>20118.169999999998</v>
      </c>
      <c r="AS86" s="58">
        <v>2175</v>
      </c>
      <c r="AT86" s="58">
        <v>3449.94</v>
      </c>
      <c r="AU86" s="58">
        <v>26167.9</v>
      </c>
      <c r="AV86" s="58">
        <v>61427.26</v>
      </c>
      <c r="AW86" s="58">
        <v>2223784.79</v>
      </c>
      <c r="AX86" s="58">
        <v>0</v>
      </c>
      <c r="AY86" s="60">
        <f t="shared" si="23"/>
        <v>0</v>
      </c>
      <c r="AZ86" s="59">
        <v>0</v>
      </c>
      <c r="BA86" s="60">
        <v>7.495907046274948E-2</v>
      </c>
      <c r="BB86" s="58">
        <v>749586.49</v>
      </c>
      <c r="BC86" s="58">
        <v>434727.46</v>
      </c>
      <c r="BD86" s="59">
        <v>272973</v>
      </c>
      <c r="BE86" s="59">
        <v>0</v>
      </c>
      <c r="BF86" s="59">
        <v>1667271.02</v>
      </c>
      <c r="BG86" s="59">
        <v>1111324.8225</v>
      </c>
      <c r="BH86" s="59">
        <v>0</v>
      </c>
      <c r="BI86" s="59">
        <v>0</v>
      </c>
      <c r="BJ86" s="59">
        <f t="shared" si="24"/>
        <v>0</v>
      </c>
      <c r="BK86" s="59">
        <v>0</v>
      </c>
      <c r="BL86" s="59">
        <v>2649</v>
      </c>
      <c r="BM86" s="59">
        <v>1156</v>
      </c>
      <c r="BN86" s="58">
        <v>36</v>
      </c>
      <c r="BO86" s="58">
        <v>-15</v>
      </c>
      <c r="BP86" s="58">
        <v>-34</v>
      </c>
      <c r="BQ86" s="58">
        <v>-81</v>
      </c>
      <c r="BR86" s="58">
        <v>-366</v>
      </c>
      <c r="BS86" s="58">
        <v>-326</v>
      </c>
      <c r="BT86" s="58">
        <v>0</v>
      </c>
      <c r="BU86" s="58">
        <v>0</v>
      </c>
      <c r="BV86" s="58">
        <v>0</v>
      </c>
      <c r="BW86" s="58">
        <v>-412</v>
      </c>
      <c r="BX86" s="58">
        <v>-6</v>
      </c>
      <c r="BY86" s="58">
        <v>2601</v>
      </c>
      <c r="BZ86" s="58">
        <v>40</v>
      </c>
      <c r="CA86" s="58">
        <v>20</v>
      </c>
      <c r="CB86" s="58">
        <v>177</v>
      </c>
      <c r="CC86" s="58">
        <v>28</v>
      </c>
      <c r="CD86" s="58">
        <v>112</v>
      </c>
      <c r="CE86" s="58">
        <v>99</v>
      </c>
      <c r="CF86" s="58">
        <v>2</v>
      </c>
      <c r="CG86" s="63"/>
    </row>
    <row r="87" spans="1:85" s="49" customFormat="1" ht="15.65" customHeight="1" x14ac:dyDescent="0.35">
      <c r="A87" s="41">
        <v>9</v>
      </c>
      <c r="B87" s="41" t="s">
        <v>498</v>
      </c>
      <c r="C87" s="56" t="s">
        <v>88</v>
      </c>
      <c r="D87" s="41" t="s">
        <v>254</v>
      </c>
      <c r="E87" s="41" t="s">
        <v>115</v>
      </c>
      <c r="F87" s="41" t="s">
        <v>244</v>
      </c>
      <c r="G87" s="58">
        <v>28645355.629999999</v>
      </c>
      <c r="H87" s="58">
        <v>0</v>
      </c>
      <c r="I87" s="58">
        <v>968831.12</v>
      </c>
      <c r="J87" s="58">
        <v>12826.57</v>
      </c>
      <c r="K87" s="59">
        <v>0</v>
      </c>
      <c r="L87" s="59">
        <v>29627013.32</v>
      </c>
      <c r="M87" s="59">
        <v>150900.87</v>
      </c>
      <c r="N87" s="58">
        <v>6458368.7400000002</v>
      </c>
      <c r="O87" s="58">
        <v>1359069.13</v>
      </c>
      <c r="P87" s="76">
        <v>8775936.5600000005</v>
      </c>
      <c r="Q87" s="58">
        <v>68098.990000000005</v>
      </c>
      <c r="R87" s="58">
        <v>867588.09</v>
      </c>
      <c r="S87" s="58">
        <v>5981076.2800000003</v>
      </c>
      <c r="T87" s="58">
        <v>1838273.88</v>
      </c>
      <c r="U87" s="58">
        <v>0</v>
      </c>
      <c r="V87" s="58">
        <v>0</v>
      </c>
      <c r="W87" s="58">
        <v>1462232.88</v>
      </c>
      <c r="X87" s="59">
        <v>2448115.75</v>
      </c>
      <c r="Y87" s="59">
        <v>29258760.300000001</v>
      </c>
      <c r="Z87" s="60">
        <v>0.14415626754081251</v>
      </c>
      <c r="AA87" s="59">
        <v>2448115.75</v>
      </c>
      <c r="AB87" s="59">
        <v>0</v>
      </c>
      <c r="AC87" s="59">
        <v>0</v>
      </c>
      <c r="AD87" s="59">
        <v>0</v>
      </c>
      <c r="AE87" s="59">
        <v>0</v>
      </c>
      <c r="AF87" s="59">
        <f t="shared" si="22"/>
        <v>0</v>
      </c>
      <c r="AG87" s="59">
        <v>1414682.99</v>
      </c>
      <c r="AH87" s="58">
        <v>103756.43</v>
      </c>
      <c r="AI87" s="58">
        <v>361035.96</v>
      </c>
      <c r="AJ87" s="59">
        <v>0</v>
      </c>
      <c r="AK87" s="58">
        <v>174713.98</v>
      </c>
      <c r="AL87" s="58">
        <v>18229.849999999999</v>
      </c>
      <c r="AM87" s="58">
        <v>105903.17</v>
      </c>
      <c r="AN87" s="58">
        <v>10066</v>
      </c>
      <c r="AO87" s="58">
        <v>3500</v>
      </c>
      <c r="AP87" s="58">
        <v>8585.2999999999993</v>
      </c>
      <c r="AQ87" s="58">
        <v>84483.91</v>
      </c>
      <c r="AR87" s="58">
        <v>7096.27</v>
      </c>
      <c r="AS87" s="58">
        <v>1410</v>
      </c>
      <c r="AT87" s="58">
        <v>8171.33</v>
      </c>
      <c r="AU87" s="58">
        <v>2311.94</v>
      </c>
      <c r="AV87" s="58">
        <v>63602.25</v>
      </c>
      <c r="AW87" s="58">
        <v>2367549.38</v>
      </c>
      <c r="AX87" s="58">
        <v>0</v>
      </c>
      <c r="AY87" s="60">
        <f t="shared" si="23"/>
        <v>0</v>
      </c>
      <c r="AZ87" s="59">
        <v>0</v>
      </c>
      <c r="BA87" s="60">
        <v>8.5015069580311589E-2</v>
      </c>
      <c r="BB87" s="58">
        <v>657323.87</v>
      </c>
      <c r="BC87" s="58">
        <v>3472083.68</v>
      </c>
      <c r="BD87" s="59">
        <v>272973</v>
      </c>
      <c r="BE87" s="59">
        <v>0</v>
      </c>
      <c r="BF87" s="59">
        <v>758081.62999999896</v>
      </c>
      <c r="BG87" s="59">
        <v>166194.28499999901</v>
      </c>
      <c r="BH87" s="59">
        <v>0</v>
      </c>
      <c r="BI87" s="59">
        <v>0</v>
      </c>
      <c r="BJ87" s="59">
        <f t="shared" si="24"/>
        <v>0</v>
      </c>
      <c r="BK87" s="59">
        <v>0</v>
      </c>
      <c r="BL87" s="59">
        <v>2245</v>
      </c>
      <c r="BM87" s="59">
        <v>799</v>
      </c>
      <c r="BN87" s="58">
        <v>0</v>
      </c>
      <c r="BO87" s="58">
        <v>0</v>
      </c>
      <c r="BP87" s="58">
        <v>-12</v>
      </c>
      <c r="BQ87" s="58">
        <v>-45</v>
      </c>
      <c r="BR87" s="58">
        <v>-105</v>
      </c>
      <c r="BS87" s="58">
        <v>-226</v>
      </c>
      <c r="BT87" s="58">
        <v>0</v>
      </c>
      <c r="BU87" s="58">
        <v>0</v>
      </c>
      <c r="BV87" s="58">
        <v>7</v>
      </c>
      <c r="BW87" s="58">
        <v>-452</v>
      </c>
      <c r="BX87" s="58">
        <v>0</v>
      </c>
      <c r="BY87" s="58">
        <v>2211</v>
      </c>
      <c r="BZ87" s="58">
        <v>39</v>
      </c>
      <c r="CA87" s="58">
        <v>24</v>
      </c>
      <c r="CB87" s="58">
        <v>72</v>
      </c>
      <c r="CC87" s="58">
        <v>45</v>
      </c>
      <c r="CD87" s="58">
        <v>284</v>
      </c>
      <c r="CE87" s="58">
        <v>49</v>
      </c>
      <c r="CF87" s="58">
        <v>2</v>
      </c>
      <c r="CG87" s="63"/>
    </row>
    <row r="88" spans="1:85" s="49" customFormat="1" ht="15.65" customHeight="1" x14ac:dyDescent="0.35">
      <c r="A88" s="41">
        <v>9</v>
      </c>
      <c r="B88" s="37" t="s">
        <v>255</v>
      </c>
      <c r="C88" s="53" t="s">
        <v>153</v>
      </c>
      <c r="D88" s="39" t="s">
        <v>256</v>
      </c>
      <c r="E88" s="39" t="s">
        <v>104</v>
      </c>
      <c r="F88" s="39" t="s">
        <v>240</v>
      </c>
      <c r="G88" s="58">
        <v>19247212.489999998</v>
      </c>
      <c r="H88" s="58">
        <v>0</v>
      </c>
      <c r="I88" s="58">
        <v>1197682.93</v>
      </c>
      <c r="J88" s="58">
        <v>0</v>
      </c>
      <c r="K88" s="59">
        <v>0</v>
      </c>
      <c r="L88" s="59">
        <v>20444895.420000002</v>
      </c>
      <c r="M88" s="59">
        <v>0</v>
      </c>
      <c r="N88" s="58">
        <v>6786479.8600000003</v>
      </c>
      <c r="O88" s="58">
        <v>545921.19999999995</v>
      </c>
      <c r="P88" s="76">
        <v>4656524.8899999997</v>
      </c>
      <c r="Q88" s="58">
        <v>0</v>
      </c>
      <c r="R88" s="58">
        <v>687440.53</v>
      </c>
      <c r="S88" s="58">
        <v>2434838.6</v>
      </c>
      <c r="T88" s="58">
        <v>2678424.8199999998</v>
      </c>
      <c r="U88" s="58">
        <v>0</v>
      </c>
      <c r="V88" s="58">
        <v>0</v>
      </c>
      <c r="W88" s="58">
        <v>1197653.49</v>
      </c>
      <c r="X88" s="59">
        <v>1454698.3699999999</v>
      </c>
      <c r="Y88" s="59">
        <v>20441981.760000002</v>
      </c>
      <c r="Z88" s="60">
        <v>2.2929183653440356E-2</v>
      </c>
      <c r="AA88" s="59">
        <v>1447018.69</v>
      </c>
      <c r="AB88" s="59">
        <v>0</v>
      </c>
      <c r="AC88" s="59">
        <v>0</v>
      </c>
      <c r="AD88" s="59">
        <v>0</v>
      </c>
      <c r="AE88" s="59">
        <v>0</v>
      </c>
      <c r="AF88" s="59">
        <f t="shared" si="22"/>
        <v>0</v>
      </c>
      <c r="AG88" s="59">
        <v>535935.41</v>
      </c>
      <c r="AH88" s="58">
        <v>45075.09</v>
      </c>
      <c r="AI88" s="58">
        <v>126048.5</v>
      </c>
      <c r="AJ88" s="59">
        <v>0</v>
      </c>
      <c r="AK88" s="58">
        <v>30690</v>
      </c>
      <c r="AL88" s="58">
        <v>5836.96</v>
      </c>
      <c r="AM88" s="58">
        <v>134109.88</v>
      </c>
      <c r="AN88" s="58">
        <v>10225</v>
      </c>
      <c r="AO88" s="58">
        <v>3150</v>
      </c>
      <c r="AP88" s="58">
        <v>0</v>
      </c>
      <c r="AQ88" s="58">
        <v>75676.899999999994</v>
      </c>
      <c r="AR88" s="58">
        <v>6796.63</v>
      </c>
      <c r="AS88" s="58">
        <v>0</v>
      </c>
      <c r="AT88" s="58">
        <v>4495.7</v>
      </c>
      <c r="AU88" s="58">
        <v>23088.91</v>
      </c>
      <c r="AV88" s="58">
        <v>38437.83</v>
      </c>
      <c r="AW88" s="58">
        <v>1039566.81</v>
      </c>
      <c r="AX88" s="58">
        <v>0</v>
      </c>
      <c r="AY88" s="60">
        <f t="shared" si="23"/>
        <v>0</v>
      </c>
      <c r="AZ88" s="59">
        <v>0</v>
      </c>
      <c r="BA88" s="60">
        <v>7.518068867124561E-2</v>
      </c>
      <c r="BB88" s="58">
        <v>169671.75</v>
      </c>
      <c r="BC88" s="58">
        <v>271651.12</v>
      </c>
      <c r="BD88" s="59">
        <v>276253</v>
      </c>
      <c r="BE88" s="59">
        <v>0</v>
      </c>
      <c r="BF88" s="59">
        <v>321962.58</v>
      </c>
      <c r="BG88" s="59">
        <v>62070.877500000097</v>
      </c>
      <c r="BH88" s="59">
        <v>0</v>
      </c>
      <c r="BI88" s="59">
        <v>0</v>
      </c>
      <c r="BJ88" s="59">
        <f t="shared" si="24"/>
        <v>0</v>
      </c>
      <c r="BK88" s="59">
        <v>0</v>
      </c>
      <c r="BL88" s="59">
        <v>1563</v>
      </c>
      <c r="BM88" s="59">
        <v>640</v>
      </c>
      <c r="BN88" s="58">
        <v>7</v>
      </c>
      <c r="BO88" s="58">
        <v>-9</v>
      </c>
      <c r="BP88" s="58">
        <v>-7</v>
      </c>
      <c r="BQ88" s="58">
        <v>-16</v>
      </c>
      <c r="BR88" s="58">
        <v>-31</v>
      </c>
      <c r="BS88" s="58">
        <v>-163</v>
      </c>
      <c r="BT88" s="58">
        <v>2</v>
      </c>
      <c r="BU88" s="58">
        <v>-3</v>
      </c>
      <c r="BV88" s="58">
        <v>2</v>
      </c>
      <c r="BW88" s="58">
        <v>-284</v>
      </c>
      <c r="BX88" s="58">
        <v>-20</v>
      </c>
      <c r="BY88" s="58">
        <v>1681</v>
      </c>
      <c r="BZ88" s="58">
        <v>16</v>
      </c>
      <c r="CA88" s="58">
        <v>23</v>
      </c>
      <c r="CB88" s="58">
        <v>42</v>
      </c>
      <c r="CC88" s="58">
        <v>28</v>
      </c>
      <c r="CD88" s="58">
        <v>214</v>
      </c>
      <c r="CE88" s="58">
        <v>2</v>
      </c>
      <c r="CF88" s="58">
        <v>2</v>
      </c>
      <c r="CG88" s="63"/>
    </row>
    <row r="89" spans="1:85" s="49" customFormat="1" ht="15.65" customHeight="1" x14ac:dyDescent="0.35">
      <c r="A89" s="41">
        <v>9</v>
      </c>
      <c r="B89" s="41" t="s">
        <v>260</v>
      </c>
      <c r="C89" s="56" t="s">
        <v>191</v>
      </c>
      <c r="D89" s="41" t="s">
        <v>261</v>
      </c>
      <c r="E89" s="41" t="s">
        <v>101</v>
      </c>
      <c r="F89" s="41" t="s">
        <v>244</v>
      </c>
      <c r="G89" s="58">
        <v>19592071.309999999</v>
      </c>
      <c r="H89" s="58">
        <v>0</v>
      </c>
      <c r="I89" s="58">
        <v>424052.83999999997</v>
      </c>
      <c r="J89" s="58">
        <v>0</v>
      </c>
      <c r="K89" s="59">
        <v>0</v>
      </c>
      <c r="L89" s="59">
        <v>20016124.149999999</v>
      </c>
      <c r="M89" s="59">
        <v>0</v>
      </c>
      <c r="N89" s="58">
        <v>4972697.12</v>
      </c>
      <c r="O89" s="58">
        <v>1014635.98</v>
      </c>
      <c r="P89" s="76">
        <v>4402710.82</v>
      </c>
      <c r="Q89" s="58">
        <v>0</v>
      </c>
      <c r="R89" s="58">
        <v>955905.96</v>
      </c>
      <c r="S89" s="58">
        <v>5190194.45</v>
      </c>
      <c r="T89" s="58">
        <v>1252957.45</v>
      </c>
      <c r="U89" s="58">
        <v>0</v>
      </c>
      <c r="V89" s="58">
        <v>0</v>
      </c>
      <c r="W89" s="58">
        <v>820268.8</v>
      </c>
      <c r="X89" s="59">
        <v>1752781.8800000001</v>
      </c>
      <c r="Y89" s="59">
        <v>20362152.460000001</v>
      </c>
      <c r="Z89" s="60">
        <v>5.5529824426716015E-2</v>
      </c>
      <c r="AA89" s="59">
        <v>1741450.58</v>
      </c>
      <c r="AB89" s="59">
        <v>0</v>
      </c>
      <c r="AC89" s="59">
        <v>0</v>
      </c>
      <c r="AD89" s="59">
        <v>0</v>
      </c>
      <c r="AE89" s="59">
        <v>0</v>
      </c>
      <c r="AF89" s="59">
        <f t="shared" si="22"/>
        <v>0</v>
      </c>
      <c r="AG89" s="59">
        <v>772340.39</v>
      </c>
      <c r="AH89" s="58">
        <v>58850.64</v>
      </c>
      <c r="AI89" s="58">
        <v>239334.66</v>
      </c>
      <c r="AJ89" s="59">
        <v>0</v>
      </c>
      <c r="AK89" s="58">
        <v>97602.44</v>
      </c>
      <c r="AL89" s="58">
        <v>8096.24</v>
      </c>
      <c r="AM89" s="58">
        <v>97864.92</v>
      </c>
      <c r="AN89" s="58">
        <v>10100</v>
      </c>
      <c r="AO89" s="58">
        <v>3690.5</v>
      </c>
      <c r="AP89" s="58">
        <v>16800</v>
      </c>
      <c r="AQ89" s="58">
        <v>23151.040000000001</v>
      </c>
      <c r="AR89" s="58">
        <v>3636.4</v>
      </c>
      <c r="AS89" s="58">
        <v>4155</v>
      </c>
      <c r="AT89" s="58">
        <v>54038.86</v>
      </c>
      <c r="AU89" s="58">
        <v>20536.009999999998</v>
      </c>
      <c r="AV89" s="58">
        <v>63580.399999999994</v>
      </c>
      <c r="AW89" s="58">
        <v>1473777.5</v>
      </c>
      <c r="AX89" s="58">
        <v>0</v>
      </c>
      <c r="AY89" s="60">
        <f t="shared" si="23"/>
        <v>0</v>
      </c>
      <c r="AZ89" s="59">
        <v>0</v>
      </c>
      <c r="BA89" s="60">
        <v>8.8885475784846971E-2</v>
      </c>
      <c r="BB89" s="58">
        <v>0</v>
      </c>
      <c r="BC89" s="58">
        <v>1087944.28</v>
      </c>
      <c r="BD89" s="59">
        <v>276253</v>
      </c>
      <c r="BE89" s="59">
        <v>0</v>
      </c>
      <c r="BF89" s="59">
        <v>1072823.8</v>
      </c>
      <c r="BG89" s="59">
        <v>704379.42500000005</v>
      </c>
      <c r="BH89" s="59">
        <v>0</v>
      </c>
      <c r="BI89" s="59">
        <v>0</v>
      </c>
      <c r="BJ89" s="59">
        <f t="shared" si="24"/>
        <v>0</v>
      </c>
      <c r="BK89" s="59">
        <v>0</v>
      </c>
      <c r="BL89" s="59">
        <v>1517</v>
      </c>
      <c r="BM89" s="59">
        <v>556</v>
      </c>
      <c r="BN89" s="58">
        <v>21</v>
      </c>
      <c r="BO89" s="58">
        <v>-22</v>
      </c>
      <c r="BP89" s="58">
        <v>-11</v>
      </c>
      <c r="BQ89" s="58">
        <v>-36</v>
      </c>
      <c r="BR89" s="58">
        <v>-75</v>
      </c>
      <c r="BS89" s="58">
        <v>-113</v>
      </c>
      <c r="BT89" s="58">
        <v>9</v>
      </c>
      <c r="BU89" s="58">
        <v>-1</v>
      </c>
      <c r="BV89" s="58">
        <v>-10</v>
      </c>
      <c r="BW89" s="58">
        <v>-295</v>
      </c>
      <c r="BX89" s="58">
        <v>-1</v>
      </c>
      <c r="BY89" s="58">
        <v>1539</v>
      </c>
      <c r="BZ89" s="58">
        <v>38</v>
      </c>
      <c r="CA89" s="58">
        <v>21</v>
      </c>
      <c r="CB89" s="58">
        <v>82</v>
      </c>
      <c r="CC89" s="58">
        <v>28</v>
      </c>
      <c r="CD89" s="58">
        <v>113</v>
      </c>
      <c r="CE89" s="58">
        <v>68</v>
      </c>
      <c r="CF89" s="58">
        <v>4</v>
      </c>
      <c r="CG89" s="63"/>
    </row>
    <row r="90" spans="1:85" s="49" customFormat="1" ht="15.65" customHeight="1" x14ac:dyDescent="0.35">
      <c r="A90" s="41">
        <v>9</v>
      </c>
      <c r="B90" s="41" t="s">
        <v>262</v>
      </c>
      <c r="C90" s="56" t="s">
        <v>221</v>
      </c>
      <c r="D90" s="41" t="s">
        <v>263</v>
      </c>
      <c r="E90" s="41" t="s">
        <v>104</v>
      </c>
      <c r="F90" s="41" t="s">
        <v>240</v>
      </c>
      <c r="G90" s="58">
        <v>40169006.07</v>
      </c>
      <c r="H90" s="58">
        <v>0</v>
      </c>
      <c r="I90" s="58">
        <v>1187303.02</v>
      </c>
      <c r="J90" s="58">
        <v>0</v>
      </c>
      <c r="K90" s="59">
        <v>0</v>
      </c>
      <c r="L90" s="59">
        <v>41356309.090000004</v>
      </c>
      <c r="M90" s="59">
        <v>0</v>
      </c>
      <c r="N90" s="58">
        <v>11131535.460000001</v>
      </c>
      <c r="O90" s="58">
        <v>1202740.67</v>
      </c>
      <c r="P90" s="76">
        <v>6447592.0099999998</v>
      </c>
      <c r="Q90" s="58">
        <v>0</v>
      </c>
      <c r="R90" s="58">
        <v>2114734.2400000002</v>
      </c>
      <c r="S90" s="58">
        <v>9655135.0199999996</v>
      </c>
      <c r="T90" s="58">
        <v>5545352.3099999996</v>
      </c>
      <c r="U90" s="58">
        <v>0</v>
      </c>
      <c r="V90" s="58">
        <v>0</v>
      </c>
      <c r="W90" s="58">
        <v>1294199.4099999999</v>
      </c>
      <c r="X90" s="59">
        <v>3417735.64</v>
      </c>
      <c r="Y90" s="59">
        <v>40809024.759999998</v>
      </c>
      <c r="Z90" s="60">
        <v>0.1151613575386629</v>
      </c>
      <c r="AA90" s="59">
        <v>3414192.41</v>
      </c>
      <c r="AB90" s="59">
        <v>0</v>
      </c>
      <c r="AC90" s="59">
        <v>0</v>
      </c>
      <c r="AD90" s="59">
        <v>0</v>
      </c>
      <c r="AE90" s="59">
        <v>0</v>
      </c>
      <c r="AF90" s="59">
        <f t="shared" si="22"/>
        <v>0</v>
      </c>
      <c r="AG90" s="59">
        <v>1713187.83</v>
      </c>
      <c r="AH90" s="58">
        <v>132992.06</v>
      </c>
      <c r="AI90" s="58">
        <v>449142.39</v>
      </c>
      <c r="AJ90" s="59">
        <v>0</v>
      </c>
      <c r="AK90" s="58">
        <v>259302.22</v>
      </c>
      <c r="AL90" s="58">
        <v>7028.15</v>
      </c>
      <c r="AM90" s="58">
        <v>138035.01</v>
      </c>
      <c r="AN90" s="58">
        <v>10102</v>
      </c>
      <c r="AO90" s="58">
        <v>9738.6299999999992</v>
      </c>
      <c r="AP90" s="58">
        <v>43420.07</v>
      </c>
      <c r="AQ90" s="58">
        <v>68321.929999999993</v>
      </c>
      <c r="AR90" s="58">
        <v>25427.48</v>
      </c>
      <c r="AS90" s="58">
        <v>0</v>
      </c>
      <c r="AT90" s="58">
        <v>24061.16</v>
      </c>
      <c r="AU90" s="58">
        <v>95452.29</v>
      </c>
      <c r="AV90" s="58">
        <v>111156.37</v>
      </c>
      <c r="AW90" s="58">
        <v>3087367.59</v>
      </c>
      <c r="AX90" s="58">
        <v>10395.870000000001</v>
      </c>
      <c r="AY90" s="60">
        <f t="shared" si="23"/>
        <v>3.3672278071688903E-3</v>
      </c>
      <c r="AZ90" s="59">
        <v>0</v>
      </c>
      <c r="BA90" s="60">
        <v>8.499569055929096E-2</v>
      </c>
      <c r="BB90" s="58">
        <v>1286544.24</v>
      </c>
      <c r="BC90" s="58">
        <v>3339373.03</v>
      </c>
      <c r="BD90" s="59">
        <v>276253</v>
      </c>
      <c r="BE90" s="59">
        <v>0</v>
      </c>
      <c r="BF90" s="59">
        <v>1290711.76</v>
      </c>
      <c r="BG90" s="59">
        <v>518869.86250000098</v>
      </c>
      <c r="BH90" s="59">
        <v>0</v>
      </c>
      <c r="BI90" s="59">
        <v>0</v>
      </c>
      <c r="BJ90" s="59">
        <f t="shared" si="24"/>
        <v>0</v>
      </c>
      <c r="BK90" s="59">
        <v>0</v>
      </c>
      <c r="BL90" s="59">
        <v>3684</v>
      </c>
      <c r="BM90" s="59">
        <v>1384</v>
      </c>
      <c r="BN90" s="58">
        <v>20</v>
      </c>
      <c r="BO90" s="58">
        <v>0</v>
      </c>
      <c r="BP90" s="58">
        <v>-23</v>
      </c>
      <c r="BQ90" s="58">
        <v>-35</v>
      </c>
      <c r="BR90" s="58">
        <v>-270</v>
      </c>
      <c r="BS90" s="58">
        <v>-356</v>
      </c>
      <c r="BT90" s="58">
        <v>0</v>
      </c>
      <c r="BU90" s="58">
        <v>0</v>
      </c>
      <c r="BV90" s="58">
        <v>-15</v>
      </c>
      <c r="BW90" s="58">
        <v>-445</v>
      </c>
      <c r="BX90" s="58">
        <v>-1</v>
      </c>
      <c r="BY90" s="58">
        <v>3943</v>
      </c>
      <c r="BZ90" s="58">
        <v>68</v>
      </c>
      <c r="CA90" s="58">
        <v>22</v>
      </c>
      <c r="CB90" s="58">
        <v>147</v>
      </c>
      <c r="CC90" s="58">
        <v>49</v>
      </c>
      <c r="CD90" s="58">
        <v>213</v>
      </c>
      <c r="CE90" s="58">
        <v>36</v>
      </c>
      <c r="CF90" s="58">
        <v>0</v>
      </c>
      <c r="CG90" s="63"/>
    </row>
    <row r="91" spans="1:85" s="49" customFormat="1" ht="15.65" customHeight="1" x14ac:dyDescent="0.35">
      <c r="A91" s="41">
        <v>9</v>
      </c>
      <c r="B91" s="37" t="s">
        <v>484</v>
      </c>
      <c r="C91" s="53" t="s">
        <v>487</v>
      </c>
      <c r="D91" s="39" t="s">
        <v>259</v>
      </c>
      <c r="E91" s="39" t="s">
        <v>101</v>
      </c>
      <c r="F91" s="39" t="s">
        <v>244</v>
      </c>
      <c r="G91" s="58">
        <v>9807149.8599999994</v>
      </c>
      <c r="H91" s="58">
        <v>0</v>
      </c>
      <c r="I91" s="58">
        <v>260762.57</v>
      </c>
      <c r="J91" s="58">
        <v>1113.1199999999999</v>
      </c>
      <c r="K91" s="59">
        <v>0</v>
      </c>
      <c r="L91" s="59">
        <v>10069025.550000001</v>
      </c>
      <c r="M91" s="59">
        <v>12368.01</v>
      </c>
      <c r="N91" s="58">
        <v>2307502.9</v>
      </c>
      <c r="O91" s="58">
        <v>509434.82</v>
      </c>
      <c r="P91" s="76">
        <v>2443068.61</v>
      </c>
      <c r="Q91" s="58">
        <v>0</v>
      </c>
      <c r="R91" s="58">
        <v>431428.96</v>
      </c>
      <c r="S91" s="58">
        <v>2641272.48</v>
      </c>
      <c r="T91" s="58">
        <v>542808.67000000004</v>
      </c>
      <c r="U91" s="58">
        <v>0</v>
      </c>
      <c r="V91" s="58">
        <v>0</v>
      </c>
      <c r="W91" s="58">
        <v>299393.06</v>
      </c>
      <c r="X91" s="59">
        <v>884457.65</v>
      </c>
      <c r="Y91" s="59">
        <v>10059367.15</v>
      </c>
      <c r="Z91" s="60">
        <v>1.799059385434934E-2</v>
      </c>
      <c r="AA91" s="59">
        <v>883757.65</v>
      </c>
      <c r="AB91" s="59">
        <v>0</v>
      </c>
      <c r="AC91" s="59">
        <v>0</v>
      </c>
      <c r="AD91" s="59">
        <v>0</v>
      </c>
      <c r="AE91" s="59">
        <v>0</v>
      </c>
      <c r="AF91" s="59">
        <f t="shared" si="22"/>
        <v>0</v>
      </c>
      <c r="AG91" s="59">
        <v>303721.3</v>
      </c>
      <c r="AH91" s="58">
        <v>29726.36</v>
      </c>
      <c r="AI91" s="58">
        <v>65888.31</v>
      </c>
      <c r="AJ91" s="59">
        <v>0</v>
      </c>
      <c r="AK91" s="58">
        <v>34516.44</v>
      </c>
      <c r="AL91" s="58">
        <v>25949.5</v>
      </c>
      <c r="AM91" s="58">
        <v>29607.72</v>
      </c>
      <c r="AN91" s="58">
        <v>10090</v>
      </c>
      <c r="AO91" s="58">
        <v>1891.71</v>
      </c>
      <c r="AP91" s="58">
        <v>0</v>
      </c>
      <c r="AQ91" s="58">
        <v>20510.28</v>
      </c>
      <c r="AR91" s="58">
        <v>18540.21</v>
      </c>
      <c r="AS91" s="58">
        <v>2025</v>
      </c>
      <c r="AT91" s="58">
        <v>1741</v>
      </c>
      <c r="AU91" s="58">
        <v>18677.14</v>
      </c>
      <c r="AV91" s="58">
        <v>24809.66</v>
      </c>
      <c r="AW91" s="58">
        <v>587694.63</v>
      </c>
      <c r="AX91" s="58">
        <v>0</v>
      </c>
      <c r="AY91" s="60">
        <f t="shared" si="23"/>
        <v>0</v>
      </c>
      <c r="AZ91" s="59">
        <v>0</v>
      </c>
      <c r="BA91" s="60">
        <v>9.0000106084638154E-2</v>
      </c>
      <c r="BB91" s="58">
        <v>139592.54999999999</v>
      </c>
      <c r="BC91" s="58">
        <v>36843.9</v>
      </c>
      <c r="BD91" s="59">
        <v>272972.96000000002</v>
      </c>
      <c r="BE91" s="59">
        <v>0</v>
      </c>
      <c r="BF91" s="59">
        <v>307866.05000000098</v>
      </c>
      <c r="BG91" s="59">
        <v>160942.39250000101</v>
      </c>
      <c r="BH91" s="59">
        <v>0</v>
      </c>
      <c r="BI91" s="59">
        <v>0</v>
      </c>
      <c r="BJ91" s="59">
        <f t="shared" si="24"/>
        <v>0</v>
      </c>
      <c r="BK91" s="59">
        <v>0</v>
      </c>
      <c r="BL91" s="59">
        <v>668</v>
      </c>
      <c r="BM91" s="59">
        <v>292</v>
      </c>
      <c r="BN91" s="58">
        <v>4</v>
      </c>
      <c r="BO91" s="58">
        <v>0</v>
      </c>
      <c r="BP91" s="58">
        <v>-3</v>
      </c>
      <c r="BQ91" s="58">
        <v>-18</v>
      </c>
      <c r="BR91" s="58">
        <v>-41</v>
      </c>
      <c r="BS91" s="58">
        <v>-57</v>
      </c>
      <c r="BT91" s="58">
        <v>0</v>
      </c>
      <c r="BU91" s="58">
        <v>0</v>
      </c>
      <c r="BV91" s="58">
        <v>0</v>
      </c>
      <c r="BW91" s="58">
        <v>-136</v>
      </c>
      <c r="BX91" s="58">
        <v>0</v>
      </c>
      <c r="BY91" s="58">
        <v>709</v>
      </c>
      <c r="BZ91" s="58">
        <v>0</v>
      </c>
      <c r="CA91" s="58">
        <v>1</v>
      </c>
      <c r="CB91" s="58">
        <v>60</v>
      </c>
      <c r="CC91" s="58">
        <v>16</v>
      </c>
      <c r="CD91" s="58">
        <v>47</v>
      </c>
      <c r="CE91" s="58">
        <v>13</v>
      </c>
      <c r="CF91" s="58">
        <v>0</v>
      </c>
      <c r="CG91" s="63"/>
    </row>
    <row r="92" spans="1:85" s="96" customFormat="1" ht="15.65" customHeight="1" x14ac:dyDescent="0.35">
      <c r="A92" s="74">
        <v>9</v>
      </c>
      <c r="B92" s="93" t="s">
        <v>555</v>
      </c>
      <c r="C92" s="94" t="s">
        <v>556</v>
      </c>
      <c r="D92" s="74" t="s">
        <v>251</v>
      </c>
      <c r="E92" s="74" t="s">
        <v>110</v>
      </c>
      <c r="F92" s="74" t="s">
        <v>240</v>
      </c>
      <c r="G92" s="59">
        <v>17040169.77</v>
      </c>
      <c r="H92" s="59">
        <v>6250.52</v>
      </c>
      <c r="I92" s="59">
        <f>40379+165502</f>
        <v>205881</v>
      </c>
      <c r="J92" s="59">
        <v>0</v>
      </c>
      <c r="K92" s="59">
        <v>0</v>
      </c>
      <c r="L92" s="59">
        <v>17252300.870000001</v>
      </c>
      <c r="M92" s="59">
        <v>0</v>
      </c>
      <c r="N92" s="85">
        <v>4269174.0100000007</v>
      </c>
      <c r="O92" s="85">
        <v>1142355.45</v>
      </c>
      <c r="P92" s="85">
        <v>2902761.3099999996</v>
      </c>
      <c r="Q92" s="85">
        <v>3079.12</v>
      </c>
      <c r="R92" s="85">
        <v>754668.12</v>
      </c>
      <c r="S92" s="85">
        <v>3334056.15</v>
      </c>
      <c r="T92" s="85">
        <v>2025755.75</v>
      </c>
      <c r="U92" s="59">
        <v>0</v>
      </c>
      <c r="V92" s="59">
        <v>0</v>
      </c>
      <c r="W92" s="85">
        <v>589954.89999999991</v>
      </c>
      <c r="X92" s="59">
        <v>1824130</v>
      </c>
      <c r="Y92" s="85">
        <v>16845935.050000001</v>
      </c>
      <c r="Z92" s="60">
        <f>2340174/(17040170+6251)</f>
        <v>0.13728242426958714</v>
      </c>
      <c r="AA92" s="59">
        <v>1704424.42</v>
      </c>
      <c r="AB92" s="59">
        <v>0</v>
      </c>
      <c r="AC92" s="59">
        <v>0</v>
      </c>
      <c r="AD92" s="59">
        <v>0</v>
      </c>
      <c r="AE92" s="59">
        <v>0</v>
      </c>
      <c r="AF92" s="59">
        <v>0</v>
      </c>
      <c r="AG92" s="92">
        <v>845408.31</v>
      </c>
      <c r="AH92" s="92">
        <v>65466.85</v>
      </c>
      <c r="AI92" s="92">
        <v>188885.84000000003</v>
      </c>
      <c r="AJ92" s="59">
        <v>0</v>
      </c>
      <c r="AK92" s="92">
        <v>57678.340000000004</v>
      </c>
      <c r="AL92" s="92">
        <v>2212.9299999999998</v>
      </c>
      <c r="AM92" s="92">
        <v>46729.64</v>
      </c>
      <c r="AN92" s="92">
        <v>15672</v>
      </c>
      <c r="AO92" s="59">
        <v>0</v>
      </c>
      <c r="AP92" s="59">
        <v>0</v>
      </c>
      <c r="AQ92" s="59">
        <v>35857.9</v>
      </c>
      <c r="AR92" s="59">
        <v>25597.33</v>
      </c>
      <c r="AS92" s="59">
        <v>0</v>
      </c>
      <c r="AT92" s="59">
        <v>15657.91</v>
      </c>
      <c r="AU92" s="59">
        <v>11650.69</v>
      </c>
      <c r="AV92" s="73">
        <f>AW92-SUM(AG92:AU92)</f>
        <v>49233.94000000041</v>
      </c>
      <c r="AW92" s="59">
        <v>1360051.6800000002</v>
      </c>
      <c r="AX92" s="59">
        <v>0</v>
      </c>
      <c r="AY92" s="60">
        <v>0</v>
      </c>
      <c r="AZ92" s="59">
        <v>0</v>
      </c>
      <c r="BA92" s="60">
        <f>1704424/17040170</f>
        <v>0.10002388473823912</v>
      </c>
      <c r="BB92" s="59">
        <v>560896.96</v>
      </c>
      <c r="BC92" s="59">
        <v>1779276.54</v>
      </c>
      <c r="BD92" s="59">
        <v>273816.38</v>
      </c>
      <c r="BE92" s="59">
        <v>0</v>
      </c>
      <c r="BF92" s="59">
        <v>517711.04999999993</v>
      </c>
      <c r="BG92" s="59">
        <v>177698.12999999989</v>
      </c>
      <c r="BH92" s="59">
        <v>0</v>
      </c>
      <c r="BI92" s="59">
        <v>0</v>
      </c>
      <c r="BJ92" s="59">
        <v>0</v>
      </c>
      <c r="BK92" s="59">
        <v>0</v>
      </c>
      <c r="BL92" s="59">
        <v>1178</v>
      </c>
      <c r="BM92" s="59">
        <v>597</v>
      </c>
      <c r="BN92" s="59">
        <v>0</v>
      </c>
      <c r="BO92" s="59">
        <v>0</v>
      </c>
      <c r="BP92" s="59">
        <v>-11</v>
      </c>
      <c r="BQ92" s="59">
        <v>-19</v>
      </c>
      <c r="BR92" s="59">
        <v>-111</v>
      </c>
      <c r="BS92" s="59">
        <v>-145</v>
      </c>
      <c r="BT92" s="59">
        <v>0</v>
      </c>
      <c r="BU92" s="59">
        <v>0</v>
      </c>
      <c r="BV92" s="59">
        <v>-1</v>
      </c>
      <c r="BW92" s="59">
        <v>-219</v>
      </c>
      <c r="BX92" s="59">
        <v>0</v>
      </c>
      <c r="BY92" s="59">
        <v>1269</v>
      </c>
      <c r="BZ92" s="59">
        <v>5</v>
      </c>
      <c r="CA92" s="59">
        <v>31</v>
      </c>
      <c r="CB92" s="59">
        <v>85</v>
      </c>
      <c r="CC92" s="59">
        <v>19</v>
      </c>
      <c r="CD92" s="59">
        <v>78</v>
      </c>
      <c r="CE92" s="59">
        <v>33</v>
      </c>
      <c r="CF92" s="59">
        <v>4</v>
      </c>
      <c r="CG92" s="95"/>
    </row>
    <row r="93" spans="1:85" s="49" customFormat="1" ht="15.65" customHeight="1" x14ac:dyDescent="0.35">
      <c r="A93" s="41">
        <v>9</v>
      </c>
      <c r="B93" s="37" t="s">
        <v>265</v>
      </c>
      <c r="C93" s="53" t="s">
        <v>266</v>
      </c>
      <c r="D93" s="39" t="s">
        <v>247</v>
      </c>
      <c r="E93" s="39" t="s">
        <v>104</v>
      </c>
      <c r="F93" s="39" t="s">
        <v>240</v>
      </c>
      <c r="G93" s="58">
        <v>36848335.469999999</v>
      </c>
      <c r="H93" s="58">
        <v>0</v>
      </c>
      <c r="I93" s="58">
        <v>1106713.74</v>
      </c>
      <c r="J93" s="58">
        <v>0</v>
      </c>
      <c r="K93" s="59">
        <v>0</v>
      </c>
      <c r="L93" s="59">
        <v>37955049.210000001</v>
      </c>
      <c r="M93" s="59">
        <v>0</v>
      </c>
      <c r="N93" s="58">
        <v>8961528.3399999999</v>
      </c>
      <c r="O93" s="58">
        <v>1990952.41</v>
      </c>
      <c r="P93" s="76">
        <v>5046761.12</v>
      </c>
      <c r="Q93" s="58">
        <v>5918.32</v>
      </c>
      <c r="R93" s="58">
        <v>2124984.2000000002</v>
      </c>
      <c r="S93" s="58">
        <v>9068061.2100000009</v>
      </c>
      <c r="T93" s="58">
        <v>5474408.6799999997</v>
      </c>
      <c r="U93" s="58">
        <v>0</v>
      </c>
      <c r="V93" s="58">
        <v>0</v>
      </c>
      <c r="W93" s="58">
        <v>1624757.27</v>
      </c>
      <c r="X93" s="59">
        <v>3757251.55</v>
      </c>
      <c r="Y93" s="59">
        <v>38054623.100000001</v>
      </c>
      <c r="Z93" s="60">
        <v>0.13391865051862573</v>
      </c>
      <c r="AA93" s="59">
        <v>3682667.5</v>
      </c>
      <c r="AB93" s="59">
        <v>0</v>
      </c>
      <c r="AC93" s="59">
        <v>0</v>
      </c>
      <c r="AD93" s="59">
        <v>0</v>
      </c>
      <c r="AE93" s="59">
        <v>253.22</v>
      </c>
      <c r="AF93" s="59">
        <f t="shared" ref="AF93:AF102" si="25">SUM(AD93:AE93)</f>
        <v>253.22</v>
      </c>
      <c r="AG93" s="59">
        <v>1827503.04</v>
      </c>
      <c r="AH93" s="58">
        <v>143823.26999999999</v>
      </c>
      <c r="AI93" s="58">
        <v>523450.42</v>
      </c>
      <c r="AJ93" s="59">
        <v>0</v>
      </c>
      <c r="AK93" s="58">
        <v>398899.26</v>
      </c>
      <c r="AL93" s="58">
        <v>72027.710000000006</v>
      </c>
      <c r="AM93" s="58">
        <v>115872.07</v>
      </c>
      <c r="AN93" s="58">
        <v>10127</v>
      </c>
      <c r="AO93" s="58">
        <v>18650.96</v>
      </c>
      <c r="AP93" s="58">
        <v>0</v>
      </c>
      <c r="AQ93" s="58">
        <v>110510.84</v>
      </c>
      <c r="AR93" s="58">
        <v>21857.69</v>
      </c>
      <c r="AS93" s="58">
        <v>0</v>
      </c>
      <c r="AT93" s="58">
        <v>86515.04</v>
      </c>
      <c r="AU93" s="58">
        <v>26819.91</v>
      </c>
      <c r="AV93" s="58">
        <v>120056.06</v>
      </c>
      <c r="AW93" s="58">
        <v>3476113.27</v>
      </c>
      <c r="AX93" s="58">
        <v>0</v>
      </c>
      <c r="AY93" s="60">
        <f t="shared" ref="AY93:AY102" si="26">AX93/AW93</f>
        <v>0</v>
      </c>
      <c r="AZ93" s="59">
        <v>0</v>
      </c>
      <c r="BA93" s="60">
        <v>9.9941217236209676E-2</v>
      </c>
      <c r="BB93" s="58">
        <v>1367066.52</v>
      </c>
      <c r="BC93" s="58">
        <v>3567612.84</v>
      </c>
      <c r="BD93" s="59">
        <v>276253</v>
      </c>
      <c r="BE93" s="59">
        <v>0</v>
      </c>
      <c r="BF93" s="59">
        <v>1710918.19</v>
      </c>
      <c r="BG93" s="59">
        <v>841889.87250000006</v>
      </c>
      <c r="BH93" s="59">
        <v>0</v>
      </c>
      <c r="BI93" s="59">
        <v>0</v>
      </c>
      <c r="BJ93" s="59">
        <f t="shared" ref="BJ93:BJ102" si="27">SUM(BH93:BI93)</f>
        <v>0</v>
      </c>
      <c r="BK93" s="59">
        <v>0</v>
      </c>
      <c r="BL93" s="59">
        <v>3875</v>
      </c>
      <c r="BM93" s="59">
        <v>1338</v>
      </c>
      <c r="BN93" s="58">
        <v>34</v>
      </c>
      <c r="BO93" s="58">
        <v>-18</v>
      </c>
      <c r="BP93" s="58">
        <v>-23</v>
      </c>
      <c r="BQ93" s="58">
        <v>-35</v>
      </c>
      <c r="BR93" s="58">
        <v>-304</v>
      </c>
      <c r="BS93" s="58">
        <v>-345</v>
      </c>
      <c r="BT93" s="58">
        <v>3</v>
      </c>
      <c r="BU93" s="58">
        <v>-14</v>
      </c>
      <c r="BV93" s="58">
        <v>13</v>
      </c>
      <c r="BW93" s="58">
        <v>-432</v>
      </c>
      <c r="BX93" s="58">
        <v>-1</v>
      </c>
      <c r="BY93" s="58">
        <v>4091</v>
      </c>
      <c r="BZ93" s="58">
        <v>105</v>
      </c>
      <c r="CA93" s="58">
        <v>17</v>
      </c>
      <c r="CB93" s="58">
        <v>156</v>
      </c>
      <c r="CC93" s="58">
        <v>33</v>
      </c>
      <c r="CD93" s="58">
        <v>208</v>
      </c>
      <c r="CE93" s="58">
        <v>33</v>
      </c>
      <c r="CF93" s="58">
        <v>3</v>
      </c>
      <c r="CG93" s="63"/>
    </row>
    <row r="94" spans="1:85" s="49" customFormat="1" ht="15.65" customHeight="1" x14ac:dyDescent="0.35">
      <c r="A94" s="41">
        <v>9</v>
      </c>
      <c r="B94" s="37" t="s">
        <v>267</v>
      </c>
      <c r="C94" s="53" t="s">
        <v>268</v>
      </c>
      <c r="D94" s="39" t="s">
        <v>269</v>
      </c>
      <c r="E94" s="39" t="s">
        <v>101</v>
      </c>
      <c r="F94" s="39" t="s">
        <v>244</v>
      </c>
      <c r="G94" s="58">
        <v>8149915.5800000001</v>
      </c>
      <c r="H94" s="58">
        <v>306721.28999999998</v>
      </c>
      <c r="I94" s="58">
        <v>0</v>
      </c>
      <c r="J94" s="58">
        <v>0</v>
      </c>
      <c r="K94" s="59">
        <v>0</v>
      </c>
      <c r="L94" s="59">
        <v>8456636.8699999992</v>
      </c>
      <c r="M94" s="59">
        <v>0</v>
      </c>
      <c r="N94" s="58">
        <v>1818227.08</v>
      </c>
      <c r="O94" s="58">
        <v>625304.80000000005</v>
      </c>
      <c r="P94" s="76">
        <v>735052.88</v>
      </c>
      <c r="Q94" s="58">
        <v>16742.28</v>
      </c>
      <c r="R94" s="58">
        <v>424187.38</v>
      </c>
      <c r="S94" s="58">
        <v>3192090.7</v>
      </c>
      <c r="T94" s="58">
        <v>325807</v>
      </c>
      <c r="U94" s="58">
        <v>0</v>
      </c>
      <c r="V94" s="58">
        <v>0</v>
      </c>
      <c r="W94" s="58">
        <v>300035.55</v>
      </c>
      <c r="X94" s="59">
        <v>815244.7</v>
      </c>
      <c r="Y94" s="59">
        <v>8252692.3700000001</v>
      </c>
      <c r="Z94" s="60">
        <v>9.5238323742758035E-2</v>
      </c>
      <c r="AA94" s="59">
        <v>815244.7</v>
      </c>
      <c r="AB94" s="59">
        <v>0</v>
      </c>
      <c r="AC94" s="59">
        <v>0</v>
      </c>
      <c r="AD94" s="59">
        <v>0</v>
      </c>
      <c r="AE94" s="59">
        <v>0</v>
      </c>
      <c r="AF94" s="59">
        <f t="shared" si="25"/>
        <v>0</v>
      </c>
      <c r="AG94" s="59">
        <v>342068.53</v>
      </c>
      <c r="AH94" s="58">
        <v>26589.52</v>
      </c>
      <c r="AI94" s="58">
        <v>89771</v>
      </c>
      <c r="AJ94" s="59">
        <v>0</v>
      </c>
      <c r="AK94" s="58">
        <v>28839.39</v>
      </c>
      <c r="AL94" s="58">
        <v>6837.17</v>
      </c>
      <c r="AM94" s="58">
        <v>29447.200000000001</v>
      </c>
      <c r="AN94" s="58">
        <v>10122</v>
      </c>
      <c r="AO94" s="58">
        <v>0</v>
      </c>
      <c r="AP94" s="58">
        <v>0</v>
      </c>
      <c r="AQ94" s="58">
        <v>20884.46</v>
      </c>
      <c r="AR94" s="58">
        <v>0</v>
      </c>
      <c r="AS94" s="58">
        <v>0</v>
      </c>
      <c r="AT94" s="58">
        <v>1173.4000000000001</v>
      </c>
      <c r="AU94" s="58">
        <v>21968.53</v>
      </c>
      <c r="AV94" s="58">
        <v>28603.49</v>
      </c>
      <c r="AW94" s="58">
        <v>606304.68999999994</v>
      </c>
      <c r="AX94" s="58">
        <v>0</v>
      </c>
      <c r="AY94" s="60">
        <f t="shared" si="26"/>
        <v>0</v>
      </c>
      <c r="AZ94" s="59">
        <v>0</v>
      </c>
      <c r="BA94" s="60">
        <v>0.10003106068983354</v>
      </c>
      <c r="BB94" s="58">
        <v>625686.93000000005</v>
      </c>
      <c r="BC94" s="58">
        <v>179708.99</v>
      </c>
      <c r="BD94" s="59">
        <v>272973</v>
      </c>
      <c r="BE94" s="59">
        <v>0</v>
      </c>
      <c r="BF94" s="59">
        <v>129724.47</v>
      </c>
      <c r="BG94" s="59">
        <v>0</v>
      </c>
      <c r="BH94" s="59">
        <v>0</v>
      </c>
      <c r="BI94" s="59">
        <v>0</v>
      </c>
      <c r="BJ94" s="59">
        <f t="shared" si="27"/>
        <v>0</v>
      </c>
      <c r="BK94" s="59">
        <v>0</v>
      </c>
      <c r="BL94" s="59">
        <v>689</v>
      </c>
      <c r="BM94" s="59">
        <v>357</v>
      </c>
      <c r="BN94" s="58">
        <v>3</v>
      </c>
      <c r="BO94" s="58">
        <v>-11</v>
      </c>
      <c r="BP94" s="58">
        <v>-10</v>
      </c>
      <c r="BQ94" s="58">
        <v>-10</v>
      </c>
      <c r="BR94" s="58">
        <v>-103</v>
      </c>
      <c r="BS94" s="58">
        <v>-62</v>
      </c>
      <c r="BT94" s="58">
        <v>0</v>
      </c>
      <c r="BU94" s="58">
        <v>0</v>
      </c>
      <c r="BV94" s="58">
        <v>1</v>
      </c>
      <c r="BW94" s="58">
        <v>-126</v>
      </c>
      <c r="BX94" s="58">
        <v>-2</v>
      </c>
      <c r="BY94" s="58">
        <v>726</v>
      </c>
      <c r="BZ94" s="58">
        <v>0</v>
      </c>
      <c r="CA94" s="58">
        <v>3</v>
      </c>
      <c r="CB94" s="58">
        <v>47</v>
      </c>
      <c r="CC94" s="58">
        <v>21</v>
      </c>
      <c r="CD94" s="58">
        <v>46</v>
      </c>
      <c r="CE94" s="58">
        <v>0</v>
      </c>
      <c r="CF94" s="58">
        <v>3</v>
      </c>
      <c r="CG94" s="63"/>
    </row>
    <row r="95" spans="1:85" s="49" customFormat="1" ht="15.65" customHeight="1" x14ac:dyDescent="0.35">
      <c r="A95" s="32">
        <v>10</v>
      </c>
      <c r="B95" s="46" t="s">
        <v>270</v>
      </c>
      <c r="C95" s="54" t="s">
        <v>130</v>
      </c>
      <c r="D95" s="34" t="s">
        <v>271</v>
      </c>
      <c r="E95" s="34" t="s">
        <v>115</v>
      </c>
      <c r="F95" s="34" t="s">
        <v>272</v>
      </c>
      <c r="G95" s="58">
        <v>27215832.140000001</v>
      </c>
      <c r="H95" s="58">
        <v>185714.22</v>
      </c>
      <c r="I95" s="58">
        <v>326866.46399999998</v>
      </c>
      <c r="J95" s="58">
        <v>0</v>
      </c>
      <c r="K95" s="59">
        <v>0</v>
      </c>
      <c r="L95" s="59">
        <v>27728412.824000001</v>
      </c>
      <c r="M95" s="59">
        <v>0</v>
      </c>
      <c r="N95" s="58">
        <v>5497285.9699999997</v>
      </c>
      <c r="O95" s="58">
        <v>821945.24</v>
      </c>
      <c r="P95" s="76">
        <v>9064105.4100000001</v>
      </c>
      <c r="Q95" s="58">
        <v>0</v>
      </c>
      <c r="R95" s="58">
        <v>660247.43000000005</v>
      </c>
      <c r="S95" s="58">
        <v>5214660.07</v>
      </c>
      <c r="T95" s="58">
        <v>3219357.39</v>
      </c>
      <c r="U95" s="58">
        <v>0</v>
      </c>
      <c r="V95" s="58">
        <v>0</v>
      </c>
      <c r="W95" s="58">
        <v>467689.05</v>
      </c>
      <c r="X95" s="59">
        <v>2302299.64</v>
      </c>
      <c r="Y95" s="59">
        <v>27247590.199999999</v>
      </c>
      <c r="Z95" s="60">
        <v>0.14045446499392381</v>
      </c>
      <c r="AA95" s="59">
        <v>2177260.58</v>
      </c>
      <c r="AB95" s="59">
        <v>0</v>
      </c>
      <c r="AC95" s="59">
        <v>0</v>
      </c>
      <c r="AD95" s="59">
        <v>0</v>
      </c>
      <c r="AE95" s="59">
        <v>0</v>
      </c>
      <c r="AF95" s="59">
        <f t="shared" si="25"/>
        <v>0</v>
      </c>
      <c r="AG95" s="59">
        <v>931413.89</v>
      </c>
      <c r="AH95" s="58">
        <v>72685.179999999993</v>
      </c>
      <c r="AI95" s="58">
        <v>359297.46</v>
      </c>
      <c r="AJ95" s="59">
        <v>3081.12</v>
      </c>
      <c r="AK95" s="58">
        <v>79540.23</v>
      </c>
      <c r="AL95" s="58">
        <v>1234.55</v>
      </c>
      <c r="AM95" s="58">
        <v>80257.17</v>
      </c>
      <c r="AN95" s="58">
        <v>13405.13</v>
      </c>
      <c r="AO95" s="58">
        <v>0</v>
      </c>
      <c r="AP95" s="58">
        <v>66657.919999999998</v>
      </c>
      <c r="AQ95" s="58">
        <v>41855.03</v>
      </c>
      <c r="AR95" s="58">
        <v>12103.86</v>
      </c>
      <c r="AS95" s="58">
        <v>390</v>
      </c>
      <c r="AT95" s="58">
        <v>6288.71</v>
      </c>
      <c r="AU95" s="58">
        <v>0</v>
      </c>
      <c r="AV95" s="58">
        <v>68108.259999999995</v>
      </c>
      <c r="AW95" s="58">
        <v>1736318.51</v>
      </c>
      <c r="AX95" s="58">
        <v>170091.34</v>
      </c>
      <c r="AY95" s="60">
        <f t="shared" si="26"/>
        <v>9.7960909257368917E-2</v>
      </c>
      <c r="AZ95" s="59">
        <v>0</v>
      </c>
      <c r="BA95" s="60">
        <v>7.9999779863427684E-2</v>
      </c>
      <c r="BB95" s="58">
        <v>0</v>
      </c>
      <c r="BC95" s="58">
        <v>3848669.53</v>
      </c>
      <c r="BD95" s="59">
        <v>276253</v>
      </c>
      <c r="BE95" s="59">
        <v>0</v>
      </c>
      <c r="BF95" s="59">
        <v>941678.820000001</v>
      </c>
      <c r="BG95" s="59">
        <v>507599.19250000099</v>
      </c>
      <c r="BH95" s="59">
        <v>0</v>
      </c>
      <c r="BI95" s="59">
        <v>0</v>
      </c>
      <c r="BJ95" s="59">
        <f t="shared" si="27"/>
        <v>0</v>
      </c>
      <c r="BK95" s="59">
        <v>0</v>
      </c>
      <c r="BL95" s="59">
        <v>2842</v>
      </c>
      <c r="BM95" s="59">
        <v>1076</v>
      </c>
      <c r="BN95" s="58">
        <v>3</v>
      </c>
      <c r="BO95" s="58">
        <v>-5</v>
      </c>
      <c r="BP95" s="58">
        <v>-9</v>
      </c>
      <c r="BQ95" s="58">
        <v>-50</v>
      </c>
      <c r="BR95" s="58">
        <v>-122</v>
      </c>
      <c r="BS95" s="58">
        <v>-266</v>
      </c>
      <c r="BT95" s="58">
        <v>0</v>
      </c>
      <c r="BU95" s="58">
        <v>-2</v>
      </c>
      <c r="BV95" s="58">
        <v>0</v>
      </c>
      <c r="BW95" s="58">
        <v>-514</v>
      </c>
      <c r="BX95" s="58">
        <v>0</v>
      </c>
      <c r="BY95" s="58">
        <v>2953</v>
      </c>
      <c r="BZ95" s="58">
        <v>2</v>
      </c>
      <c r="CA95" s="58">
        <v>4</v>
      </c>
      <c r="CB95" s="58">
        <v>123</v>
      </c>
      <c r="CC95" s="58">
        <v>41</v>
      </c>
      <c r="CD95" s="58">
        <v>343</v>
      </c>
      <c r="CE95" s="58">
        <v>0</v>
      </c>
      <c r="CF95" s="58">
        <v>5</v>
      </c>
      <c r="CG95" s="63"/>
    </row>
    <row r="96" spans="1:85" s="65" customFormat="1" ht="15.65" customHeight="1" x14ac:dyDescent="0.35">
      <c r="A96" s="42">
        <v>10</v>
      </c>
      <c r="B96" s="43" t="s">
        <v>274</v>
      </c>
      <c r="C96" s="56" t="s">
        <v>275</v>
      </c>
      <c r="D96" s="41" t="s">
        <v>276</v>
      </c>
      <c r="E96" s="41" t="s">
        <v>101</v>
      </c>
      <c r="F96" s="41" t="s">
        <v>272</v>
      </c>
      <c r="G96" s="58">
        <v>67447990.159999996</v>
      </c>
      <c r="H96" s="58">
        <v>0</v>
      </c>
      <c r="I96" s="58">
        <v>71575.820000000007</v>
      </c>
      <c r="J96" s="58">
        <v>0</v>
      </c>
      <c r="K96" s="59">
        <v>126521.63</v>
      </c>
      <c r="L96" s="59">
        <v>67646087.609999999</v>
      </c>
      <c r="M96" s="59">
        <v>0</v>
      </c>
      <c r="N96" s="58">
        <v>25867326.960000001</v>
      </c>
      <c r="O96" s="58">
        <v>2547143.61</v>
      </c>
      <c r="P96" s="76">
        <v>15778478.32</v>
      </c>
      <c r="Q96" s="58">
        <v>4469.3599999999997</v>
      </c>
      <c r="R96" s="58">
        <v>2609907.31</v>
      </c>
      <c r="S96" s="58">
        <v>10937092</v>
      </c>
      <c r="T96" s="58">
        <v>3826829.35</v>
      </c>
      <c r="U96" s="58">
        <v>0</v>
      </c>
      <c r="V96" s="58">
        <v>221657.42</v>
      </c>
      <c r="W96" s="58">
        <v>2701894.89</v>
      </c>
      <c r="X96" s="59">
        <v>3599059.4099999997</v>
      </c>
      <c r="Y96" s="59">
        <v>68093858.629999995</v>
      </c>
      <c r="Z96" s="60">
        <v>3.9822491279997693E-2</v>
      </c>
      <c r="AA96" s="59">
        <v>3234272.11</v>
      </c>
      <c r="AB96" s="59">
        <v>0</v>
      </c>
      <c r="AC96" s="59">
        <v>0</v>
      </c>
      <c r="AD96" s="59">
        <v>126521.63</v>
      </c>
      <c r="AE96" s="59">
        <v>0</v>
      </c>
      <c r="AF96" s="59">
        <f t="shared" si="25"/>
        <v>126521.63</v>
      </c>
      <c r="AG96" s="59">
        <v>1577449.76</v>
      </c>
      <c r="AH96" s="58">
        <v>123015.21</v>
      </c>
      <c r="AI96" s="58">
        <v>357516.83</v>
      </c>
      <c r="AJ96" s="59">
        <v>0</v>
      </c>
      <c r="AK96" s="58">
        <v>150359.96</v>
      </c>
      <c r="AL96" s="58">
        <v>39206</v>
      </c>
      <c r="AM96" s="58">
        <v>123262.05</v>
      </c>
      <c r="AN96" s="58">
        <v>13009.54</v>
      </c>
      <c r="AO96" s="58">
        <v>4800</v>
      </c>
      <c r="AP96" s="58">
        <v>112502.41</v>
      </c>
      <c r="AQ96" s="58">
        <v>125485.06999999999</v>
      </c>
      <c r="AR96" s="58">
        <v>41352.26</v>
      </c>
      <c r="AS96" s="58">
        <v>2175</v>
      </c>
      <c r="AT96" s="58">
        <v>12888.05</v>
      </c>
      <c r="AU96" s="58">
        <v>25734.83</v>
      </c>
      <c r="AV96" s="58">
        <v>110620.16</v>
      </c>
      <c r="AW96" s="58">
        <v>2819377.13</v>
      </c>
      <c r="AX96" s="58">
        <v>0</v>
      </c>
      <c r="AY96" s="60">
        <f t="shared" si="26"/>
        <v>0</v>
      </c>
      <c r="AZ96" s="59">
        <v>0</v>
      </c>
      <c r="BA96" s="60">
        <v>4.795209023023022E-2</v>
      </c>
      <c r="BB96" s="58">
        <v>1834749.25</v>
      </c>
      <c r="BC96" s="58">
        <v>851197.75</v>
      </c>
      <c r="BD96" s="59">
        <v>276253</v>
      </c>
      <c r="BE96" s="59">
        <v>0</v>
      </c>
      <c r="BF96" s="59">
        <v>1621086.79</v>
      </c>
      <c r="BG96" s="59">
        <v>916242.50749999902</v>
      </c>
      <c r="BH96" s="59">
        <v>0</v>
      </c>
      <c r="BI96" s="59">
        <v>0</v>
      </c>
      <c r="BJ96" s="59">
        <f t="shared" si="27"/>
        <v>0</v>
      </c>
      <c r="BK96" s="59">
        <v>0</v>
      </c>
      <c r="BL96" s="59">
        <v>3904</v>
      </c>
      <c r="BM96" s="59">
        <v>1558</v>
      </c>
      <c r="BN96" s="58">
        <v>58</v>
      </c>
      <c r="BO96" s="58">
        <v>0</v>
      </c>
      <c r="BP96" s="58">
        <v>-22</v>
      </c>
      <c r="BQ96" s="58">
        <v>-98</v>
      </c>
      <c r="BR96" s="58">
        <v>-285</v>
      </c>
      <c r="BS96" s="58">
        <v>-699</v>
      </c>
      <c r="BT96" s="58">
        <v>0</v>
      </c>
      <c r="BU96" s="58">
        <v>-3</v>
      </c>
      <c r="BV96" s="58">
        <v>944</v>
      </c>
      <c r="BW96" s="58">
        <v>-1384</v>
      </c>
      <c r="BX96" s="58">
        <v>-4</v>
      </c>
      <c r="BY96" s="58">
        <v>3969</v>
      </c>
      <c r="BZ96" s="58">
        <v>129</v>
      </c>
      <c r="CA96" s="58">
        <v>98</v>
      </c>
      <c r="CB96" s="58">
        <v>295</v>
      </c>
      <c r="CC96" s="58">
        <v>67</v>
      </c>
      <c r="CD96" s="58">
        <v>350</v>
      </c>
      <c r="CE96" s="58">
        <v>97</v>
      </c>
      <c r="CF96" s="58">
        <v>4</v>
      </c>
      <c r="CG96" s="70"/>
    </row>
    <row r="97" spans="1:85" s="49" customFormat="1" ht="15.65" customHeight="1" x14ac:dyDescent="0.35">
      <c r="A97" s="42">
        <v>10</v>
      </c>
      <c r="B97" s="43" t="s">
        <v>279</v>
      </c>
      <c r="C97" s="56" t="s">
        <v>280</v>
      </c>
      <c r="D97" s="41" t="s">
        <v>281</v>
      </c>
      <c r="E97" s="41" t="s">
        <v>277</v>
      </c>
      <c r="F97" s="41" t="s">
        <v>278</v>
      </c>
      <c r="G97" s="58">
        <v>19816801.780000001</v>
      </c>
      <c r="H97" s="58">
        <v>0</v>
      </c>
      <c r="I97" s="58">
        <v>0</v>
      </c>
      <c r="J97" s="58">
        <v>0</v>
      </c>
      <c r="K97" s="59">
        <v>0</v>
      </c>
      <c r="L97" s="59">
        <v>19816801.780000001</v>
      </c>
      <c r="M97" s="59">
        <v>0</v>
      </c>
      <c r="N97" s="58">
        <v>727763.22</v>
      </c>
      <c r="O97" s="58">
        <v>1017400.5</v>
      </c>
      <c r="P97" s="76">
        <v>4807226.49</v>
      </c>
      <c r="Q97" s="58">
        <v>2614.14</v>
      </c>
      <c r="R97" s="58">
        <v>1041281.04</v>
      </c>
      <c r="S97" s="58">
        <v>7795966.9299999997</v>
      </c>
      <c r="T97" s="58">
        <v>2033041.61</v>
      </c>
      <c r="U97" s="58">
        <v>0</v>
      </c>
      <c r="V97" s="58">
        <v>0</v>
      </c>
      <c r="W97" s="58">
        <v>498794.37</v>
      </c>
      <c r="X97" s="59">
        <v>1942187.2899999998</v>
      </c>
      <c r="Y97" s="59">
        <v>19866275.59</v>
      </c>
      <c r="Z97" s="60">
        <v>5.8081068922111408E-2</v>
      </c>
      <c r="AA97" s="59">
        <v>1938090.41</v>
      </c>
      <c r="AB97" s="59">
        <v>0</v>
      </c>
      <c r="AC97" s="59">
        <v>0</v>
      </c>
      <c r="AD97" s="59">
        <v>0</v>
      </c>
      <c r="AE97" s="59">
        <v>0</v>
      </c>
      <c r="AF97" s="59">
        <f t="shared" si="25"/>
        <v>0</v>
      </c>
      <c r="AG97" s="59">
        <v>1073872.55</v>
      </c>
      <c r="AH97" s="58">
        <v>85028.800000000003</v>
      </c>
      <c r="AI97" s="58">
        <v>293905.48</v>
      </c>
      <c r="AJ97" s="59">
        <v>0</v>
      </c>
      <c r="AK97" s="58">
        <v>28059.4</v>
      </c>
      <c r="AL97" s="58">
        <v>31265.93</v>
      </c>
      <c r="AM97" s="58">
        <v>64497.11</v>
      </c>
      <c r="AN97" s="58">
        <v>12797.41</v>
      </c>
      <c r="AO97" s="58">
        <v>5770.37</v>
      </c>
      <c r="AP97" s="58">
        <v>0</v>
      </c>
      <c r="AQ97" s="58">
        <v>42549.67</v>
      </c>
      <c r="AR97" s="58">
        <v>19056.09</v>
      </c>
      <c r="AS97" s="58">
        <v>2175</v>
      </c>
      <c r="AT97" s="58">
        <v>8786.73</v>
      </c>
      <c r="AU97" s="58">
        <v>5999.16</v>
      </c>
      <c r="AV97" s="58">
        <v>51326.6</v>
      </c>
      <c r="AW97" s="58">
        <v>1725090.3</v>
      </c>
      <c r="AX97" s="58">
        <v>0</v>
      </c>
      <c r="AY97" s="60">
        <f t="shared" si="26"/>
        <v>0</v>
      </c>
      <c r="AZ97" s="59">
        <v>0</v>
      </c>
      <c r="BA97" s="60">
        <v>9.780036312196487E-2</v>
      </c>
      <c r="BB97" s="58">
        <v>477066.65</v>
      </c>
      <c r="BC97" s="58">
        <v>673914.38</v>
      </c>
      <c r="BD97" s="59">
        <v>276253</v>
      </c>
      <c r="BE97" s="59">
        <v>5.8207660913467401E-11</v>
      </c>
      <c r="BF97" s="59">
        <v>477693.65999999898</v>
      </c>
      <c r="BG97" s="59">
        <v>46421.084999999002</v>
      </c>
      <c r="BH97" s="59">
        <v>0</v>
      </c>
      <c r="BI97" s="59">
        <v>0</v>
      </c>
      <c r="BJ97" s="59">
        <f t="shared" si="27"/>
        <v>0</v>
      </c>
      <c r="BK97" s="59">
        <v>0</v>
      </c>
      <c r="BL97" s="59">
        <v>1853</v>
      </c>
      <c r="BM97" s="59">
        <v>809</v>
      </c>
      <c r="BN97" s="58">
        <v>56</v>
      </c>
      <c r="BO97" s="58">
        <v>0</v>
      </c>
      <c r="BP97" s="58">
        <v>-28</v>
      </c>
      <c r="BQ97" s="58">
        <v>-53</v>
      </c>
      <c r="BR97" s="58">
        <v>-149</v>
      </c>
      <c r="BS97" s="58">
        <v>-189</v>
      </c>
      <c r="BT97" s="58">
        <v>1</v>
      </c>
      <c r="BU97" s="58">
        <v>-1</v>
      </c>
      <c r="BV97" s="58">
        <v>86</v>
      </c>
      <c r="BW97" s="58">
        <v>-469</v>
      </c>
      <c r="BX97" s="58">
        <v>-8</v>
      </c>
      <c r="BY97" s="58">
        <v>1908</v>
      </c>
      <c r="BZ97" s="58">
        <v>22</v>
      </c>
      <c r="CA97" s="58">
        <v>19</v>
      </c>
      <c r="CB97" s="58">
        <v>153</v>
      </c>
      <c r="CC97" s="58">
        <v>40</v>
      </c>
      <c r="CD97" s="58">
        <v>178</v>
      </c>
      <c r="CE97" s="58">
        <v>12</v>
      </c>
      <c r="CF97" s="58">
        <v>7</v>
      </c>
      <c r="CG97" s="63"/>
    </row>
    <row r="98" spans="1:85" s="49" customFormat="1" ht="15.65" customHeight="1" x14ac:dyDescent="0.35">
      <c r="A98" s="42">
        <v>10</v>
      </c>
      <c r="B98" s="43" t="s">
        <v>282</v>
      </c>
      <c r="C98" s="56" t="s">
        <v>283</v>
      </c>
      <c r="D98" s="41" t="s">
        <v>273</v>
      </c>
      <c r="E98" s="41" t="s">
        <v>115</v>
      </c>
      <c r="F98" s="41" t="s">
        <v>272</v>
      </c>
      <c r="G98" s="58">
        <v>35070366.530000001</v>
      </c>
      <c r="H98" s="58">
        <v>10314.57</v>
      </c>
      <c r="I98" s="58">
        <v>758487.38</v>
      </c>
      <c r="J98" s="58">
        <v>0</v>
      </c>
      <c r="K98" s="59">
        <v>0</v>
      </c>
      <c r="L98" s="59">
        <v>35839168.479999997</v>
      </c>
      <c r="M98" s="59">
        <v>0</v>
      </c>
      <c r="N98" s="58">
        <v>6252900.9000000004</v>
      </c>
      <c r="O98" s="58">
        <v>1414338.66</v>
      </c>
      <c r="P98" s="76">
        <v>9886507.5099999998</v>
      </c>
      <c r="Q98" s="58">
        <v>25868</v>
      </c>
      <c r="R98" s="58">
        <v>1300072.8</v>
      </c>
      <c r="S98" s="58">
        <v>8717133.0199999996</v>
      </c>
      <c r="T98" s="58">
        <v>4224500.76</v>
      </c>
      <c r="U98" s="58">
        <v>0</v>
      </c>
      <c r="V98" s="58">
        <v>125888.18</v>
      </c>
      <c r="W98" s="58">
        <v>922631.61</v>
      </c>
      <c r="X98" s="59">
        <v>2825967.79</v>
      </c>
      <c r="Y98" s="59">
        <v>35695809.229999997</v>
      </c>
      <c r="Z98" s="60">
        <v>7.8364807745993553E-2</v>
      </c>
      <c r="AA98" s="59">
        <v>2806171.85</v>
      </c>
      <c r="AB98" s="59">
        <v>0</v>
      </c>
      <c r="AC98" s="59">
        <v>0</v>
      </c>
      <c r="AD98" s="59">
        <v>0</v>
      </c>
      <c r="AE98" s="59">
        <v>0</v>
      </c>
      <c r="AF98" s="59">
        <f t="shared" si="25"/>
        <v>0</v>
      </c>
      <c r="AG98" s="59">
        <v>1375844.95</v>
      </c>
      <c r="AH98" s="58">
        <v>98692.97</v>
      </c>
      <c r="AI98" s="58">
        <v>462168.34</v>
      </c>
      <c r="AJ98" s="59">
        <v>0</v>
      </c>
      <c r="AK98" s="58">
        <v>98969.99</v>
      </c>
      <c r="AL98" s="58">
        <v>17643.849999999999</v>
      </c>
      <c r="AM98" s="58">
        <v>79104.850000000006</v>
      </c>
      <c r="AN98" s="58">
        <v>12247.68</v>
      </c>
      <c r="AO98" s="58">
        <v>0</v>
      </c>
      <c r="AP98" s="58">
        <v>139254.48000000001</v>
      </c>
      <c r="AQ98" s="58">
        <v>51544.33</v>
      </c>
      <c r="AR98" s="58">
        <v>13993.62</v>
      </c>
      <c r="AS98" s="58">
        <v>0</v>
      </c>
      <c r="AT98" s="58">
        <v>8244.1299999999992</v>
      </c>
      <c r="AU98" s="58">
        <v>0</v>
      </c>
      <c r="AV98" s="58">
        <v>36669.79</v>
      </c>
      <c r="AW98" s="58">
        <v>2394378.98</v>
      </c>
      <c r="AX98" s="58">
        <v>0</v>
      </c>
      <c r="AY98" s="60">
        <f t="shared" si="26"/>
        <v>0</v>
      </c>
      <c r="AZ98" s="59">
        <v>0</v>
      </c>
      <c r="BA98" s="60">
        <v>8.0015469687194057E-2</v>
      </c>
      <c r="BB98" s="58">
        <v>0</v>
      </c>
      <c r="BC98" s="58">
        <v>2749090.83</v>
      </c>
      <c r="BD98" s="59">
        <v>276253</v>
      </c>
      <c r="BE98" s="59">
        <v>0</v>
      </c>
      <c r="BF98" s="59">
        <v>647643.41000000096</v>
      </c>
      <c r="BG98" s="59">
        <v>49048.665000000503</v>
      </c>
      <c r="BH98" s="59">
        <v>0</v>
      </c>
      <c r="BI98" s="59">
        <v>0</v>
      </c>
      <c r="BJ98" s="59">
        <f t="shared" si="27"/>
        <v>0</v>
      </c>
      <c r="BK98" s="59">
        <v>0</v>
      </c>
      <c r="BL98" s="59">
        <v>3482</v>
      </c>
      <c r="BM98" s="59">
        <v>1492</v>
      </c>
      <c r="BN98" s="58">
        <v>34</v>
      </c>
      <c r="BO98" s="58">
        <v>-28</v>
      </c>
      <c r="BP98" s="58">
        <v>-25</v>
      </c>
      <c r="BQ98" s="58">
        <v>-60</v>
      </c>
      <c r="BR98" s="58">
        <v>-169</v>
      </c>
      <c r="BS98" s="58">
        <v>-352</v>
      </c>
      <c r="BT98" s="58">
        <v>0</v>
      </c>
      <c r="BU98" s="58">
        <v>0</v>
      </c>
      <c r="BV98" s="58">
        <v>38</v>
      </c>
      <c r="BW98" s="58">
        <v>-547</v>
      </c>
      <c r="BX98" s="58">
        <v>0</v>
      </c>
      <c r="BY98" s="58">
        <v>3865</v>
      </c>
      <c r="BZ98" s="58">
        <v>7</v>
      </c>
      <c r="CA98" s="58">
        <v>20</v>
      </c>
      <c r="CB98" s="58">
        <v>163</v>
      </c>
      <c r="CC98" s="58">
        <v>70</v>
      </c>
      <c r="CD98" s="58">
        <v>309</v>
      </c>
      <c r="CE98" s="58">
        <v>0</v>
      </c>
      <c r="CF98" s="58">
        <v>3</v>
      </c>
      <c r="CG98" s="63"/>
    </row>
    <row r="99" spans="1:85" s="49" customFormat="1" ht="15.65" customHeight="1" x14ac:dyDescent="0.35">
      <c r="A99" s="38">
        <v>10</v>
      </c>
      <c r="B99" s="46" t="s">
        <v>450</v>
      </c>
      <c r="C99" s="56" t="s">
        <v>88</v>
      </c>
      <c r="D99" s="41" t="s">
        <v>273</v>
      </c>
      <c r="E99" s="41" t="s">
        <v>115</v>
      </c>
      <c r="F99" s="41" t="s">
        <v>272</v>
      </c>
      <c r="G99" s="58">
        <v>43833411.100000001</v>
      </c>
      <c r="H99" s="58">
        <v>100624.18</v>
      </c>
      <c r="I99" s="58">
        <v>614619.31000000006</v>
      </c>
      <c r="J99" s="58">
        <v>0</v>
      </c>
      <c r="K99" s="59">
        <v>0</v>
      </c>
      <c r="L99" s="59">
        <v>44548654.590000004</v>
      </c>
      <c r="M99" s="59">
        <v>0</v>
      </c>
      <c r="N99" s="58">
        <v>8713293.0800000001</v>
      </c>
      <c r="O99" s="58">
        <v>1905272.83</v>
      </c>
      <c r="P99" s="76">
        <v>11019880.58</v>
      </c>
      <c r="Q99" s="58">
        <v>82039.789999999994</v>
      </c>
      <c r="R99" s="58">
        <v>1948611.38</v>
      </c>
      <c r="S99" s="58">
        <v>11180538</v>
      </c>
      <c r="T99" s="58">
        <v>4918852.66</v>
      </c>
      <c r="U99" s="58">
        <v>0</v>
      </c>
      <c r="V99" s="58">
        <v>100624.18</v>
      </c>
      <c r="W99" s="58">
        <v>1162685.6599999999</v>
      </c>
      <c r="X99" s="59">
        <v>3202995.76</v>
      </c>
      <c r="Y99" s="59">
        <v>44234793.920000002</v>
      </c>
      <c r="Z99" s="60">
        <v>3.9788286435773305E-2</v>
      </c>
      <c r="AA99" s="59">
        <v>3202995.76</v>
      </c>
      <c r="AB99" s="59">
        <v>0</v>
      </c>
      <c r="AC99" s="59">
        <v>0</v>
      </c>
      <c r="AD99" s="59">
        <v>0</v>
      </c>
      <c r="AE99" s="59">
        <v>488.93</v>
      </c>
      <c r="AF99" s="59">
        <f t="shared" si="25"/>
        <v>488.93</v>
      </c>
      <c r="AG99" s="59">
        <v>1643992.59</v>
      </c>
      <c r="AH99" s="58">
        <v>122607.84</v>
      </c>
      <c r="AI99" s="58">
        <v>420288.38</v>
      </c>
      <c r="AJ99" s="59">
        <v>0</v>
      </c>
      <c r="AK99" s="58">
        <v>159678.87</v>
      </c>
      <c r="AL99" s="58">
        <v>20506</v>
      </c>
      <c r="AM99" s="58">
        <v>51600</v>
      </c>
      <c r="AN99" s="58">
        <v>12326.53</v>
      </c>
      <c r="AO99" s="58">
        <v>0</v>
      </c>
      <c r="AP99" s="58">
        <v>109857.74</v>
      </c>
      <c r="AQ99" s="58">
        <v>47641.979999999996</v>
      </c>
      <c r="AR99" s="58">
        <v>25853.75</v>
      </c>
      <c r="AS99" s="58">
        <v>0</v>
      </c>
      <c r="AT99" s="58">
        <v>13353.66</v>
      </c>
      <c r="AU99" s="58">
        <v>7546.79</v>
      </c>
      <c r="AV99" s="58">
        <v>80354.33</v>
      </c>
      <c r="AW99" s="58">
        <v>2715608.46</v>
      </c>
      <c r="AX99" s="58">
        <v>0</v>
      </c>
      <c r="AY99" s="60">
        <f t="shared" si="26"/>
        <v>0</v>
      </c>
      <c r="AZ99" s="59">
        <v>0</v>
      </c>
      <c r="BA99" s="60">
        <v>7.307201697565352E-2</v>
      </c>
      <c r="BB99" s="58">
        <v>1197011.3999999999</v>
      </c>
      <c r="BC99" s="58">
        <v>551048.57999999996</v>
      </c>
      <c r="BD99" s="59">
        <v>272973</v>
      </c>
      <c r="BE99" s="59">
        <v>0</v>
      </c>
      <c r="BF99" s="59">
        <v>1314629.54</v>
      </c>
      <c r="BG99" s="59">
        <v>635727.42500000098</v>
      </c>
      <c r="BH99" s="59">
        <v>0</v>
      </c>
      <c r="BI99" s="59">
        <v>0</v>
      </c>
      <c r="BJ99" s="59">
        <f t="shared" si="27"/>
        <v>0</v>
      </c>
      <c r="BK99" s="59">
        <v>0</v>
      </c>
      <c r="BL99" s="59">
        <v>4373</v>
      </c>
      <c r="BM99" s="59">
        <v>1835</v>
      </c>
      <c r="BN99" s="58">
        <v>6</v>
      </c>
      <c r="BO99" s="58">
        <v>-4</v>
      </c>
      <c r="BP99" s="58">
        <v>-29</v>
      </c>
      <c r="BQ99" s="58">
        <v>-68</v>
      </c>
      <c r="BR99" s="58">
        <v>-195</v>
      </c>
      <c r="BS99" s="58">
        <v>-351</v>
      </c>
      <c r="BT99" s="58">
        <v>0</v>
      </c>
      <c r="BU99" s="58">
        <v>-1</v>
      </c>
      <c r="BV99" s="58">
        <v>-112</v>
      </c>
      <c r="BW99" s="58">
        <v>-758</v>
      </c>
      <c r="BX99" s="58">
        <v>-4</v>
      </c>
      <c r="BY99" s="58">
        <v>4692</v>
      </c>
      <c r="BZ99" s="58">
        <v>26</v>
      </c>
      <c r="CA99" s="58">
        <v>27</v>
      </c>
      <c r="CB99" s="58">
        <v>231</v>
      </c>
      <c r="CC99" s="58">
        <v>89</v>
      </c>
      <c r="CD99" s="58">
        <v>433</v>
      </c>
      <c r="CE99" s="58">
        <v>2</v>
      </c>
      <c r="CF99" s="58">
        <v>5</v>
      </c>
      <c r="CG99" s="63"/>
    </row>
    <row r="100" spans="1:85" s="49" customFormat="1" ht="15.65" customHeight="1" x14ac:dyDescent="0.35">
      <c r="A100" s="38">
        <v>10</v>
      </c>
      <c r="B100" s="50" t="s">
        <v>286</v>
      </c>
      <c r="C100" s="56" t="s">
        <v>205</v>
      </c>
      <c r="D100" s="41" t="s">
        <v>287</v>
      </c>
      <c r="E100" s="41" t="s">
        <v>115</v>
      </c>
      <c r="F100" s="41" t="s">
        <v>272</v>
      </c>
      <c r="G100" s="58">
        <v>13881048.609999999</v>
      </c>
      <c r="H100" s="58">
        <v>0.1</v>
      </c>
      <c r="I100" s="58">
        <v>78130.319999999978</v>
      </c>
      <c r="J100" s="58">
        <v>0</v>
      </c>
      <c r="K100" s="59">
        <v>0</v>
      </c>
      <c r="L100" s="59">
        <v>13959179.029999999</v>
      </c>
      <c r="M100" s="59">
        <v>0</v>
      </c>
      <c r="N100" s="58">
        <v>3320656.59</v>
      </c>
      <c r="O100" s="58">
        <v>467804.03</v>
      </c>
      <c r="P100" s="76">
        <v>3771389.1</v>
      </c>
      <c r="Q100" s="58">
        <v>0</v>
      </c>
      <c r="R100" s="58">
        <v>378697.4</v>
      </c>
      <c r="S100" s="58">
        <v>3243663.3599999999</v>
      </c>
      <c r="T100" s="58">
        <v>1174797.3</v>
      </c>
      <c r="U100" s="58">
        <v>0</v>
      </c>
      <c r="V100" s="58">
        <v>0</v>
      </c>
      <c r="W100" s="58">
        <v>381089.25</v>
      </c>
      <c r="X100" s="59">
        <v>1029129.61</v>
      </c>
      <c r="Y100" s="59">
        <v>13767226.640000001</v>
      </c>
      <c r="Z100" s="60">
        <v>3.0019458090353252E-2</v>
      </c>
      <c r="AA100" s="59">
        <v>1020875.84</v>
      </c>
      <c r="AB100" s="59">
        <v>0</v>
      </c>
      <c r="AC100" s="59">
        <v>0</v>
      </c>
      <c r="AD100" s="59">
        <v>0</v>
      </c>
      <c r="AE100" s="59">
        <v>0</v>
      </c>
      <c r="AF100" s="59">
        <f t="shared" si="25"/>
        <v>0</v>
      </c>
      <c r="AG100" s="59">
        <v>309031</v>
      </c>
      <c r="AH100" s="58">
        <v>23703.94</v>
      </c>
      <c r="AI100" s="58">
        <v>70076.67</v>
      </c>
      <c r="AJ100" s="59">
        <v>0</v>
      </c>
      <c r="AK100" s="58">
        <v>63589.919999999998</v>
      </c>
      <c r="AL100" s="58">
        <v>39099.839999999997</v>
      </c>
      <c r="AM100" s="58">
        <v>69476.94</v>
      </c>
      <c r="AN100" s="58">
        <v>12981.97</v>
      </c>
      <c r="AO100" s="58">
        <v>5114.05</v>
      </c>
      <c r="AP100" s="58">
        <v>51194.76</v>
      </c>
      <c r="AQ100" s="58">
        <v>29430.9</v>
      </c>
      <c r="AR100" s="58">
        <v>6239.31</v>
      </c>
      <c r="AS100" s="58">
        <v>0</v>
      </c>
      <c r="AT100" s="58">
        <v>11306.43</v>
      </c>
      <c r="AU100" s="58">
        <v>29411.99</v>
      </c>
      <c r="AV100" s="58">
        <v>67109.89</v>
      </c>
      <c r="AW100" s="58">
        <v>787767.61</v>
      </c>
      <c r="AX100" s="58">
        <v>0</v>
      </c>
      <c r="AY100" s="60">
        <f t="shared" si="26"/>
        <v>0</v>
      </c>
      <c r="AZ100" s="59">
        <v>0</v>
      </c>
      <c r="BA100" s="60">
        <v>7.3544576399260944E-2</v>
      </c>
      <c r="BB100" s="58">
        <v>290891.71000000002</v>
      </c>
      <c r="BC100" s="58">
        <v>125809.85</v>
      </c>
      <c r="BD100" s="59">
        <v>276253</v>
      </c>
      <c r="BE100" s="59">
        <v>1.16415321826935E-10</v>
      </c>
      <c r="BF100" s="59">
        <v>627781.49</v>
      </c>
      <c r="BG100" s="59">
        <v>430839.58750000002</v>
      </c>
      <c r="BH100" s="59">
        <v>0</v>
      </c>
      <c r="BI100" s="59">
        <v>0</v>
      </c>
      <c r="BJ100" s="59">
        <f t="shared" si="27"/>
        <v>0</v>
      </c>
      <c r="BK100" s="59">
        <v>0</v>
      </c>
      <c r="BL100" s="59">
        <v>1156</v>
      </c>
      <c r="BM100" s="59">
        <v>388</v>
      </c>
      <c r="BN100" s="58">
        <v>5</v>
      </c>
      <c r="BO100" s="58">
        <v>-6</v>
      </c>
      <c r="BP100" s="58">
        <v>-4</v>
      </c>
      <c r="BQ100" s="58">
        <v>-19</v>
      </c>
      <c r="BR100" s="58">
        <v>-28</v>
      </c>
      <c r="BS100" s="58">
        <v>-117</v>
      </c>
      <c r="BT100" s="58">
        <v>0</v>
      </c>
      <c r="BU100" s="58">
        <v>0</v>
      </c>
      <c r="BV100" s="58">
        <v>37</v>
      </c>
      <c r="BW100" s="58">
        <v>-267</v>
      </c>
      <c r="BX100" s="58">
        <v>0</v>
      </c>
      <c r="BY100" s="58">
        <v>1145</v>
      </c>
      <c r="BZ100" s="58">
        <v>1</v>
      </c>
      <c r="CA100" s="58">
        <v>6</v>
      </c>
      <c r="CB100" s="58">
        <v>92</v>
      </c>
      <c r="CC100" s="58">
        <v>32</v>
      </c>
      <c r="CD100" s="58">
        <v>121</v>
      </c>
      <c r="CE100" s="58">
        <v>16</v>
      </c>
      <c r="CF100" s="58">
        <v>2</v>
      </c>
      <c r="CG100" s="63"/>
    </row>
    <row r="101" spans="1:85" s="49" customFormat="1" ht="15.65" customHeight="1" x14ac:dyDescent="0.35">
      <c r="A101" s="38">
        <v>10</v>
      </c>
      <c r="B101" s="50" t="s">
        <v>288</v>
      </c>
      <c r="C101" s="56" t="s">
        <v>289</v>
      </c>
      <c r="D101" s="41" t="s">
        <v>290</v>
      </c>
      <c r="E101" s="41" t="s">
        <v>115</v>
      </c>
      <c r="F101" s="41" t="s">
        <v>278</v>
      </c>
      <c r="G101" s="58">
        <v>24750165.120000001</v>
      </c>
      <c r="H101" s="58">
        <v>0</v>
      </c>
      <c r="I101" s="58">
        <v>815676.73</v>
      </c>
      <c r="J101" s="58">
        <v>0</v>
      </c>
      <c r="K101" s="59">
        <v>0</v>
      </c>
      <c r="L101" s="59">
        <v>25565841.850000001</v>
      </c>
      <c r="M101" s="59">
        <v>0</v>
      </c>
      <c r="N101" s="58">
        <v>3921588.82</v>
      </c>
      <c r="O101" s="58">
        <v>1101928.8999999999</v>
      </c>
      <c r="P101" s="76">
        <v>7046955.4199999999</v>
      </c>
      <c r="Q101" s="58">
        <v>0</v>
      </c>
      <c r="R101" s="58">
        <v>832390.63</v>
      </c>
      <c r="S101" s="58">
        <v>6270139.96</v>
      </c>
      <c r="T101" s="58">
        <v>2706785.49</v>
      </c>
      <c r="U101" s="58">
        <v>0</v>
      </c>
      <c r="V101" s="58">
        <v>89314.92</v>
      </c>
      <c r="W101" s="58">
        <v>999257.63</v>
      </c>
      <c r="X101" s="59">
        <v>2378701.6</v>
      </c>
      <c r="Y101" s="59">
        <v>25347063.370000001</v>
      </c>
      <c r="Z101" s="60">
        <v>5.1974038304921012E-2</v>
      </c>
      <c r="AA101" s="59">
        <v>2350719.85</v>
      </c>
      <c r="AB101" s="59">
        <v>0</v>
      </c>
      <c r="AC101" s="59">
        <v>0</v>
      </c>
      <c r="AD101" s="59">
        <v>0</v>
      </c>
      <c r="AE101" s="59">
        <v>0</v>
      </c>
      <c r="AF101" s="59">
        <f t="shared" si="25"/>
        <v>0</v>
      </c>
      <c r="AG101" s="59">
        <v>996061.54</v>
      </c>
      <c r="AH101" s="58">
        <v>101455.95</v>
      </c>
      <c r="AI101" s="58">
        <v>292655.3</v>
      </c>
      <c r="AJ101" s="59">
        <v>0</v>
      </c>
      <c r="AK101" s="58">
        <v>39991.199999999997</v>
      </c>
      <c r="AL101" s="58">
        <v>34567</v>
      </c>
      <c r="AM101" s="58">
        <v>98901.58</v>
      </c>
      <c r="AN101" s="58">
        <v>13033.48</v>
      </c>
      <c r="AO101" s="58">
        <v>1550.15</v>
      </c>
      <c r="AP101" s="58">
        <v>23223.360000000001</v>
      </c>
      <c r="AQ101" s="58">
        <v>62400.83</v>
      </c>
      <c r="AR101" s="58">
        <v>21710.38</v>
      </c>
      <c r="AS101" s="58">
        <v>2670</v>
      </c>
      <c r="AT101" s="58">
        <v>11528.2</v>
      </c>
      <c r="AU101" s="58">
        <v>46806.75</v>
      </c>
      <c r="AV101" s="58">
        <v>72978.13</v>
      </c>
      <c r="AW101" s="58">
        <v>1819533.85</v>
      </c>
      <c r="AX101" s="58">
        <v>0</v>
      </c>
      <c r="AY101" s="60">
        <f t="shared" si="26"/>
        <v>0</v>
      </c>
      <c r="AZ101" s="59">
        <v>0</v>
      </c>
      <c r="BA101" s="60">
        <v>9.4977946151172984E-2</v>
      </c>
      <c r="BB101" s="58">
        <v>350555.53</v>
      </c>
      <c r="BC101" s="58">
        <v>935810.5</v>
      </c>
      <c r="BD101" s="59">
        <v>276253</v>
      </c>
      <c r="BE101" s="59">
        <v>0</v>
      </c>
      <c r="BF101" s="59">
        <v>992863.2</v>
      </c>
      <c r="BG101" s="59">
        <v>537979.73750000005</v>
      </c>
      <c r="BH101" s="59">
        <v>0</v>
      </c>
      <c r="BI101" s="59">
        <v>0</v>
      </c>
      <c r="BJ101" s="59">
        <f t="shared" si="27"/>
        <v>0</v>
      </c>
      <c r="BK101" s="59">
        <v>0</v>
      </c>
      <c r="BL101" s="59">
        <v>2158</v>
      </c>
      <c r="BM101" s="59">
        <v>752</v>
      </c>
      <c r="BN101" s="58">
        <v>2</v>
      </c>
      <c r="BO101" s="58">
        <v>-1</v>
      </c>
      <c r="BP101" s="58">
        <v>-13</v>
      </c>
      <c r="BQ101" s="58">
        <v>-38</v>
      </c>
      <c r="BR101" s="58">
        <v>-128</v>
      </c>
      <c r="BS101" s="58">
        <v>-213</v>
      </c>
      <c r="BT101" s="58">
        <v>8</v>
      </c>
      <c r="BU101" s="58">
        <v>-1</v>
      </c>
      <c r="BV101" s="58">
        <v>3</v>
      </c>
      <c r="BW101" s="58">
        <v>-384</v>
      </c>
      <c r="BX101" s="58">
        <v>0</v>
      </c>
      <c r="BY101" s="58">
        <v>2145</v>
      </c>
      <c r="BZ101" s="58">
        <v>6</v>
      </c>
      <c r="CA101" s="58">
        <v>0</v>
      </c>
      <c r="CB101" s="58">
        <v>134</v>
      </c>
      <c r="CC101" s="58">
        <v>47</v>
      </c>
      <c r="CD101" s="58">
        <v>187</v>
      </c>
      <c r="CE101" s="58">
        <v>0</v>
      </c>
      <c r="CF101" s="58">
        <v>2</v>
      </c>
      <c r="CG101" s="63"/>
    </row>
    <row r="102" spans="1:85" s="49" customFormat="1" ht="15.65" customHeight="1" x14ac:dyDescent="0.35">
      <c r="A102" s="38">
        <v>10</v>
      </c>
      <c r="B102" s="50" t="s">
        <v>538</v>
      </c>
      <c r="C102" s="72" t="s">
        <v>541</v>
      </c>
      <c r="D102" s="72" t="s">
        <v>285</v>
      </c>
      <c r="E102" s="72" t="s">
        <v>101</v>
      </c>
      <c r="F102" s="72" t="s">
        <v>272</v>
      </c>
      <c r="G102" s="58">
        <v>41105706.780000001</v>
      </c>
      <c r="H102" s="58">
        <v>168613.5</v>
      </c>
      <c r="I102" s="58">
        <v>1485240.08</v>
      </c>
      <c r="J102" s="58">
        <v>0</v>
      </c>
      <c r="K102" s="59">
        <v>0</v>
      </c>
      <c r="L102" s="59">
        <v>42759560.359999999</v>
      </c>
      <c r="M102" s="59">
        <v>0</v>
      </c>
      <c r="N102" s="58">
        <v>12513692.48</v>
      </c>
      <c r="O102" s="58">
        <v>1874803.58</v>
      </c>
      <c r="P102" s="76">
        <v>10871937.522</v>
      </c>
      <c r="Q102" s="58">
        <v>0</v>
      </c>
      <c r="R102" s="58">
        <v>680973.46</v>
      </c>
      <c r="S102" s="58">
        <v>8361205.0199999996</v>
      </c>
      <c r="T102" s="58">
        <v>3549675.14</v>
      </c>
      <c r="U102" s="58">
        <v>148.78</v>
      </c>
      <c r="V102" s="58">
        <v>168555.72</v>
      </c>
      <c r="W102" s="58">
        <v>1542458.91</v>
      </c>
      <c r="X102" s="59">
        <v>2378560.13</v>
      </c>
      <c r="Y102" s="59">
        <v>41942010.741999999</v>
      </c>
      <c r="Z102" s="60">
        <v>0.1287273620003028</v>
      </c>
      <c r="AA102" s="59">
        <v>2363533.0499999998</v>
      </c>
      <c r="AB102" s="59">
        <v>0</v>
      </c>
      <c r="AC102" s="59">
        <v>0</v>
      </c>
      <c r="AD102" s="59">
        <v>0</v>
      </c>
      <c r="AE102" s="59">
        <v>0</v>
      </c>
      <c r="AF102" s="59">
        <f t="shared" si="25"/>
        <v>0</v>
      </c>
      <c r="AG102" s="59">
        <v>917344.9</v>
      </c>
      <c r="AH102" s="58">
        <v>67818.83</v>
      </c>
      <c r="AI102" s="58">
        <v>230021.62</v>
      </c>
      <c r="AJ102" s="59">
        <v>0</v>
      </c>
      <c r="AK102" s="58">
        <v>137989.06</v>
      </c>
      <c r="AL102" s="58">
        <v>34937.089999999997</v>
      </c>
      <c r="AM102" s="58">
        <v>125869.84</v>
      </c>
      <c r="AN102" s="58">
        <v>12843.65</v>
      </c>
      <c r="AO102" s="58">
        <v>13635.3</v>
      </c>
      <c r="AP102" s="58">
        <v>87992.6</v>
      </c>
      <c r="AQ102" s="58">
        <v>64356.37</v>
      </c>
      <c r="AR102" s="58">
        <v>37718.85</v>
      </c>
      <c r="AS102" s="58">
        <v>0</v>
      </c>
      <c r="AT102" s="58">
        <v>18359.939999999999</v>
      </c>
      <c r="AU102" s="58">
        <v>50968.22</v>
      </c>
      <c r="AV102" s="58">
        <v>89024.74</v>
      </c>
      <c r="AW102" s="58">
        <v>1888881.01</v>
      </c>
      <c r="AX102" s="58">
        <v>0</v>
      </c>
      <c r="AY102" s="60">
        <f t="shared" si="26"/>
        <v>0</v>
      </c>
      <c r="AZ102" s="59">
        <v>0</v>
      </c>
      <c r="BA102" s="60">
        <v>5.7498903075666803E-2</v>
      </c>
      <c r="BB102" s="58">
        <v>750900.9</v>
      </c>
      <c r="BC102" s="58">
        <v>4562233.47</v>
      </c>
      <c r="BD102" s="59">
        <v>272973</v>
      </c>
      <c r="BE102" s="59">
        <v>0</v>
      </c>
      <c r="BF102" s="59">
        <v>1640162.76</v>
      </c>
      <c r="BG102" s="59">
        <v>1167942.5075000001</v>
      </c>
      <c r="BH102" s="59">
        <v>0</v>
      </c>
      <c r="BI102" s="59">
        <v>0</v>
      </c>
      <c r="BJ102" s="59">
        <f t="shared" si="27"/>
        <v>0</v>
      </c>
      <c r="BK102" s="59">
        <v>0</v>
      </c>
      <c r="BL102" s="59">
        <v>2590</v>
      </c>
      <c r="BM102" s="59">
        <v>1293</v>
      </c>
      <c r="BN102" s="58">
        <v>0</v>
      </c>
      <c r="BO102" s="58">
        <v>0</v>
      </c>
      <c r="BP102" s="58">
        <v>-12</v>
      </c>
      <c r="BQ102" s="58">
        <v>-45</v>
      </c>
      <c r="BR102" s="58">
        <v>-231</v>
      </c>
      <c r="BS102" s="58">
        <v>-337</v>
      </c>
      <c r="BT102" s="58">
        <v>9</v>
      </c>
      <c r="BU102" s="58">
        <v>0</v>
      </c>
      <c r="BV102" s="58">
        <v>0</v>
      </c>
      <c r="BW102" s="58">
        <v>-266</v>
      </c>
      <c r="BX102" s="58">
        <v>0</v>
      </c>
      <c r="BY102" s="58">
        <v>3001</v>
      </c>
      <c r="BZ102" s="58">
        <v>12</v>
      </c>
      <c r="CA102" s="58">
        <v>14</v>
      </c>
      <c r="CB102" s="58">
        <v>135</v>
      </c>
      <c r="CC102" s="58">
        <v>35</v>
      </c>
      <c r="CD102" s="58">
        <v>87</v>
      </c>
      <c r="CE102" s="58">
        <v>6</v>
      </c>
      <c r="CF102" s="58">
        <v>3</v>
      </c>
      <c r="CG102" s="63"/>
    </row>
    <row r="103" spans="1:85" s="49" customFormat="1" ht="15.65" customHeight="1" x14ac:dyDescent="0.35">
      <c r="A103" s="38">
        <v>11</v>
      </c>
      <c r="B103" s="50" t="s">
        <v>451</v>
      </c>
      <c r="C103" s="56" t="s">
        <v>497</v>
      </c>
      <c r="D103" s="41" t="s">
        <v>444</v>
      </c>
      <c r="E103" s="41" t="s">
        <v>104</v>
      </c>
      <c r="F103" s="41" t="s">
        <v>291</v>
      </c>
      <c r="G103" s="58">
        <v>24476163.530000001</v>
      </c>
      <c r="H103" s="58">
        <v>0</v>
      </c>
      <c r="I103" s="58">
        <v>523134.97</v>
      </c>
      <c r="J103" s="58">
        <v>0</v>
      </c>
      <c r="K103" s="59">
        <v>-69223.38</v>
      </c>
      <c r="L103" s="59">
        <v>24930075.120000001</v>
      </c>
      <c r="M103" s="59">
        <v>0</v>
      </c>
      <c r="N103" s="58">
        <v>0</v>
      </c>
      <c r="O103" s="58">
        <v>1227732.8799999999</v>
      </c>
      <c r="P103" s="76">
        <v>9831651.1799999997</v>
      </c>
      <c r="Q103" s="58">
        <v>0</v>
      </c>
      <c r="R103" s="58">
        <v>1659217.28</v>
      </c>
      <c r="S103" s="58">
        <v>5204626.53</v>
      </c>
      <c r="T103" s="58">
        <v>3769419.27</v>
      </c>
      <c r="U103" s="58">
        <v>0</v>
      </c>
      <c r="V103" s="58">
        <v>0</v>
      </c>
      <c r="W103" s="58">
        <v>530462.77</v>
      </c>
      <c r="X103" s="59">
        <v>2446071.48</v>
      </c>
      <c r="Y103" s="59">
        <v>24669181.390000001</v>
      </c>
      <c r="Z103" s="60">
        <v>5.1152618279634861E-2</v>
      </c>
      <c r="AA103" s="59">
        <v>2446071.48</v>
      </c>
      <c r="AB103" s="59">
        <v>0</v>
      </c>
      <c r="AC103" s="59">
        <v>0</v>
      </c>
      <c r="AD103" s="59">
        <v>0</v>
      </c>
      <c r="AE103" s="59">
        <v>0</v>
      </c>
      <c r="AF103" s="59">
        <f t="shared" ref="AF103:AF112" si="28">SUM(AD103:AE103)</f>
        <v>0</v>
      </c>
      <c r="AG103" s="59">
        <v>963756.47</v>
      </c>
      <c r="AH103" s="58">
        <v>73329.960000000006</v>
      </c>
      <c r="AI103" s="58">
        <v>193186.54</v>
      </c>
      <c r="AJ103" s="59">
        <v>0</v>
      </c>
      <c r="AK103" s="58">
        <v>85572.66</v>
      </c>
      <c r="AL103" s="58">
        <v>3609</v>
      </c>
      <c r="AM103" s="58">
        <v>90687.31</v>
      </c>
      <c r="AN103" s="58">
        <v>9869</v>
      </c>
      <c r="AO103" s="58">
        <v>996</v>
      </c>
      <c r="AP103" s="58">
        <v>1817.38</v>
      </c>
      <c r="AQ103" s="58">
        <v>22170.690000000002</v>
      </c>
      <c r="AR103" s="58">
        <v>31541.54</v>
      </c>
      <c r="AS103" s="58">
        <v>5730</v>
      </c>
      <c r="AT103" s="58">
        <v>22612.84</v>
      </c>
      <c r="AU103" s="58">
        <v>52587.05</v>
      </c>
      <c r="AV103" s="58">
        <v>73943.58</v>
      </c>
      <c r="AW103" s="58">
        <v>1631410.02</v>
      </c>
      <c r="AX103" s="58">
        <v>0</v>
      </c>
      <c r="AY103" s="60">
        <f t="shared" ref="AY103:AY118" si="29">AX103/AW103</f>
        <v>0</v>
      </c>
      <c r="AZ103" s="59">
        <v>0</v>
      </c>
      <c r="BA103" s="60">
        <v>9.9936882551135656E-2</v>
      </c>
      <c r="BB103" s="58">
        <v>473876.78</v>
      </c>
      <c r="BC103" s="58">
        <v>778143.07</v>
      </c>
      <c r="BD103" s="59">
        <v>272972.96999999997</v>
      </c>
      <c r="BE103" s="59">
        <v>0</v>
      </c>
      <c r="BF103" s="59">
        <v>931569.5</v>
      </c>
      <c r="BG103" s="59">
        <v>523716.995</v>
      </c>
      <c r="BH103" s="59">
        <v>0</v>
      </c>
      <c r="BI103" s="59">
        <v>0</v>
      </c>
      <c r="BJ103" s="59">
        <f t="shared" ref="BJ103:BJ112" si="30">SUM(BH103:BI103)</f>
        <v>0</v>
      </c>
      <c r="BK103" s="59">
        <v>0</v>
      </c>
      <c r="BL103" s="59">
        <v>2730</v>
      </c>
      <c r="BM103" s="59">
        <v>1036</v>
      </c>
      <c r="BN103" s="58">
        <v>0</v>
      </c>
      <c r="BO103" s="58">
        <v>0</v>
      </c>
      <c r="BP103" s="58">
        <v>-10</v>
      </c>
      <c r="BQ103" s="58">
        <v>-62</v>
      </c>
      <c r="BR103" s="58">
        <v>-154</v>
      </c>
      <c r="BS103" s="58">
        <v>-292</v>
      </c>
      <c r="BT103" s="58">
        <v>0</v>
      </c>
      <c r="BU103" s="58">
        <v>-1</v>
      </c>
      <c r="BV103" s="58">
        <v>1</v>
      </c>
      <c r="BW103" s="58">
        <v>-448</v>
      </c>
      <c r="BX103" s="58">
        <v>-1</v>
      </c>
      <c r="BY103" s="58">
        <v>2799</v>
      </c>
      <c r="BZ103" s="58">
        <v>27</v>
      </c>
      <c r="CA103" s="58">
        <v>5</v>
      </c>
      <c r="CB103" s="58">
        <v>125</v>
      </c>
      <c r="CC103" s="58">
        <v>25</v>
      </c>
      <c r="CD103" s="58">
        <v>160</v>
      </c>
      <c r="CE103" s="58">
        <v>138</v>
      </c>
      <c r="CF103" s="58">
        <v>0</v>
      </c>
      <c r="CG103" s="63"/>
    </row>
    <row r="104" spans="1:85" s="49" customFormat="1" ht="15.65" customHeight="1" x14ac:dyDescent="0.35">
      <c r="A104" s="38">
        <v>11</v>
      </c>
      <c r="B104" s="50" t="s">
        <v>293</v>
      </c>
      <c r="C104" s="56" t="s">
        <v>117</v>
      </c>
      <c r="D104" s="41" t="s">
        <v>294</v>
      </c>
      <c r="E104" s="41" t="s">
        <v>110</v>
      </c>
      <c r="F104" s="41" t="s">
        <v>291</v>
      </c>
      <c r="G104" s="59">
        <v>20231456.43</v>
      </c>
      <c r="H104" s="59">
        <v>0</v>
      </c>
      <c r="I104" s="59">
        <v>375312.91</v>
      </c>
      <c r="J104" s="59">
        <v>0</v>
      </c>
      <c r="K104" s="59">
        <v>0</v>
      </c>
      <c r="L104" s="59">
        <v>20606769.34</v>
      </c>
      <c r="M104" s="59">
        <v>0</v>
      </c>
      <c r="N104" s="59">
        <v>323978.92</v>
      </c>
      <c r="O104" s="59">
        <v>1417084.4</v>
      </c>
      <c r="P104" s="59">
        <v>8267745.3899999997</v>
      </c>
      <c r="Q104" s="59">
        <v>3592.17</v>
      </c>
      <c r="R104" s="59">
        <v>1442774.3</v>
      </c>
      <c r="S104" s="59">
        <v>4354919.95</v>
      </c>
      <c r="T104" s="59">
        <v>2694923.39</v>
      </c>
      <c r="U104" s="59">
        <v>0</v>
      </c>
      <c r="V104" s="59">
        <v>0</v>
      </c>
      <c r="W104" s="59">
        <v>453033.24</v>
      </c>
      <c r="X104" s="59">
        <v>1519207.5</v>
      </c>
      <c r="Y104" s="59">
        <v>20477259.260000002</v>
      </c>
      <c r="Z104" s="60">
        <v>1.6852652263553029E-2</v>
      </c>
      <c r="AA104" s="59">
        <v>1476820.01</v>
      </c>
      <c r="AB104" s="59">
        <v>0</v>
      </c>
      <c r="AC104" s="59">
        <v>0</v>
      </c>
      <c r="AD104" s="59">
        <v>0</v>
      </c>
      <c r="AE104" s="59">
        <v>0</v>
      </c>
      <c r="AF104" s="59">
        <f t="shared" si="28"/>
        <v>0</v>
      </c>
      <c r="AG104" s="59">
        <v>625276.32999999996</v>
      </c>
      <c r="AH104" s="59">
        <v>48850.82</v>
      </c>
      <c r="AI104" s="59">
        <v>139223.42000000001</v>
      </c>
      <c r="AJ104" s="59">
        <v>0</v>
      </c>
      <c r="AK104" s="59">
        <v>96184.5</v>
      </c>
      <c r="AL104" s="59">
        <v>7805.12</v>
      </c>
      <c r="AM104" s="59">
        <v>57537.4</v>
      </c>
      <c r="AN104" s="59">
        <v>9869</v>
      </c>
      <c r="AO104" s="59">
        <v>0</v>
      </c>
      <c r="AP104" s="59">
        <v>1836.75</v>
      </c>
      <c r="AQ104" s="59">
        <v>35424.22</v>
      </c>
      <c r="AR104" s="59">
        <v>20159.28</v>
      </c>
      <c r="AS104" s="59">
        <v>495</v>
      </c>
      <c r="AT104" s="59">
        <v>11004.73</v>
      </c>
      <c r="AU104" s="59">
        <v>53708.91</v>
      </c>
      <c r="AV104" s="59">
        <v>38447.39</v>
      </c>
      <c r="AW104" s="59">
        <v>1145822.8700000001</v>
      </c>
      <c r="AX104" s="59">
        <v>0</v>
      </c>
      <c r="AY104" s="60">
        <f t="shared" si="29"/>
        <v>0</v>
      </c>
      <c r="AZ104" s="59">
        <v>0</v>
      </c>
      <c r="BA104" s="60">
        <v>7.2996228181087017E-2</v>
      </c>
      <c r="BB104" s="59">
        <v>227561.98</v>
      </c>
      <c r="BC104" s="59">
        <v>113391.72</v>
      </c>
      <c r="BD104" s="59">
        <v>272973</v>
      </c>
      <c r="BE104" s="59">
        <v>0</v>
      </c>
      <c r="BF104" s="59">
        <v>326600.25</v>
      </c>
      <c r="BG104" s="59">
        <v>40144.532500000598</v>
      </c>
      <c r="BH104" s="59">
        <v>0</v>
      </c>
      <c r="BI104" s="59">
        <v>0</v>
      </c>
      <c r="BJ104" s="59">
        <f t="shared" si="30"/>
        <v>0</v>
      </c>
      <c r="BK104" s="59">
        <v>0</v>
      </c>
      <c r="BL104" s="59">
        <v>2116</v>
      </c>
      <c r="BM104" s="59">
        <v>767</v>
      </c>
      <c r="BN104" s="59">
        <v>0</v>
      </c>
      <c r="BO104" s="59">
        <v>0</v>
      </c>
      <c r="BP104" s="59">
        <v>-6</v>
      </c>
      <c r="BQ104" s="59">
        <v>-58</v>
      </c>
      <c r="BR104" s="59">
        <v>-85</v>
      </c>
      <c r="BS104" s="59">
        <v>-198</v>
      </c>
      <c r="BT104" s="59">
        <v>0</v>
      </c>
      <c r="BU104" s="59">
        <v>0</v>
      </c>
      <c r="BV104" s="59">
        <v>0</v>
      </c>
      <c r="BW104" s="59">
        <v>-369</v>
      </c>
      <c r="BX104" s="59">
        <v>0</v>
      </c>
      <c r="BY104" s="59">
        <v>2167</v>
      </c>
      <c r="BZ104" s="59">
        <v>0</v>
      </c>
      <c r="CA104" s="59">
        <v>7</v>
      </c>
      <c r="CB104" s="59">
        <v>74</v>
      </c>
      <c r="CC104" s="59">
        <v>35</v>
      </c>
      <c r="CD104" s="59">
        <v>225</v>
      </c>
      <c r="CE104" s="59">
        <v>33</v>
      </c>
      <c r="CF104" s="59">
        <v>2</v>
      </c>
      <c r="CG104" s="63"/>
    </row>
    <row r="105" spans="1:85" s="49" customFormat="1" ht="15.65" customHeight="1" x14ac:dyDescent="0.35">
      <c r="A105" s="72">
        <v>11</v>
      </c>
      <c r="B105" s="36" t="s">
        <v>509</v>
      </c>
      <c r="C105" s="72" t="s">
        <v>153</v>
      </c>
      <c r="D105" s="72" t="s">
        <v>297</v>
      </c>
      <c r="E105" s="72" t="s">
        <v>101</v>
      </c>
      <c r="F105" s="72" t="s">
        <v>278</v>
      </c>
      <c r="G105" s="58">
        <v>63643722.25</v>
      </c>
      <c r="H105" s="58">
        <v>0</v>
      </c>
      <c r="I105" s="58">
        <v>2115222.2600000002</v>
      </c>
      <c r="J105" s="58">
        <v>0</v>
      </c>
      <c r="K105" s="59">
        <v>0</v>
      </c>
      <c r="L105" s="59">
        <v>65758944.509999998</v>
      </c>
      <c r="M105" s="59">
        <v>0</v>
      </c>
      <c r="N105" s="58">
        <v>1505099.37</v>
      </c>
      <c r="O105" s="58">
        <v>6063441.3700000001</v>
      </c>
      <c r="P105" s="76">
        <v>14866630.65</v>
      </c>
      <c r="Q105" s="58">
        <v>0</v>
      </c>
      <c r="R105" s="58">
        <v>4375762.8499999996</v>
      </c>
      <c r="S105" s="58">
        <v>21297198.91</v>
      </c>
      <c r="T105" s="58">
        <v>10523067.039999999</v>
      </c>
      <c r="U105" s="58">
        <v>0</v>
      </c>
      <c r="V105" s="58">
        <v>0</v>
      </c>
      <c r="W105" s="58">
        <v>2110521.0499999998</v>
      </c>
      <c r="X105" s="59">
        <v>3872727.04</v>
      </c>
      <c r="Y105" s="59">
        <v>64614448.280000001</v>
      </c>
      <c r="Z105" s="60">
        <v>0.1123762562457602</v>
      </c>
      <c r="AA105" s="59">
        <v>3872727.04</v>
      </c>
      <c r="AB105" s="59">
        <v>0</v>
      </c>
      <c r="AC105" s="59">
        <v>0</v>
      </c>
      <c r="AD105" s="59">
        <v>0</v>
      </c>
      <c r="AE105" s="59">
        <v>0</v>
      </c>
      <c r="AF105" s="59">
        <f t="shared" si="28"/>
        <v>0</v>
      </c>
      <c r="AG105" s="59">
        <v>1816631.44</v>
      </c>
      <c r="AH105" s="58">
        <v>163729.62</v>
      </c>
      <c r="AI105" s="58">
        <v>458653.75</v>
      </c>
      <c r="AJ105" s="59">
        <v>0</v>
      </c>
      <c r="AK105" s="58">
        <v>649178.47</v>
      </c>
      <c r="AL105" s="58">
        <v>17758.48</v>
      </c>
      <c r="AM105" s="58">
        <v>150668.65</v>
      </c>
      <c r="AN105" s="58">
        <v>9759</v>
      </c>
      <c r="AO105" s="58">
        <v>0</v>
      </c>
      <c r="AP105" s="58">
        <v>8570.9599999999991</v>
      </c>
      <c r="AQ105" s="58">
        <v>65065.14</v>
      </c>
      <c r="AR105" s="58">
        <v>34296.18</v>
      </c>
      <c r="AS105" s="58">
        <v>7530</v>
      </c>
      <c r="AT105" s="58">
        <v>2246.2800000000002</v>
      </c>
      <c r="AU105" s="58">
        <v>28305.91</v>
      </c>
      <c r="AV105" s="58">
        <v>95092.7</v>
      </c>
      <c r="AW105" s="58">
        <v>3507486.58</v>
      </c>
      <c r="AX105" s="58">
        <v>0</v>
      </c>
      <c r="AY105" s="60">
        <f t="shared" si="29"/>
        <v>0</v>
      </c>
      <c r="AZ105" s="59">
        <v>0</v>
      </c>
      <c r="BA105" s="60">
        <v>6.0850102776633247E-2</v>
      </c>
      <c r="BB105" s="58">
        <v>1897249.24</v>
      </c>
      <c r="BC105" s="58">
        <v>5254794</v>
      </c>
      <c r="BD105" s="59">
        <v>272973</v>
      </c>
      <c r="BE105" s="59">
        <v>0</v>
      </c>
      <c r="BF105" s="59">
        <v>962343.38</v>
      </c>
      <c r="BG105" s="59">
        <v>85471.734999999899</v>
      </c>
      <c r="BH105" s="59">
        <v>0</v>
      </c>
      <c r="BI105" s="59">
        <v>0</v>
      </c>
      <c r="BJ105" s="59">
        <f t="shared" si="30"/>
        <v>0</v>
      </c>
      <c r="BK105" s="59">
        <v>0</v>
      </c>
      <c r="BL105" s="59">
        <v>7997</v>
      </c>
      <c r="BM105" s="59">
        <v>3998</v>
      </c>
      <c r="BN105" s="58">
        <v>0</v>
      </c>
      <c r="BO105" s="58">
        <v>0</v>
      </c>
      <c r="BP105" s="58">
        <v>-45</v>
      </c>
      <c r="BQ105" s="58">
        <v>-92</v>
      </c>
      <c r="BR105" s="58">
        <v>-940</v>
      </c>
      <c r="BS105" s="58">
        <v>-1153</v>
      </c>
      <c r="BT105" s="58">
        <v>10</v>
      </c>
      <c r="BU105" s="58">
        <v>-8</v>
      </c>
      <c r="BV105" s="58">
        <v>0</v>
      </c>
      <c r="BW105" s="58">
        <v>-1414</v>
      </c>
      <c r="BX105" s="58">
        <v>0</v>
      </c>
      <c r="BY105" s="58">
        <v>8353</v>
      </c>
      <c r="BZ105" s="58">
        <v>108</v>
      </c>
      <c r="CA105" s="58">
        <v>128</v>
      </c>
      <c r="CB105" s="58">
        <v>523</v>
      </c>
      <c r="CC105" s="58">
        <v>106</v>
      </c>
      <c r="CD105" s="58">
        <v>751</v>
      </c>
      <c r="CE105" s="58">
        <v>9</v>
      </c>
      <c r="CF105" s="58">
        <v>21</v>
      </c>
      <c r="CG105" s="63"/>
    </row>
    <row r="106" spans="1:85" s="49" customFormat="1" ht="15.65" customHeight="1" x14ac:dyDescent="0.35">
      <c r="A106" s="38">
        <v>11</v>
      </c>
      <c r="B106" s="50" t="s">
        <v>479</v>
      </c>
      <c r="C106" s="57" t="s">
        <v>464</v>
      </c>
      <c r="D106" s="41" t="s">
        <v>292</v>
      </c>
      <c r="E106" s="36" t="s">
        <v>104</v>
      </c>
      <c r="F106" s="41" t="s">
        <v>291</v>
      </c>
      <c r="G106" s="58">
        <v>38143586.340000004</v>
      </c>
      <c r="H106" s="58">
        <v>180</v>
      </c>
      <c r="I106" s="58">
        <v>959206.29999999993</v>
      </c>
      <c r="J106" s="58">
        <v>0</v>
      </c>
      <c r="K106" s="59">
        <v>0</v>
      </c>
      <c r="L106" s="59">
        <v>39102972.640000001</v>
      </c>
      <c r="M106" s="59">
        <v>0</v>
      </c>
      <c r="N106" s="58">
        <v>0</v>
      </c>
      <c r="O106" s="58">
        <v>3745354.37</v>
      </c>
      <c r="P106" s="76">
        <v>13556277.449999999</v>
      </c>
      <c r="Q106" s="58">
        <v>0</v>
      </c>
      <c r="R106" s="58">
        <v>3185989.61</v>
      </c>
      <c r="S106" s="58">
        <v>8849743.5399999991</v>
      </c>
      <c r="T106" s="58">
        <v>5879935.96</v>
      </c>
      <c r="U106" s="58">
        <v>0</v>
      </c>
      <c r="V106" s="58">
        <v>0</v>
      </c>
      <c r="W106" s="58">
        <v>854692.3</v>
      </c>
      <c r="X106" s="59">
        <v>3238461.33</v>
      </c>
      <c r="Y106" s="59">
        <v>39310454.560000002</v>
      </c>
      <c r="Z106" s="60">
        <v>5.0343653085622636E-2</v>
      </c>
      <c r="AA106" s="59">
        <v>3236326.16</v>
      </c>
      <c r="AB106" s="59">
        <v>0</v>
      </c>
      <c r="AC106" s="59">
        <v>0</v>
      </c>
      <c r="AD106" s="59">
        <v>0</v>
      </c>
      <c r="AE106" s="59">
        <v>0</v>
      </c>
      <c r="AF106" s="59">
        <f t="shared" si="28"/>
        <v>0</v>
      </c>
      <c r="AG106" s="59">
        <v>1482431.33</v>
      </c>
      <c r="AH106" s="58">
        <v>110661.66</v>
      </c>
      <c r="AI106" s="58">
        <v>437453.26</v>
      </c>
      <c r="AJ106" s="59">
        <v>0</v>
      </c>
      <c r="AK106" s="58">
        <v>121738.75</v>
      </c>
      <c r="AL106" s="58">
        <v>15158.15</v>
      </c>
      <c r="AM106" s="58">
        <v>154859.82999999999</v>
      </c>
      <c r="AN106" s="58">
        <v>9869</v>
      </c>
      <c r="AO106" s="58">
        <v>5767</v>
      </c>
      <c r="AP106" s="58">
        <v>3197.15</v>
      </c>
      <c r="AQ106" s="58">
        <v>63176.88</v>
      </c>
      <c r="AR106" s="58">
        <v>30993.24</v>
      </c>
      <c r="AS106" s="58">
        <v>3570</v>
      </c>
      <c r="AT106" s="58">
        <v>6312.86</v>
      </c>
      <c r="AU106" s="58">
        <v>41205.15</v>
      </c>
      <c r="AV106" s="58">
        <v>87158.02</v>
      </c>
      <c r="AW106" s="58">
        <v>2573552.2799999998</v>
      </c>
      <c r="AX106" s="58">
        <v>0</v>
      </c>
      <c r="AY106" s="60">
        <f t="shared" si="29"/>
        <v>0</v>
      </c>
      <c r="AZ106" s="59">
        <v>0</v>
      </c>
      <c r="BA106" s="60">
        <v>8.4845880278597838E-2</v>
      </c>
      <c r="BB106" s="58">
        <v>930805.35</v>
      </c>
      <c r="BC106" s="58">
        <v>989491.19</v>
      </c>
      <c r="BD106" s="59">
        <v>272973</v>
      </c>
      <c r="BE106" s="59">
        <v>0</v>
      </c>
      <c r="BF106" s="59">
        <v>1278577.98</v>
      </c>
      <c r="BG106" s="59">
        <v>635189.90999999898</v>
      </c>
      <c r="BH106" s="59">
        <v>0</v>
      </c>
      <c r="BI106" s="59">
        <v>0</v>
      </c>
      <c r="BJ106" s="59">
        <f t="shared" si="30"/>
        <v>0</v>
      </c>
      <c r="BK106" s="59">
        <v>0</v>
      </c>
      <c r="BL106" s="59">
        <v>4441</v>
      </c>
      <c r="BM106" s="59">
        <v>1720</v>
      </c>
      <c r="BN106" s="58">
        <v>2</v>
      </c>
      <c r="BO106" s="58">
        <v>0</v>
      </c>
      <c r="BP106" s="58">
        <v>-19</v>
      </c>
      <c r="BQ106" s="58">
        <v>-36</v>
      </c>
      <c r="BR106" s="58">
        <v>-315</v>
      </c>
      <c r="BS106" s="58">
        <v>-648</v>
      </c>
      <c r="BT106" s="58">
        <v>4</v>
      </c>
      <c r="BU106" s="58">
        <v>0</v>
      </c>
      <c r="BV106" s="58">
        <v>-2</v>
      </c>
      <c r="BW106" s="58">
        <v>-854</v>
      </c>
      <c r="BX106" s="58">
        <v>-2</v>
      </c>
      <c r="BY106" s="58">
        <v>4291</v>
      </c>
      <c r="BZ106" s="58">
        <v>16</v>
      </c>
      <c r="CA106" s="58">
        <v>33</v>
      </c>
      <c r="CB106" s="58">
        <v>255</v>
      </c>
      <c r="CC106" s="58">
        <v>36</v>
      </c>
      <c r="CD106" s="58">
        <v>287</v>
      </c>
      <c r="CE106" s="58">
        <v>271</v>
      </c>
      <c r="CF106" s="58">
        <v>6</v>
      </c>
      <c r="CG106" s="63"/>
    </row>
    <row r="107" spans="1:85" s="49" customFormat="1" ht="15.65" customHeight="1" x14ac:dyDescent="0.35">
      <c r="A107" s="38">
        <v>11</v>
      </c>
      <c r="B107" s="50" t="s">
        <v>295</v>
      </c>
      <c r="C107" s="56" t="s">
        <v>296</v>
      </c>
      <c r="D107" s="41" t="s">
        <v>297</v>
      </c>
      <c r="E107" s="36" t="s">
        <v>101</v>
      </c>
      <c r="F107" s="41" t="s">
        <v>278</v>
      </c>
      <c r="G107" s="58">
        <v>45956549.992326804</v>
      </c>
      <c r="H107" s="58">
        <v>0</v>
      </c>
      <c r="I107" s="58">
        <v>2577032.9900000002</v>
      </c>
      <c r="J107" s="58">
        <v>0</v>
      </c>
      <c r="K107" s="59">
        <v>38687.65</v>
      </c>
      <c r="L107" s="59">
        <v>48572270.632326797</v>
      </c>
      <c r="M107" s="59">
        <v>0</v>
      </c>
      <c r="N107" s="58">
        <v>1129885.68</v>
      </c>
      <c r="O107" s="58">
        <v>3980127.85</v>
      </c>
      <c r="P107" s="76">
        <v>10237652.449999999</v>
      </c>
      <c r="Q107" s="58">
        <v>0</v>
      </c>
      <c r="R107" s="58">
        <v>2693451.81</v>
      </c>
      <c r="S107" s="58">
        <v>17741481.745999999</v>
      </c>
      <c r="T107" s="58">
        <v>6742563.0899999999</v>
      </c>
      <c r="U107" s="58">
        <v>0</v>
      </c>
      <c r="V107" s="58">
        <v>0</v>
      </c>
      <c r="W107" s="58">
        <v>1884149.085</v>
      </c>
      <c r="X107" s="59">
        <v>3139966.7796200002</v>
      </c>
      <c r="Y107" s="59">
        <v>47549278.490620002</v>
      </c>
      <c r="Z107" s="60">
        <v>0.12663141622861676</v>
      </c>
      <c r="AA107" s="59">
        <v>3097338.2996200002</v>
      </c>
      <c r="AB107" s="59">
        <v>0</v>
      </c>
      <c r="AC107" s="59">
        <v>0</v>
      </c>
      <c r="AD107" s="59">
        <v>38687.65</v>
      </c>
      <c r="AE107" s="59">
        <v>0</v>
      </c>
      <c r="AF107" s="59">
        <f t="shared" si="28"/>
        <v>38687.65</v>
      </c>
      <c r="AG107" s="59">
        <v>1198846.58</v>
      </c>
      <c r="AH107" s="58">
        <v>93627.97</v>
      </c>
      <c r="AI107" s="58">
        <v>266805.8</v>
      </c>
      <c r="AJ107" s="59">
        <v>0</v>
      </c>
      <c r="AK107" s="58">
        <v>735512.7</v>
      </c>
      <c r="AL107" s="58">
        <v>13736.2</v>
      </c>
      <c r="AM107" s="58">
        <v>108984.87</v>
      </c>
      <c r="AN107" s="58">
        <v>9814</v>
      </c>
      <c r="AO107" s="58">
        <v>4469.74</v>
      </c>
      <c r="AP107" s="58">
        <v>6888.18</v>
      </c>
      <c r="AQ107" s="58">
        <v>55227.94</v>
      </c>
      <c r="AR107" s="58">
        <v>17674.810000000001</v>
      </c>
      <c r="AS107" s="58">
        <v>1425</v>
      </c>
      <c r="AT107" s="58">
        <v>3450.63</v>
      </c>
      <c r="AU107" s="58">
        <v>67115.72</v>
      </c>
      <c r="AV107" s="58">
        <v>86221</v>
      </c>
      <c r="AW107" s="58">
        <v>2669801.14</v>
      </c>
      <c r="AX107" s="58">
        <v>0</v>
      </c>
      <c r="AY107" s="60">
        <f t="shared" si="29"/>
        <v>0</v>
      </c>
      <c r="AZ107" s="59">
        <v>0</v>
      </c>
      <c r="BA107" s="60">
        <v>6.7397102265882691E-2</v>
      </c>
      <c r="BB107" s="58">
        <v>1321982.51</v>
      </c>
      <c r="BC107" s="58">
        <v>4497560.5009859204</v>
      </c>
      <c r="BD107" s="59">
        <v>276253</v>
      </c>
      <c r="BE107" s="59">
        <v>0</v>
      </c>
      <c r="BF107" s="59">
        <v>1712793.38062</v>
      </c>
      <c r="BG107" s="59">
        <v>1045343.09562</v>
      </c>
      <c r="BH107" s="59">
        <v>0</v>
      </c>
      <c r="BI107" s="59">
        <v>0</v>
      </c>
      <c r="BJ107" s="59">
        <f t="shared" si="30"/>
        <v>0</v>
      </c>
      <c r="BK107" s="59">
        <v>0</v>
      </c>
      <c r="BL107" s="59">
        <v>5721</v>
      </c>
      <c r="BM107" s="59">
        <v>2597</v>
      </c>
      <c r="BN107" s="58">
        <v>26</v>
      </c>
      <c r="BO107" s="58">
        <v>-44</v>
      </c>
      <c r="BP107" s="58">
        <v>-41</v>
      </c>
      <c r="BQ107" s="58">
        <v>-87</v>
      </c>
      <c r="BR107" s="58">
        <v>-616</v>
      </c>
      <c r="BS107" s="58">
        <v>-697</v>
      </c>
      <c r="BT107" s="58">
        <v>0</v>
      </c>
      <c r="BU107" s="58">
        <v>0</v>
      </c>
      <c r="BV107" s="58">
        <v>0</v>
      </c>
      <c r="BW107" s="58">
        <v>-785</v>
      </c>
      <c r="BX107" s="58">
        <v>0</v>
      </c>
      <c r="BY107" s="58">
        <v>6074</v>
      </c>
      <c r="BZ107" s="58">
        <v>272</v>
      </c>
      <c r="CA107" s="58">
        <v>31</v>
      </c>
      <c r="CB107" s="58">
        <v>321</v>
      </c>
      <c r="CC107" s="58">
        <v>84</v>
      </c>
      <c r="CD107" s="58">
        <v>385</v>
      </c>
      <c r="CE107" s="58">
        <v>2</v>
      </c>
      <c r="CF107" s="58">
        <v>11</v>
      </c>
      <c r="CG107" s="63"/>
    </row>
    <row r="108" spans="1:85" s="49" customFormat="1" ht="15.65" customHeight="1" x14ac:dyDescent="0.35">
      <c r="A108" s="38">
        <v>11</v>
      </c>
      <c r="B108" s="50" t="s">
        <v>298</v>
      </c>
      <c r="C108" s="56" t="s">
        <v>299</v>
      </c>
      <c r="D108" s="41" t="s">
        <v>300</v>
      </c>
      <c r="E108" s="41" t="s">
        <v>101</v>
      </c>
      <c r="F108" s="41" t="s">
        <v>278</v>
      </c>
      <c r="G108" s="58">
        <v>15948895.09</v>
      </c>
      <c r="H108" s="58">
        <v>0</v>
      </c>
      <c r="I108" s="58">
        <v>488825.42</v>
      </c>
      <c r="J108" s="58">
        <v>0</v>
      </c>
      <c r="K108" s="59">
        <v>0</v>
      </c>
      <c r="L108" s="59">
        <v>16437720.51</v>
      </c>
      <c r="M108" s="59">
        <v>0</v>
      </c>
      <c r="N108" s="58">
        <v>156911.96</v>
      </c>
      <c r="O108" s="58">
        <v>1284908.8600000001</v>
      </c>
      <c r="P108" s="76">
        <v>2740873.79</v>
      </c>
      <c r="Q108" s="58">
        <v>0</v>
      </c>
      <c r="R108" s="58">
        <v>747876.62</v>
      </c>
      <c r="S108" s="58">
        <v>7568336.8799999999</v>
      </c>
      <c r="T108" s="58">
        <v>2182429.25</v>
      </c>
      <c r="U108" s="58">
        <v>0</v>
      </c>
      <c r="V108" s="58">
        <v>925</v>
      </c>
      <c r="W108" s="58">
        <v>380661.89</v>
      </c>
      <c r="X108" s="59">
        <v>1200869.45</v>
      </c>
      <c r="Y108" s="59">
        <v>16263793.699999999</v>
      </c>
      <c r="Z108" s="60">
        <v>0.10223899591780436</v>
      </c>
      <c r="AA108" s="59">
        <v>1195781.1299999999</v>
      </c>
      <c r="AB108" s="59">
        <v>0</v>
      </c>
      <c r="AC108" s="59">
        <v>0</v>
      </c>
      <c r="AD108" s="59">
        <v>0</v>
      </c>
      <c r="AE108" s="59">
        <v>241.39</v>
      </c>
      <c r="AF108" s="59">
        <f t="shared" si="28"/>
        <v>241.39</v>
      </c>
      <c r="AG108" s="59">
        <v>447070.73</v>
      </c>
      <c r="AH108" s="58">
        <v>35179.93</v>
      </c>
      <c r="AI108" s="58">
        <v>97823.27</v>
      </c>
      <c r="AJ108" s="59">
        <v>0</v>
      </c>
      <c r="AK108" s="58">
        <v>40002</v>
      </c>
      <c r="AL108" s="58">
        <v>14193.95</v>
      </c>
      <c r="AM108" s="58">
        <v>85289.95</v>
      </c>
      <c r="AN108" s="58">
        <v>9814</v>
      </c>
      <c r="AO108" s="58">
        <v>1400</v>
      </c>
      <c r="AP108" s="58">
        <v>5400</v>
      </c>
      <c r="AQ108" s="58">
        <v>39353.230000000003</v>
      </c>
      <c r="AR108" s="58">
        <v>2502.58</v>
      </c>
      <c r="AS108" s="58">
        <v>0</v>
      </c>
      <c r="AT108" s="58">
        <v>11287.13</v>
      </c>
      <c r="AU108" s="58">
        <v>0</v>
      </c>
      <c r="AV108" s="58">
        <v>32361.9</v>
      </c>
      <c r="AW108" s="58">
        <v>821678.67</v>
      </c>
      <c r="AX108" s="58">
        <v>0</v>
      </c>
      <c r="AY108" s="60">
        <f t="shared" si="29"/>
        <v>0</v>
      </c>
      <c r="AZ108" s="59">
        <v>0</v>
      </c>
      <c r="BA108" s="60">
        <v>7.4975797586740528E-2</v>
      </c>
      <c r="BB108" s="58">
        <v>426401.69</v>
      </c>
      <c r="BC108" s="58">
        <v>1204197.33</v>
      </c>
      <c r="BD108" s="59">
        <v>276253</v>
      </c>
      <c r="BE108" s="59">
        <v>1.16415321826935E-10</v>
      </c>
      <c r="BF108" s="59">
        <v>593877.63399999996</v>
      </c>
      <c r="BG108" s="59">
        <v>388457.96649999998</v>
      </c>
      <c r="BH108" s="59">
        <v>0</v>
      </c>
      <c r="BI108" s="59">
        <v>0</v>
      </c>
      <c r="BJ108" s="59">
        <f t="shared" si="30"/>
        <v>0</v>
      </c>
      <c r="BK108" s="59">
        <v>0</v>
      </c>
      <c r="BL108" s="59">
        <v>1714</v>
      </c>
      <c r="BM108" s="59">
        <v>695</v>
      </c>
      <c r="BN108" s="58">
        <v>0</v>
      </c>
      <c r="BO108" s="58">
        <v>0</v>
      </c>
      <c r="BP108" s="58">
        <v>-7</v>
      </c>
      <c r="BQ108" s="58">
        <v>-5</v>
      </c>
      <c r="BR108" s="58">
        <v>-117</v>
      </c>
      <c r="BS108" s="58">
        <v>-118</v>
      </c>
      <c r="BT108" s="58">
        <v>0</v>
      </c>
      <c r="BU108" s="58">
        <v>0</v>
      </c>
      <c r="BV108" s="58">
        <v>8</v>
      </c>
      <c r="BW108" s="58">
        <v>-294</v>
      </c>
      <c r="BX108" s="58">
        <v>0</v>
      </c>
      <c r="BY108" s="58">
        <v>1876</v>
      </c>
      <c r="BZ108" s="58">
        <v>3</v>
      </c>
      <c r="CA108" s="58">
        <v>10</v>
      </c>
      <c r="CB108" s="58">
        <v>163</v>
      </c>
      <c r="CC108" s="58">
        <v>19</v>
      </c>
      <c r="CD108" s="58">
        <v>95</v>
      </c>
      <c r="CE108" s="58">
        <v>10</v>
      </c>
      <c r="CF108" s="58">
        <v>8</v>
      </c>
      <c r="CG108" s="63"/>
    </row>
    <row r="109" spans="1:85" s="49" customFormat="1" ht="15.65" customHeight="1" x14ac:dyDescent="0.35">
      <c r="A109" s="38">
        <v>11</v>
      </c>
      <c r="B109" s="50" t="s">
        <v>301</v>
      </c>
      <c r="C109" s="56" t="s">
        <v>302</v>
      </c>
      <c r="D109" s="41" t="s">
        <v>303</v>
      </c>
      <c r="E109" s="41" t="s">
        <v>101</v>
      </c>
      <c r="F109" s="41" t="s">
        <v>278</v>
      </c>
      <c r="G109" s="59">
        <v>60367584.969999999</v>
      </c>
      <c r="H109" s="59">
        <v>0</v>
      </c>
      <c r="I109" s="59">
        <v>2125172.4500000002</v>
      </c>
      <c r="J109" s="59">
        <v>0</v>
      </c>
      <c r="K109" s="59">
        <v>0</v>
      </c>
      <c r="L109" s="59">
        <v>62492757.420000002</v>
      </c>
      <c r="M109" s="59">
        <v>0</v>
      </c>
      <c r="N109" s="59">
        <v>499547.01</v>
      </c>
      <c r="O109" s="59">
        <v>5958970.2199999997</v>
      </c>
      <c r="P109" s="59">
        <v>10242989.42</v>
      </c>
      <c r="Q109" s="59">
        <v>0</v>
      </c>
      <c r="R109" s="59">
        <v>4341799.9000000004</v>
      </c>
      <c r="S109" s="59">
        <v>28412558.84</v>
      </c>
      <c r="T109" s="59">
        <v>6847072.3300000001</v>
      </c>
      <c r="U109" s="59">
        <v>0</v>
      </c>
      <c r="V109" s="59">
        <v>0</v>
      </c>
      <c r="W109" s="59">
        <v>1769879.59</v>
      </c>
      <c r="X109" s="59">
        <v>3644245.41</v>
      </c>
      <c r="Y109" s="59">
        <v>61717062.719999999</v>
      </c>
      <c r="Z109" s="60">
        <v>7.7856147174608273E-2</v>
      </c>
      <c r="AA109" s="59">
        <v>3614197.1</v>
      </c>
      <c r="AB109" s="59">
        <v>0</v>
      </c>
      <c r="AC109" s="59">
        <v>0</v>
      </c>
      <c r="AD109" s="59">
        <v>0</v>
      </c>
      <c r="AE109" s="59">
        <v>0</v>
      </c>
      <c r="AF109" s="59">
        <f t="shared" si="28"/>
        <v>0</v>
      </c>
      <c r="AG109" s="59">
        <v>2015531.44</v>
      </c>
      <c r="AH109" s="59">
        <v>171946.54</v>
      </c>
      <c r="AI109" s="59">
        <v>624827.87</v>
      </c>
      <c r="AJ109" s="59">
        <v>0</v>
      </c>
      <c r="AK109" s="59">
        <v>207472.94</v>
      </c>
      <c r="AL109" s="59">
        <v>5071.26</v>
      </c>
      <c r="AM109" s="59">
        <v>105830.95</v>
      </c>
      <c r="AN109" s="59">
        <v>9814</v>
      </c>
      <c r="AO109" s="59">
        <v>3296.38</v>
      </c>
      <c r="AP109" s="59">
        <v>2824.46</v>
      </c>
      <c r="AQ109" s="59">
        <v>55755.71</v>
      </c>
      <c r="AR109" s="59">
        <v>48347.24</v>
      </c>
      <c r="AS109" s="59">
        <v>4395</v>
      </c>
      <c r="AT109" s="59">
        <v>16086.27</v>
      </c>
      <c r="AU109" s="59">
        <v>21445.279999999999</v>
      </c>
      <c r="AV109" s="59">
        <v>93390.19</v>
      </c>
      <c r="AW109" s="59">
        <v>3386035.53</v>
      </c>
      <c r="AX109" s="59">
        <v>0</v>
      </c>
      <c r="AY109" s="60">
        <f t="shared" si="29"/>
        <v>0</v>
      </c>
      <c r="AZ109" s="59">
        <v>0</v>
      </c>
      <c r="BA109" s="60">
        <v>5.9869830833817438E-2</v>
      </c>
      <c r="BB109" s="59">
        <v>1593129.17</v>
      </c>
      <c r="BC109" s="59">
        <v>3106858.41</v>
      </c>
      <c r="BD109" s="59">
        <v>276253</v>
      </c>
      <c r="BE109" s="59">
        <v>5.8207660913467401E-11</v>
      </c>
      <c r="BF109" s="59">
        <v>1651465.6</v>
      </c>
      <c r="BG109" s="59">
        <v>804956.71750000096</v>
      </c>
      <c r="BH109" s="59">
        <v>0</v>
      </c>
      <c r="BI109" s="59">
        <v>0</v>
      </c>
      <c r="BJ109" s="59">
        <f t="shared" si="30"/>
        <v>0</v>
      </c>
      <c r="BK109" s="59">
        <v>0</v>
      </c>
      <c r="BL109" s="59">
        <v>5787</v>
      </c>
      <c r="BM109" s="59">
        <v>2273</v>
      </c>
      <c r="BN109" s="59">
        <v>0</v>
      </c>
      <c r="BO109" s="59">
        <v>0</v>
      </c>
      <c r="BP109" s="59">
        <v>-17</v>
      </c>
      <c r="BQ109" s="59">
        <v>-51</v>
      </c>
      <c r="BR109" s="59">
        <v>-493</v>
      </c>
      <c r="BS109" s="59">
        <v>-466</v>
      </c>
      <c r="BT109" s="59">
        <v>27</v>
      </c>
      <c r="BU109" s="59">
        <v>-8</v>
      </c>
      <c r="BV109" s="59">
        <v>0</v>
      </c>
      <c r="BW109" s="59">
        <v>-1129</v>
      </c>
      <c r="BX109" s="59">
        <v>-6</v>
      </c>
      <c r="BY109" s="59">
        <v>5917</v>
      </c>
      <c r="BZ109" s="59">
        <v>18</v>
      </c>
      <c r="CA109" s="59">
        <v>17</v>
      </c>
      <c r="CB109" s="59">
        <v>456</v>
      </c>
      <c r="CC109" s="59">
        <v>126</v>
      </c>
      <c r="CD109" s="59">
        <v>532</v>
      </c>
      <c r="CE109" s="59">
        <v>5</v>
      </c>
      <c r="CF109" s="59">
        <v>10</v>
      </c>
      <c r="CG109" s="63"/>
    </row>
    <row r="110" spans="1:85" s="49" customFormat="1" ht="15.65" customHeight="1" x14ac:dyDescent="0.35">
      <c r="A110" s="38">
        <v>12</v>
      </c>
      <c r="B110" s="50" t="s">
        <v>304</v>
      </c>
      <c r="C110" s="56" t="s">
        <v>305</v>
      </c>
      <c r="D110" s="41" t="s">
        <v>306</v>
      </c>
      <c r="E110" s="36" t="s">
        <v>86</v>
      </c>
      <c r="F110" s="41" t="s">
        <v>307</v>
      </c>
      <c r="G110" s="58">
        <v>29892646.41</v>
      </c>
      <c r="H110" s="58">
        <v>0</v>
      </c>
      <c r="I110" s="58">
        <v>219487.72</v>
      </c>
      <c r="J110" s="58">
        <v>0</v>
      </c>
      <c r="K110" s="59">
        <v>30936.92</v>
      </c>
      <c r="L110" s="59">
        <v>30143071.050000001</v>
      </c>
      <c r="M110" s="59">
        <v>0</v>
      </c>
      <c r="N110" s="58">
        <v>0</v>
      </c>
      <c r="O110" s="58">
        <v>2343639.31</v>
      </c>
      <c r="P110" s="76">
        <v>4716929.9000000004</v>
      </c>
      <c r="Q110" s="58">
        <v>107506.67</v>
      </c>
      <c r="R110" s="58">
        <v>3734702.9</v>
      </c>
      <c r="S110" s="58">
        <v>11430773.539999999</v>
      </c>
      <c r="T110" s="58">
        <v>4876869.66</v>
      </c>
      <c r="U110" s="58">
        <v>0</v>
      </c>
      <c r="V110" s="58">
        <v>0</v>
      </c>
      <c r="W110" s="58">
        <v>281663.71000000002</v>
      </c>
      <c r="X110" s="59">
        <v>2499469.91</v>
      </c>
      <c r="Y110" s="59">
        <v>29991555.600000001</v>
      </c>
      <c r="Z110" s="60">
        <v>6.4583352826003609E-2</v>
      </c>
      <c r="AA110" s="59">
        <v>2468532.9900000002</v>
      </c>
      <c r="AB110" s="59">
        <v>0</v>
      </c>
      <c r="AC110" s="59">
        <v>0</v>
      </c>
      <c r="AD110" s="59">
        <v>30936.92</v>
      </c>
      <c r="AE110" s="59">
        <v>0</v>
      </c>
      <c r="AF110" s="59">
        <f t="shared" si="28"/>
        <v>30936.92</v>
      </c>
      <c r="AG110" s="59">
        <v>1068625</v>
      </c>
      <c r="AH110" s="58">
        <v>82242.87</v>
      </c>
      <c r="AI110" s="58">
        <v>259147.13</v>
      </c>
      <c r="AJ110" s="59">
        <v>0</v>
      </c>
      <c r="AK110" s="58">
        <v>156938.12</v>
      </c>
      <c r="AL110" s="58">
        <v>40622.730000000003</v>
      </c>
      <c r="AM110" s="58">
        <v>80989.84</v>
      </c>
      <c r="AN110" s="58">
        <v>12014</v>
      </c>
      <c r="AO110" s="58">
        <v>0</v>
      </c>
      <c r="AP110" s="58">
        <v>0</v>
      </c>
      <c r="AQ110" s="58">
        <v>63803.240000000005</v>
      </c>
      <c r="AR110" s="58">
        <v>29283.23</v>
      </c>
      <c r="AS110" s="58">
        <v>4965</v>
      </c>
      <c r="AT110" s="58">
        <v>15734.04</v>
      </c>
      <c r="AU110" s="58">
        <v>83603.06</v>
      </c>
      <c r="AV110" s="58">
        <v>65985.14</v>
      </c>
      <c r="AW110" s="58">
        <v>1963953.4</v>
      </c>
      <c r="AX110" s="58">
        <v>0</v>
      </c>
      <c r="AY110" s="60">
        <f t="shared" si="29"/>
        <v>0</v>
      </c>
      <c r="AZ110" s="59">
        <v>0</v>
      </c>
      <c r="BA110" s="60">
        <v>8.2579941439182875E-2</v>
      </c>
      <c r="BB110" s="58">
        <v>849347.19</v>
      </c>
      <c r="BC110" s="58">
        <v>1081220.1399999999</v>
      </c>
      <c r="BD110" s="59">
        <v>272973</v>
      </c>
      <c r="BE110" s="59">
        <v>0</v>
      </c>
      <c r="BF110" s="59">
        <v>1521073.72</v>
      </c>
      <c r="BG110" s="59">
        <v>1030085.37</v>
      </c>
      <c r="BH110" s="59">
        <v>0</v>
      </c>
      <c r="BI110" s="59">
        <v>0</v>
      </c>
      <c r="BJ110" s="59">
        <f t="shared" si="30"/>
        <v>0</v>
      </c>
      <c r="BK110" s="59">
        <v>0</v>
      </c>
      <c r="BL110" s="59">
        <v>4241</v>
      </c>
      <c r="BM110" s="59">
        <v>1624</v>
      </c>
      <c r="BN110" s="58">
        <v>0</v>
      </c>
      <c r="BO110" s="58">
        <v>0</v>
      </c>
      <c r="BP110" s="58">
        <v>-14</v>
      </c>
      <c r="BQ110" s="58">
        <v>-80</v>
      </c>
      <c r="BR110" s="58">
        <v>-174</v>
      </c>
      <c r="BS110" s="58">
        <v>-362</v>
      </c>
      <c r="BT110" s="58">
        <v>10</v>
      </c>
      <c r="BU110" s="58">
        <v>-1</v>
      </c>
      <c r="BV110" s="58">
        <v>-52</v>
      </c>
      <c r="BW110" s="58">
        <v>-713</v>
      </c>
      <c r="BX110" s="58">
        <v>-2</v>
      </c>
      <c r="BY110" s="58">
        <v>4477</v>
      </c>
      <c r="BZ110" s="58">
        <v>27</v>
      </c>
      <c r="CA110" s="58">
        <v>40</v>
      </c>
      <c r="CB110" s="58">
        <v>115</v>
      </c>
      <c r="CC110" s="58">
        <v>99</v>
      </c>
      <c r="CD110" s="58">
        <v>485</v>
      </c>
      <c r="CE110" s="58">
        <v>13</v>
      </c>
      <c r="CF110" s="58">
        <v>3</v>
      </c>
      <c r="CG110" s="63"/>
    </row>
    <row r="111" spans="1:85" s="49" customFormat="1" ht="15.65" customHeight="1" x14ac:dyDescent="0.35">
      <c r="A111" s="38">
        <v>12</v>
      </c>
      <c r="B111" s="50" t="s">
        <v>308</v>
      </c>
      <c r="C111" s="56" t="s">
        <v>309</v>
      </c>
      <c r="D111" s="41" t="s">
        <v>310</v>
      </c>
      <c r="E111" s="36" t="s">
        <v>86</v>
      </c>
      <c r="F111" s="41" t="s">
        <v>311</v>
      </c>
      <c r="G111" s="58">
        <v>19642222.920000002</v>
      </c>
      <c r="H111" s="58">
        <v>0</v>
      </c>
      <c r="I111" s="58">
        <v>61314.55</v>
      </c>
      <c r="J111" s="58">
        <v>0</v>
      </c>
      <c r="K111" s="59">
        <v>0</v>
      </c>
      <c r="L111" s="59">
        <v>19703537.469999999</v>
      </c>
      <c r="M111" s="59">
        <v>0</v>
      </c>
      <c r="N111" s="58">
        <v>0</v>
      </c>
      <c r="O111" s="58">
        <v>1161142.6200000001</v>
      </c>
      <c r="P111" s="76">
        <v>4124325.3</v>
      </c>
      <c r="Q111" s="58">
        <v>0</v>
      </c>
      <c r="R111" s="58">
        <v>2200442.2200000002</v>
      </c>
      <c r="S111" s="58">
        <v>7816498.6399999997</v>
      </c>
      <c r="T111" s="58">
        <v>2966119.55</v>
      </c>
      <c r="U111" s="58">
        <v>5355.12</v>
      </c>
      <c r="V111" s="58">
        <v>0</v>
      </c>
      <c r="W111" s="58">
        <v>142009.4</v>
      </c>
      <c r="X111" s="59">
        <v>1785452.74</v>
      </c>
      <c r="Y111" s="59">
        <v>20201345.59</v>
      </c>
      <c r="Z111" s="60">
        <v>5.7253275486194306E-2</v>
      </c>
      <c r="AA111" s="59">
        <v>1785452.74</v>
      </c>
      <c r="AB111" s="59">
        <v>0</v>
      </c>
      <c r="AC111" s="59">
        <v>0</v>
      </c>
      <c r="AD111" s="59">
        <v>0</v>
      </c>
      <c r="AE111" s="59">
        <v>0</v>
      </c>
      <c r="AF111" s="59">
        <f t="shared" si="28"/>
        <v>0</v>
      </c>
      <c r="AG111" s="59">
        <v>729064.72</v>
      </c>
      <c r="AH111" s="58">
        <v>56553.87</v>
      </c>
      <c r="AI111" s="58">
        <v>176176.85</v>
      </c>
      <c r="AJ111" s="59">
        <v>0</v>
      </c>
      <c r="AK111" s="58">
        <v>36720</v>
      </c>
      <c r="AL111" s="58">
        <v>0</v>
      </c>
      <c r="AM111" s="58">
        <v>113299.5</v>
      </c>
      <c r="AN111" s="58">
        <v>12014</v>
      </c>
      <c r="AO111" s="58">
        <v>400</v>
      </c>
      <c r="AP111" s="58">
        <v>2648.51</v>
      </c>
      <c r="AQ111" s="58">
        <v>38336.959999999999</v>
      </c>
      <c r="AR111" s="58">
        <v>23964.639999999999</v>
      </c>
      <c r="AS111" s="58">
        <v>0</v>
      </c>
      <c r="AT111" s="58">
        <v>26017.87</v>
      </c>
      <c r="AU111" s="58">
        <v>10132.540000000001</v>
      </c>
      <c r="AV111" s="58">
        <v>57929.95</v>
      </c>
      <c r="AW111" s="58">
        <v>1283259.4099999999</v>
      </c>
      <c r="AX111" s="58">
        <v>0</v>
      </c>
      <c r="AY111" s="60">
        <f t="shared" si="29"/>
        <v>0</v>
      </c>
      <c r="AZ111" s="59">
        <v>0</v>
      </c>
      <c r="BA111" s="60">
        <v>9.0898710765675392E-2</v>
      </c>
      <c r="BB111" s="58">
        <v>310901.64</v>
      </c>
      <c r="BC111" s="58">
        <v>813679.96</v>
      </c>
      <c r="BD111" s="59">
        <v>276253</v>
      </c>
      <c r="BE111" s="59">
        <v>0</v>
      </c>
      <c r="BF111" s="59">
        <v>657188.96</v>
      </c>
      <c r="BG111" s="59">
        <v>336374.10749999998</v>
      </c>
      <c r="BH111" s="59">
        <v>0</v>
      </c>
      <c r="BI111" s="59">
        <v>0</v>
      </c>
      <c r="BJ111" s="59">
        <f t="shared" si="30"/>
        <v>0</v>
      </c>
      <c r="BK111" s="59">
        <v>0</v>
      </c>
      <c r="BL111" s="59">
        <v>2449</v>
      </c>
      <c r="BM111" s="59">
        <v>896</v>
      </c>
      <c r="BN111" s="58">
        <v>0</v>
      </c>
      <c r="BO111" s="58">
        <v>0</v>
      </c>
      <c r="BP111" s="58">
        <v>-13</v>
      </c>
      <c r="BQ111" s="58">
        <v>-32</v>
      </c>
      <c r="BR111" s="58">
        <v>-97</v>
      </c>
      <c r="BS111" s="58">
        <v>-225</v>
      </c>
      <c r="BT111" s="58">
        <v>0</v>
      </c>
      <c r="BU111" s="58">
        <v>0</v>
      </c>
      <c r="BV111" s="58">
        <v>322</v>
      </c>
      <c r="BW111" s="58">
        <v>-739</v>
      </c>
      <c r="BX111" s="58">
        <v>-3</v>
      </c>
      <c r="BY111" s="58">
        <v>2558</v>
      </c>
      <c r="BZ111" s="58">
        <v>0</v>
      </c>
      <c r="CA111" s="58">
        <v>38</v>
      </c>
      <c r="CB111" s="58">
        <v>98</v>
      </c>
      <c r="CC111" s="58">
        <v>50</v>
      </c>
      <c r="CD111" s="58">
        <v>298</v>
      </c>
      <c r="CE111" s="58">
        <v>6</v>
      </c>
      <c r="CF111" s="58">
        <v>2</v>
      </c>
      <c r="CG111" s="63"/>
    </row>
    <row r="112" spans="1:85" s="49" customFormat="1" ht="15.65" customHeight="1" x14ac:dyDescent="0.35">
      <c r="A112" s="41">
        <v>12</v>
      </c>
      <c r="B112" s="41" t="s">
        <v>312</v>
      </c>
      <c r="C112" s="55" t="s">
        <v>313</v>
      </c>
      <c r="D112" s="41" t="s">
        <v>549</v>
      </c>
      <c r="E112" s="41" t="s">
        <v>164</v>
      </c>
      <c r="F112" s="41" t="s">
        <v>314</v>
      </c>
      <c r="G112" s="59">
        <v>10068768.310000001</v>
      </c>
      <c r="H112" s="59">
        <v>0</v>
      </c>
      <c r="I112" s="59">
        <v>46985.4</v>
      </c>
      <c r="J112" s="59">
        <v>0</v>
      </c>
      <c r="K112" s="59">
        <v>0</v>
      </c>
      <c r="L112" s="59">
        <v>10115753.710000001</v>
      </c>
      <c r="M112" s="59">
        <v>0</v>
      </c>
      <c r="N112" s="59">
        <v>229829.81</v>
      </c>
      <c r="O112" s="59">
        <v>1239417.25</v>
      </c>
      <c r="P112" s="59">
        <v>2414594.0099999998</v>
      </c>
      <c r="Q112" s="59">
        <v>23514.85</v>
      </c>
      <c r="R112" s="59">
        <v>620779.14</v>
      </c>
      <c r="S112" s="59">
        <v>3681937.69</v>
      </c>
      <c r="T112" s="59">
        <v>1066376.21</v>
      </c>
      <c r="U112" s="59">
        <v>0</v>
      </c>
      <c r="V112" s="59">
        <v>0</v>
      </c>
      <c r="W112" s="59">
        <v>121165.4</v>
      </c>
      <c r="X112" s="59">
        <v>743450.99</v>
      </c>
      <c r="Y112" s="59">
        <v>10141065.35</v>
      </c>
      <c r="Z112" s="60">
        <v>2.6489670016053631E-2</v>
      </c>
      <c r="AA112" s="59">
        <v>743137.99</v>
      </c>
      <c r="AB112" s="59">
        <v>0</v>
      </c>
      <c r="AC112" s="59">
        <v>0</v>
      </c>
      <c r="AD112" s="59">
        <v>0</v>
      </c>
      <c r="AE112" s="59">
        <v>0</v>
      </c>
      <c r="AF112" s="59">
        <f t="shared" si="28"/>
        <v>0</v>
      </c>
      <c r="AG112" s="59">
        <v>264155.71999999997</v>
      </c>
      <c r="AH112" s="59">
        <v>20762.36</v>
      </c>
      <c r="AI112" s="59">
        <v>41063.599999999999</v>
      </c>
      <c r="AJ112" s="59">
        <v>0</v>
      </c>
      <c r="AK112" s="59">
        <v>33424.74</v>
      </c>
      <c r="AL112" s="59">
        <v>9556.75</v>
      </c>
      <c r="AM112" s="59">
        <v>62904.69</v>
      </c>
      <c r="AN112" s="59">
        <v>12233</v>
      </c>
      <c r="AO112" s="59">
        <v>0</v>
      </c>
      <c r="AP112" s="59">
        <v>2498.38</v>
      </c>
      <c r="AQ112" s="59">
        <v>9269.1</v>
      </c>
      <c r="AR112" s="59">
        <v>13466.46</v>
      </c>
      <c r="AS112" s="59">
        <v>0</v>
      </c>
      <c r="AT112" s="59">
        <v>3328.13</v>
      </c>
      <c r="AU112" s="59">
        <v>7846.97</v>
      </c>
      <c r="AV112" s="59">
        <v>36455.370000000003</v>
      </c>
      <c r="AW112" s="59">
        <v>516965.27</v>
      </c>
      <c r="AX112" s="59">
        <v>0</v>
      </c>
      <c r="AY112" s="60">
        <f t="shared" si="29"/>
        <v>0</v>
      </c>
      <c r="AZ112" s="59">
        <v>0</v>
      </c>
      <c r="BA112" s="60">
        <v>7.3806245920063282E-2</v>
      </c>
      <c r="BB112" s="59">
        <v>105351.27</v>
      </c>
      <c r="BC112" s="59">
        <v>161367.07999999999</v>
      </c>
      <c r="BD112" s="59">
        <v>276253</v>
      </c>
      <c r="BE112" s="59">
        <v>5.8207660913467401E-11</v>
      </c>
      <c r="BF112" s="59">
        <v>356271.66</v>
      </c>
      <c r="BG112" s="59">
        <v>227030.3425</v>
      </c>
      <c r="BH112" s="59">
        <v>0</v>
      </c>
      <c r="BI112" s="59">
        <v>0</v>
      </c>
      <c r="BJ112" s="59">
        <f t="shared" si="30"/>
        <v>0</v>
      </c>
      <c r="BK112" s="59">
        <v>0</v>
      </c>
      <c r="BL112" s="59">
        <v>1143</v>
      </c>
      <c r="BM112" s="59">
        <v>590</v>
      </c>
      <c r="BN112" s="59">
        <v>0</v>
      </c>
      <c r="BO112" s="59">
        <v>0</v>
      </c>
      <c r="BP112" s="59">
        <v>-12</v>
      </c>
      <c r="BQ112" s="59">
        <v>-41</v>
      </c>
      <c r="BR112" s="59">
        <v>-119</v>
      </c>
      <c r="BS112" s="59">
        <v>-98</v>
      </c>
      <c r="BT112" s="59">
        <v>0</v>
      </c>
      <c r="BU112" s="59">
        <v>0</v>
      </c>
      <c r="BV112" s="59">
        <v>0</v>
      </c>
      <c r="BW112" s="59">
        <v>-217</v>
      </c>
      <c r="BX112" s="59">
        <v>-6</v>
      </c>
      <c r="BY112" s="59">
        <v>1240</v>
      </c>
      <c r="BZ112" s="59">
        <v>0</v>
      </c>
      <c r="CA112" s="59">
        <v>9</v>
      </c>
      <c r="CB112" s="59">
        <v>63</v>
      </c>
      <c r="CC112" s="59">
        <v>26</v>
      </c>
      <c r="CD112" s="59">
        <v>124</v>
      </c>
      <c r="CE112" s="59">
        <v>8</v>
      </c>
      <c r="CF112" s="59">
        <v>4</v>
      </c>
      <c r="CG112" s="63"/>
    </row>
    <row r="113" spans="1:85" s="49" customFormat="1" ht="15.65" customHeight="1" x14ac:dyDescent="0.35">
      <c r="A113" s="41">
        <v>13</v>
      </c>
      <c r="B113" s="41" t="s">
        <v>315</v>
      </c>
      <c r="C113" s="55" t="s">
        <v>316</v>
      </c>
      <c r="D113" s="41" t="s">
        <v>317</v>
      </c>
      <c r="E113" s="41" t="s">
        <v>318</v>
      </c>
      <c r="F113" s="41" t="s">
        <v>319</v>
      </c>
      <c r="G113" s="58">
        <v>35844806.82</v>
      </c>
      <c r="H113" s="58">
        <v>0</v>
      </c>
      <c r="I113" s="58">
        <v>1955748.22</v>
      </c>
      <c r="J113" s="58">
        <v>0</v>
      </c>
      <c r="K113" s="59">
        <v>0</v>
      </c>
      <c r="L113" s="59">
        <v>37800555.039999999</v>
      </c>
      <c r="M113" s="59">
        <v>0</v>
      </c>
      <c r="N113" s="58">
        <v>7416718.0700000003</v>
      </c>
      <c r="O113" s="58">
        <v>938482.76</v>
      </c>
      <c r="P113" s="76">
        <v>11970021.140000001</v>
      </c>
      <c r="Q113" s="58">
        <v>0</v>
      </c>
      <c r="R113" s="58">
        <v>1806636.91</v>
      </c>
      <c r="S113" s="58">
        <v>5682684.9199999999</v>
      </c>
      <c r="T113" s="58">
        <v>4312505.42</v>
      </c>
      <c r="U113" s="58">
        <v>0</v>
      </c>
      <c r="V113" s="58">
        <v>0</v>
      </c>
      <c r="W113" s="58">
        <v>2075387.93</v>
      </c>
      <c r="X113" s="59">
        <v>2164485.44</v>
      </c>
      <c r="Y113" s="59">
        <v>36366922.590000004</v>
      </c>
      <c r="Z113" s="60">
        <v>0.19675623683553722</v>
      </c>
      <c r="AA113" s="59">
        <v>2164485.44</v>
      </c>
      <c r="AB113" s="59">
        <v>0</v>
      </c>
      <c r="AC113" s="59">
        <v>0</v>
      </c>
      <c r="AD113" s="59">
        <v>0</v>
      </c>
      <c r="AE113" s="59">
        <v>0</v>
      </c>
      <c r="AF113" s="59">
        <f t="shared" ref="AF113:AF118" si="31">SUM(AD113:AE113)</f>
        <v>0</v>
      </c>
      <c r="AG113" s="59">
        <v>1427440.43</v>
      </c>
      <c r="AH113" s="58">
        <v>100909.02</v>
      </c>
      <c r="AI113" s="58">
        <v>310007.39</v>
      </c>
      <c r="AJ113" s="59">
        <v>0</v>
      </c>
      <c r="AK113" s="58">
        <v>165023.20000000001</v>
      </c>
      <c r="AL113" s="58">
        <v>5908.01</v>
      </c>
      <c r="AM113" s="58">
        <v>112423.33</v>
      </c>
      <c r="AN113" s="58">
        <v>11388.2</v>
      </c>
      <c r="AO113" s="58">
        <v>27678.73</v>
      </c>
      <c r="AP113" s="58">
        <v>0</v>
      </c>
      <c r="AQ113" s="58">
        <v>65335.03</v>
      </c>
      <c r="AR113" s="58">
        <v>36955.870000000003</v>
      </c>
      <c r="AS113" s="58">
        <v>3900</v>
      </c>
      <c r="AT113" s="58">
        <v>33876.269999999997</v>
      </c>
      <c r="AU113" s="58">
        <v>7789.51</v>
      </c>
      <c r="AV113" s="58">
        <v>84081.91</v>
      </c>
      <c r="AW113" s="58">
        <v>2392716.9</v>
      </c>
      <c r="AX113" s="58">
        <v>0</v>
      </c>
      <c r="AY113" s="60">
        <f t="shared" si="29"/>
        <v>0</v>
      </c>
      <c r="AZ113" s="59">
        <v>0</v>
      </c>
      <c r="BA113" s="60">
        <v>6.038491017316075E-2</v>
      </c>
      <c r="BB113" s="58">
        <v>2672614.6</v>
      </c>
      <c r="BC113" s="58">
        <v>4380074.7</v>
      </c>
      <c r="BD113" s="59">
        <v>276253</v>
      </c>
      <c r="BE113" s="59">
        <v>5.8207660913467401E-11</v>
      </c>
      <c r="BF113" s="59">
        <v>1236186.8400000001</v>
      </c>
      <c r="BG113" s="59">
        <v>638007.61499999999</v>
      </c>
      <c r="BH113" s="59">
        <v>0</v>
      </c>
      <c r="BI113" s="59">
        <v>0</v>
      </c>
      <c r="BJ113" s="59">
        <f t="shared" ref="BJ113:BJ118" si="32">SUM(BH113:BI113)</f>
        <v>0</v>
      </c>
      <c r="BK113" s="59">
        <v>0</v>
      </c>
      <c r="BL113" s="59">
        <v>3706</v>
      </c>
      <c r="BM113" s="59">
        <v>1243</v>
      </c>
      <c r="BN113" s="58">
        <v>7</v>
      </c>
      <c r="BO113" s="58">
        <v>-14</v>
      </c>
      <c r="BP113" s="58">
        <v>-25</v>
      </c>
      <c r="BQ113" s="58">
        <v>-32</v>
      </c>
      <c r="BR113" s="58">
        <v>-213</v>
      </c>
      <c r="BS113" s="58">
        <v>-381</v>
      </c>
      <c r="BT113" s="58">
        <v>0</v>
      </c>
      <c r="BU113" s="58">
        <v>0</v>
      </c>
      <c r="BV113" s="58">
        <v>9</v>
      </c>
      <c r="BW113" s="58">
        <v>-671</v>
      </c>
      <c r="BX113" s="58">
        <v>0</v>
      </c>
      <c r="BY113" s="58">
        <v>3629</v>
      </c>
      <c r="BZ113" s="58">
        <v>51</v>
      </c>
      <c r="CA113" s="58">
        <v>82</v>
      </c>
      <c r="CB113" s="58">
        <v>116</v>
      </c>
      <c r="CC113" s="58">
        <v>50</v>
      </c>
      <c r="CD113" s="58">
        <v>407</v>
      </c>
      <c r="CE113" s="58">
        <v>96</v>
      </c>
      <c r="CF113" s="58">
        <v>2</v>
      </c>
      <c r="CG113" s="63"/>
    </row>
    <row r="114" spans="1:85" s="49" customFormat="1" ht="15.65" customHeight="1" x14ac:dyDescent="0.35">
      <c r="A114" s="41">
        <v>13</v>
      </c>
      <c r="B114" s="41" t="s">
        <v>475</v>
      </c>
      <c r="C114" s="56" t="s">
        <v>465</v>
      </c>
      <c r="D114" s="41" t="s">
        <v>326</v>
      </c>
      <c r="E114" s="36" t="s">
        <v>104</v>
      </c>
      <c r="F114" s="41" t="s">
        <v>323</v>
      </c>
      <c r="G114" s="58">
        <v>51828090.170000002</v>
      </c>
      <c r="H114" s="58">
        <v>0</v>
      </c>
      <c r="I114" s="58">
        <v>1132592.51</v>
      </c>
      <c r="J114" s="58">
        <v>0</v>
      </c>
      <c r="K114" s="59">
        <v>0</v>
      </c>
      <c r="L114" s="59">
        <v>52960682.68</v>
      </c>
      <c r="M114" s="59">
        <v>0</v>
      </c>
      <c r="N114" s="58">
        <v>1454547.25</v>
      </c>
      <c r="O114" s="58">
        <v>2635599</v>
      </c>
      <c r="P114" s="76">
        <v>22439367.949999999</v>
      </c>
      <c r="Q114" s="58">
        <v>0</v>
      </c>
      <c r="R114" s="58">
        <v>3278314.34</v>
      </c>
      <c r="S114" s="58">
        <v>11365171.33</v>
      </c>
      <c r="T114" s="58">
        <v>6795748.1600000001</v>
      </c>
      <c r="U114" s="58">
        <v>0</v>
      </c>
      <c r="V114" s="58">
        <v>0</v>
      </c>
      <c r="W114" s="58">
        <v>1483992.7</v>
      </c>
      <c r="X114" s="59">
        <v>3421001.18</v>
      </c>
      <c r="Y114" s="59">
        <v>52873741.909999996</v>
      </c>
      <c r="Z114" s="60">
        <v>6.2302696846604826E-2</v>
      </c>
      <c r="AA114" s="59">
        <v>3420854.54</v>
      </c>
      <c r="AB114" s="59">
        <v>0</v>
      </c>
      <c r="AC114" s="59">
        <v>0</v>
      </c>
      <c r="AD114" s="59">
        <v>0</v>
      </c>
      <c r="AE114" s="59">
        <v>0</v>
      </c>
      <c r="AF114" s="59">
        <f t="shared" si="31"/>
        <v>0</v>
      </c>
      <c r="AG114" s="59">
        <v>1997316.06</v>
      </c>
      <c r="AH114" s="58">
        <v>149418.76</v>
      </c>
      <c r="AI114" s="58">
        <v>560341.12</v>
      </c>
      <c r="AJ114" s="59">
        <v>0</v>
      </c>
      <c r="AK114" s="58">
        <v>182466.7</v>
      </c>
      <c r="AL114" s="58">
        <v>9461.76</v>
      </c>
      <c r="AM114" s="58">
        <v>57898.879999999997</v>
      </c>
      <c r="AN114" s="58">
        <v>12078.23</v>
      </c>
      <c r="AO114" s="58">
        <v>1519</v>
      </c>
      <c r="AP114" s="58">
        <v>0</v>
      </c>
      <c r="AQ114" s="58">
        <v>99709.75</v>
      </c>
      <c r="AR114" s="58">
        <v>22592.799999999999</v>
      </c>
      <c r="AS114" s="58">
        <v>3390</v>
      </c>
      <c r="AT114" s="58">
        <v>0</v>
      </c>
      <c r="AU114" s="58">
        <v>0</v>
      </c>
      <c r="AV114" s="58">
        <v>69407.16</v>
      </c>
      <c r="AW114" s="58">
        <v>3165600.22</v>
      </c>
      <c r="AX114" s="58">
        <v>0</v>
      </c>
      <c r="AY114" s="60">
        <f t="shared" si="29"/>
        <v>0</v>
      </c>
      <c r="AZ114" s="59">
        <v>0</v>
      </c>
      <c r="BA114" s="60">
        <v>6.6003870271494514E-2</v>
      </c>
      <c r="BB114" s="58">
        <v>911300.66</v>
      </c>
      <c r="BC114" s="58">
        <v>2317729.13</v>
      </c>
      <c r="BD114" s="59">
        <v>272972.53999999998</v>
      </c>
      <c r="BE114" s="59">
        <v>0</v>
      </c>
      <c r="BF114" s="59">
        <v>2001811.03</v>
      </c>
      <c r="BG114" s="59">
        <v>1210410.9750000001</v>
      </c>
      <c r="BH114" s="59">
        <v>0</v>
      </c>
      <c r="BI114" s="59">
        <v>0</v>
      </c>
      <c r="BJ114" s="59">
        <f t="shared" si="32"/>
        <v>0</v>
      </c>
      <c r="BK114" s="59">
        <v>0</v>
      </c>
      <c r="BL114" s="59">
        <v>6317</v>
      </c>
      <c r="BM114" s="59">
        <v>2350</v>
      </c>
      <c r="BN114" s="58">
        <v>0</v>
      </c>
      <c r="BO114" s="58">
        <v>0</v>
      </c>
      <c r="BP114" s="58">
        <v>-33</v>
      </c>
      <c r="BQ114" s="58">
        <v>-116</v>
      </c>
      <c r="BR114" s="58">
        <v>-415</v>
      </c>
      <c r="BS114" s="58">
        <v>-847</v>
      </c>
      <c r="BT114" s="58">
        <v>0</v>
      </c>
      <c r="BU114" s="58">
        <v>-1</v>
      </c>
      <c r="BV114" s="58">
        <v>4</v>
      </c>
      <c r="BW114" s="58">
        <v>-1070</v>
      </c>
      <c r="BX114" s="58">
        <v>-7</v>
      </c>
      <c r="BY114" s="58">
        <v>6182</v>
      </c>
      <c r="BZ114" s="58">
        <v>38</v>
      </c>
      <c r="CA114" s="58">
        <v>16</v>
      </c>
      <c r="CB114" s="58">
        <v>217</v>
      </c>
      <c r="CC114" s="58">
        <v>103</v>
      </c>
      <c r="CD114" s="58">
        <v>732</v>
      </c>
      <c r="CE114" s="58">
        <v>11</v>
      </c>
      <c r="CF114" s="58">
        <v>7</v>
      </c>
      <c r="CG114" s="63"/>
    </row>
    <row r="115" spans="1:85" s="49" customFormat="1" ht="15.65" customHeight="1" x14ac:dyDescent="0.35">
      <c r="A115" s="41">
        <v>13</v>
      </c>
      <c r="B115" s="41" t="s">
        <v>320</v>
      </c>
      <c r="C115" s="56" t="s">
        <v>321</v>
      </c>
      <c r="D115" s="41" t="s">
        <v>322</v>
      </c>
      <c r="E115" s="36" t="s">
        <v>110</v>
      </c>
      <c r="F115" s="41" t="s">
        <v>323</v>
      </c>
      <c r="G115" s="58">
        <v>64472010.799999997</v>
      </c>
      <c r="H115" s="58">
        <v>0</v>
      </c>
      <c r="I115" s="58">
        <v>1325097.8400000001</v>
      </c>
      <c r="J115" s="58">
        <v>14616.21</v>
      </c>
      <c r="K115" s="59">
        <v>0</v>
      </c>
      <c r="L115" s="59">
        <v>65811724.850000001</v>
      </c>
      <c r="M115" s="59">
        <v>200956.78</v>
      </c>
      <c r="N115" s="58">
        <v>9228638.6300000008</v>
      </c>
      <c r="O115" s="58">
        <v>1634635.03</v>
      </c>
      <c r="P115" s="76">
        <v>21133610.539999999</v>
      </c>
      <c r="Q115" s="58">
        <v>0</v>
      </c>
      <c r="R115" s="58">
        <v>3907307.93</v>
      </c>
      <c r="S115" s="58">
        <v>15410792.029999999</v>
      </c>
      <c r="T115" s="58">
        <v>7368887.1699999999</v>
      </c>
      <c r="U115" s="58">
        <v>0</v>
      </c>
      <c r="V115" s="58">
        <v>0</v>
      </c>
      <c r="W115" s="58">
        <v>1323235.32</v>
      </c>
      <c r="X115" s="59">
        <v>4850890.87</v>
      </c>
      <c r="Y115" s="59">
        <v>64857997.520000003</v>
      </c>
      <c r="Z115" s="60">
        <v>0.14882603397876323</v>
      </c>
      <c r="AA115" s="59">
        <v>4850090.87</v>
      </c>
      <c r="AB115" s="59">
        <v>0</v>
      </c>
      <c r="AC115" s="59">
        <v>0</v>
      </c>
      <c r="AD115" s="59">
        <v>0</v>
      </c>
      <c r="AE115" s="59">
        <v>0</v>
      </c>
      <c r="AF115" s="59">
        <f t="shared" si="31"/>
        <v>0</v>
      </c>
      <c r="AG115" s="59">
        <v>2338372.3199999998</v>
      </c>
      <c r="AH115" s="58">
        <v>174255.25</v>
      </c>
      <c r="AI115" s="58">
        <v>613561.84</v>
      </c>
      <c r="AJ115" s="59">
        <v>15624</v>
      </c>
      <c r="AK115" s="58">
        <v>341672.06</v>
      </c>
      <c r="AL115" s="58">
        <v>27340.45</v>
      </c>
      <c r="AM115" s="58">
        <v>97077.39</v>
      </c>
      <c r="AN115" s="58">
        <v>11439.52</v>
      </c>
      <c r="AO115" s="58">
        <v>26416.15</v>
      </c>
      <c r="AP115" s="58">
        <v>425356.81</v>
      </c>
      <c r="AQ115" s="58">
        <v>72669.03</v>
      </c>
      <c r="AR115" s="58">
        <v>28684.27</v>
      </c>
      <c r="AS115" s="58">
        <v>5280</v>
      </c>
      <c r="AT115" s="58">
        <v>76775.64</v>
      </c>
      <c r="AU115" s="58">
        <v>0</v>
      </c>
      <c r="AV115" s="58">
        <v>168412.44</v>
      </c>
      <c r="AW115" s="58">
        <v>4422937.17</v>
      </c>
      <c r="AX115" s="58">
        <v>0</v>
      </c>
      <c r="AY115" s="60">
        <f t="shared" si="29"/>
        <v>0</v>
      </c>
      <c r="AZ115" s="59">
        <v>30.83</v>
      </c>
      <c r="BA115" s="60">
        <v>7.4994098020946268E-2</v>
      </c>
      <c r="BB115" s="58">
        <v>1272570.54</v>
      </c>
      <c r="BC115" s="58">
        <v>8322543.1299999999</v>
      </c>
      <c r="BD115" s="59">
        <v>276253</v>
      </c>
      <c r="BE115" s="59">
        <v>0</v>
      </c>
      <c r="BF115" s="59">
        <v>2277345.13</v>
      </c>
      <c r="BG115" s="59">
        <v>1171610.8374999999</v>
      </c>
      <c r="BH115" s="59">
        <v>0</v>
      </c>
      <c r="BI115" s="59">
        <v>0</v>
      </c>
      <c r="BJ115" s="59">
        <f t="shared" si="32"/>
        <v>0</v>
      </c>
      <c r="BK115" s="59">
        <v>0</v>
      </c>
      <c r="BL115" s="59">
        <v>6116</v>
      </c>
      <c r="BM115" s="59">
        <v>2103</v>
      </c>
      <c r="BN115" s="58">
        <v>0</v>
      </c>
      <c r="BO115" s="58">
        <v>0</v>
      </c>
      <c r="BP115" s="58">
        <v>-20</v>
      </c>
      <c r="BQ115" s="58">
        <v>-35</v>
      </c>
      <c r="BR115" s="58">
        <v>-301</v>
      </c>
      <c r="BS115" s="58">
        <v>-555</v>
      </c>
      <c r="BT115" s="58">
        <v>1</v>
      </c>
      <c r="BU115" s="58">
        <v>-1</v>
      </c>
      <c r="BV115" s="58">
        <v>25</v>
      </c>
      <c r="BW115" s="58">
        <v>-1151</v>
      </c>
      <c r="BX115" s="58">
        <v>-13</v>
      </c>
      <c r="BY115" s="58">
        <v>6169</v>
      </c>
      <c r="BZ115" s="58">
        <v>12</v>
      </c>
      <c r="CA115" s="58">
        <v>73</v>
      </c>
      <c r="CB115" s="58">
        <v>221</v>
      </c>
      <c r="CC115" s="58">
        <v>115</v>
      </c>
      <c r="CD115" s="58">
        <v>495</v>
      </c>
      <c r="CE115" s="58">
        <v>319</v>
      </c>
      <c r="CF115" s="58">
        <v>1</v>
      </c>
      <c r="CG115" s="63"/>
    </row>
    <row r="116" spans="1:85" s="49" customFormat="1" ht="15.65" customHeight="1" x14ac:dyDescent="0.35">
      <c r="A116" s="41">
        <v>13</v>
      </c>
      <c r="B116" s="41" t="s">
        <v>324</v>
      </c>
      <c r="C116" s="56" t="s">
        <v>325</v>
      </c>
      <c r="D116" s="41" t="s">
        <v>317</v>
      </c>
      <c r="E116" s="36" t="s">
        <v>318</v>
      </c>
      <c r="F116" s="41" t="s">
        <v>319</v>
      </c>
      <c r="G116" s="58">
        <v>27616060.960000001</v>
      </c>
      <c r="H116" s="58">
        <v>0</v>
      </c>
      <c r="I116" s="58">
        <v>1676364.06</v>
      </c>
      <c r="J116" s="58">
        <v>0</v>
      </c>
      <c r="K116" s="59">
        <v>0</v>
      </c>
      <c r="L116" s="59">
        <v>29292425.02</v>
      </c>
      <c r="M116" s="59">
        <v>0</v>
      </c>
      <c r="N116" s="58">
        <v>6106412.5</v>
      </c>
      <c r="O116" s="58">
        <v>684383.13</v>
      </c>
      <c r="P116" s="76">
        <v>9969988</v>
      </c>
      <c r="Q116" s="58">
        <v>5200</v>
      </c>
      <c r="R116" s="58">
        <v>1306690.1200000001</v>
      </c>
      <c r="S116" s="58">
        <v>3246679.48</v>
      </c>
      <c r="T116" s="58">
        <v>3760893.57</v>
      </c>
      <c r="U116" s="58">
        <v>0</v>
      </c>
      <c r="V116" s="58">
        <v>0</v>
      </c>
      <c r="W116" s="58">
        <v>1692199.32</v>
      </c>
      <c r="X116" s="59">
        <v>2347165.4900000002</v>
      </c>
      <c r="Y116" s="59">
        <v>29119611.609999999</v>
      </c>
      <c r="Z116" s="60">
        <v>0.16563271121921799</v>
      </c>
      <c r="AA116" s="59">
        <v>2347165.4900000002</v>
      </c>
      <c r="AB116" s="59">
        <v>0</v>
      </c>
      <c r="AC116" s="59">
        <v>0</v>
      </c>
      <c r="AD116" s="59">
        <v>0</v>
      </c>
      <c r="AE116" s="59">
        <v>0</v>
      </c>
      <c r="AF116" s="59">
        <f t="shared" si="31"/>
        <v>0</v>
      </c>
      <c r="AG116" s="59">
        <v>1387446.86</v>
      </c>
      <c r="AH116" s="58">
        <v>98749.19</v>
      </c>
      <c r="AI116" s="58">
        <v>290948.37</v>
      </c>
      <c r="AJ116" s="59">
        <v>0</v>
      </c>
      <c r="AK116" s="58">
        <v>228226.59</v>
      </c>
      <c r="AL116" s="58">
        <v>10475.379999999999</v>
      </c>
      <c r="AM116" s="58">
        <v>84665.14</v>
      </c>
      <c r="AN116" s="58">
        <v>11240.63</v>
      </c>
      <c r="AO116" s="58">
        <v>2754.79</v>
      </c>
      <c r="AP116" s="58">
        <v>0</v>
      </c>
      <c r="AQ116" s="58">
        <v>50643.43</v>
      </c>
      <c r="AR116" s="58">
        <v>16474.29</v>
      </c>
      <c r="AS116" s="58">
        <v>2835</v>
      </c>
      <c r="AT116" s="58">
        <v>7347.38</v>
      </c>
      <c r="AU116" s="58">
        <v>28214.45</v>
      </c>
      <c r="AV116" s="58">
        <v>85335.24</v>
      </c>
      <c r="AW116" s="58">
        <v>2305356.7400000002</v>
      </c>
      <c r="AX116" s="58">
        <v>0</v>
      </c>
      <c r="AY116" s="60">
        <f t="shared" si="29"/>
        <v>0</v>
      </c>
      <c r="AZ116" s="59">
        <v>0</v>
      </c>
      <c r="BA116" s="60">
        <v>8.4992769004953714E-2</v>
      </c>
      <c r="BB116" s="58">
        <v>1667382.76</v>
      </c>
      <c r="BC116" s="58">
        <v>2906740.29</v>
      </c>
      <c r="BD116" s="59">
        <v>276253</v>
      </c>
      <c r="BE116" s="59">
        <v>0</v>
      </c>
      <c r="BF116" s="59">
        <v>1289586.32</v>
      </c>
      <c r="BG116" s="59">
        <v>713247.13500000106</v>
      </c>
      <c r="BH116" s="59">
        <v>0</v>
      </c>
      <c r="BI116" s="59">
        <v>0</v>
      </c>
      <c r="BJ116" s="59">
        <f t="shared" si="32"/>
        <v>0</v>
      </c>
      <c r="BK116" s="59">
        <v>0</v>
      </c>
      <c r="BL116" s="59">
        <v>3155</v>
      </c>
      <c r="BM116" s="59">
        <v>1188</v>
      </c>
      <c r="BN116" s="58">
        <v>0</v>
      </c>
      <c r="BO116" s="58">
        <v>0</v>
      </c>
      <c r="BP116" s="58">
        <v>-23</v>
      </c>
      <c r="BQ116" s="58">
        <v>-34</v>
      </c>
      <c r="BR116" s="58">
        <v>-233</v>
      </c>
      <c r="BS116" s="58">
        <v>-363</v>
      </c>
      <c r="BT116" s="58">
        <v>0</v>
      </c>
      <c r="BU116" s="58">
        <v>0</v>
      </c>
      <c r="BV116" s="58">
        <v>0</v>
      </c>
      <c r="BW116" s="58">
        <v>-549</v>
      </c>
      <c r="BX116" s="58">
        <v>-1</v>
      </c>
      <c r="BY116" s="58">
        <v>3140</v>
      </c>
      <c r="BZ116" s="58">
        <v>20</v>
      </c>
      <c r="CA116" s="58">
        <v>55</v>
      </c>
      <c r="CB116" s="58">
        <v>105</v>
      </c>
      <c r="CC116" s="58">
        <v>42</v>
      </c>
      <c r="CD116" s="58">
        <v>315</v>
      </c>
      <c r="CE116" s="58">
        <v>87</v>
      </c>
      <c r="CF116" s="58">
        <v>0</v>
      </c>
      <c r="CG116" s="63"/>
    </row>
    <row r="117" spans="1:85" s="49" customFormat="1" ht="15.65" customHeight="1" x14ac:dyDescent="0.35">
      <c r="A117" s="51">
        <v>13</v>
      </c>
      <c r="B117" s="52" t="s">
        <v>522</v>
      </c>
      <c r="C117" s="56" t="s">
        <v>523</v>
      </c>
      <c r="D117" s="41" t="s">
        <v>328</v>
      </c>
      <c r="E117" s="36" t="s">
        <v>86</v>
      </c>
      <c r="F117" s="41" t="s">
        <v>329</v>
      </c>
      <c r="G117" s="58">
        <v>21668769.949999999</v>
      </c>
      <c r="H117" s="58">
        <v>0</v>
      </c>
      <c r="I117" s="58">
        <v>5006.75</v>
      </c>
      <c r="J117" s="58">
        <v>0</v>
      </c>
      <c r="K117" s="59">
        <v>556654.35</v>
      </c>
      <c r="L117" s="59">
        <v>22230431.050000001</v>
      </c>
      <c r="M117" s="59">
        <v>0</v>
      </c>
      <c r="N117" s="58">
        <v>180160.48</v>
      </c>
      <c r="O117" s="58">
        <v>895593.31</v>
      </c>
      <c r="P117" s="76">
        <v>8888142.3599999994</v>
      </c>
      <c r="Q117" s="58">
        <v>0</v>
      </c>
      <c r="R117" s="58">
        <v>1128460.43</v>
      </c>
      <c r="S117" s="58">
        <v>5278087.33</v>
      </c>
      <c r="T117" s="58">
        <v>3183678.76</v>
      </c>
      <c r="U117" s="58">
        <v>5400</v>
      </c>
      <c r="V117" s="58">
        <v>0</v>
      </c>
      <c r="W117" s="58">
        <v>556654.35</v>
      </c>
      <c r="X117" s="59">
        <v>1974379.7</v>
      </c>
      <c r="Y117" s="59">
        <v>22090556.719999999</v>
      </c>
      <c r="Z117" s="60">
        <v>5.1589161848109889E-2</v>
      </c>
      <c r="AA117" s="59">
        <v>1969372.95</v>
      </c>
      <c r="AB117" s="59">
        <v>0</v>
      </c>
      <c r="AC117" s="59">
        <v>0</v>
      </c>
      <c r="AD117" s="59">
        <v>0</v>
      </c>
      <c r="AE117" s="59">
        <v>0</v>
      </c>
      <c r="AF117" s="59">
        <f t="shared" si="31"/>
        <v>0</v>
      </c>
      <c r="AG117" s="59">
        <v>927185.3</v>
      </c>
      <c r="AH117" s="58">
        <v>69645.06</v>
      </c>
      <c r="AI117" s="58">
        <v>195821.48</v>
      </c>
      <c r="AJ117" s="59">
        <v>0</v>
      </c>
      <c r="AK117" s="58">
        <v>59952.04</v>
      </c>
      <c r="AL117" s="58">
        <v>20759.22</v>
      </c>
      <c r="AM117" s="58">
        <v>87285.61</v>
      </c>
      <c r="AN117" s="58">
        <v>11268.59</v>
      </c>
      <c r="AO117" s="58">
        <v>0</v>
      </c>
      <c r="AP117" s="58">
        <v>0</v>
      </c>
      <c r="AQ117" s="58">
        <v>43473.020000000004</v>
      </c>
      <c r="AR117" s="58">
        <v>6575.57</v>
      </c>
      <c r="AS117" s="58">
        <v>0</v>
      </c>
      <c r="AT117" s="58">
        <v>34594.32</v>
      </c>
      <c r="AU117" s="58">
        <v>30458.57</v>
      </c>
      <c r="AV117" s="58">
        <v>59568.04</v>
      </c>
      <c r="AW117" s="58">
        <v>1546586.82</v>
      </c>
      <c r="AX117" s="58">
        <v>0</v>
      </c>
      <c r="AY117" s="60">
        <f t="shared" si="29"/>
        <v>0</v>
      </c>
      <c r="AZ117" s="59">
        <v>0</v>
      </c>
      <c r="BA117" s="60">
        <v>9.088531349699433E-2</v>
      </c>
      <c r="BB117" s="58">
        <v>349594.04</v>
      </c>
      <c r="BC117" s="58">
        <v>768279.64</v>
      </c>
      <c r="BD117" s="59">
        <v>272973</v>
      </c>
      <c r="BE117" s="59">
        <v>0</v>
      </c>
      <c r="BF117" s="59">
        <v>1220144.32</v>
      </c>
      <c r="BG117" s="59">
        <v>833497.61499999999</v>
      </c>
      <c r="BH117" s="59">
        <v>0</v>
      </c>
      <c r="BI117" s="59">
        <v>0</v>
      </c>
      <c r="BJ117" s="59">
        <f t="shared" si="32"/>
        <v>0</v>
      </c>
      <c r="BK117" s="59">
        <v>0</v>
      </c>
      <c r="BL117" s="59">
        <v>2640</v>
      </c>
      <c r="BM117" s="59">
        <v>969</v>
      </c>
      <c r="BN117" s="58">
        <v>1</v>
      </c>
      <c r="BO117" s="58">
        <v>0</v>
      </c>
      <c r="BP117" s="58">
        <v>-18</v>
      </c>
      <c r="BQ117" s="58">
        <v>-45</v>
      </c>
      <c r="BR117" s="58">
        <v>-107</v>
      </c>
      <c r="BS117" s="58">
        <v>-153</v>
      </c>
      <c r="BT117" s="58">
        <v>0</v>
      </c>
      <c r="BU117" s="58">
        <v>0</v>
      </c>
      <c r="BV117" s="58">
        <v>25</v>
      </c>
      <c r="BW117" s="58">
        <v>-567</v>
      </c>
      <c r="BX117" s="58">
        <v>-1</v>
      </c>
      <c r="BY117" s="58">
        <v>2744</v>
      </c>
      <c r="BZ117" s="58">
        <v>3</v>
      </c>
      <c r="CA117" s="58">
        <v>15</v>
      </c>
      <c r="CB117" s="58">
        <v>130</v>
      </c>
      <c r="CC117" s="58">
        <v>60</v>
      </c>
      <c r="CD117" s="58">
        <v>355</v>
      </c>
      <c r="CE117" s="58">
        <v>18</v>
      </c>
      <c r="CF117" s="58">
        <v>4</v>
      </c>
      <c r="CG117" s="63"/>
    </row>
    <row r="118" spans="1:85" s="49" customFormat="1" ht="15.65" customHeight="1" x14ac:dyDescent="0.35">
      <c r="A118" s="51">
        <v>13</v>
      </c>
      <c r="B118" s="52" t="s">
        <v>330</v>
      </c>
      <c r="C118" s="56" t="s">
        <v>117</v>
      </c>
      <c r="D118" s="41" t="s">
        <v>317</v>
      </c>
      <c r="E118" s="36" t="s">
        <v>318</v>
      </c>
      <c r="F118" s="41" t="s">
        <v>319</v>
      </c>
      <c r="G118" s="58">
        <v>35330755.07</v>
      </c>
      <c r="H118" s="58">
        <v>0</v>
      </c>
      <c r="I118" s="58">
        <v>1300014.58</v>
      </c>
      <c r="J118" s="58">
        <v>0</v>
      </c>
      <c r="K118" s="59">
        <v>0</v>
      </c>
      <c r="L118" s="59">
        <v>36630769.649999999</v>
      </c>
      <c r="M118" s="59">
        <v>0</v>
      </c>
      <c r="N118" s="58">
        <v>7492955.6699999999</v>
      </c>
      <c r="O118" s="58">
        <v>1136000.55</v>
      </c>
      <c r="P118" s="76">
        <v>12714927.779999999</v>
      </c>
      <c r="Q118" s="58">
        <v>24199.64</v>
      </c>
      <c r="R118" s="58">
        <v>1658212.95</v>
      </c>
      <c r="S118" s="58">
        <v>4845806.05</v>
      </c>
      <c r="T118" s="58">
        <v>4475389.01</v>
      </c>
      <c r="U118" s="58">
        <v>0</v>
      </c>
      <c r="V118" s="58">
        <v>0</v>
      </c>
      <c r="W118" s="58">
        <v>1431089.1</v>
      </c>
      <c r="X118" s="59">
        <v>2000503.71</v>
      </c>
      <c r="Y118" s="59">
        <v>35779084.460000001</v>
      </c>
      <c r="Z118" s="60">
        <v>0.1564179689636053</v>
      </c>
      <c r="AA118" s="59">
        <v>2000503.71</v>
      </c>
      <c r="AB118" s="59">
        <v>0</v>
      </c>
      <c r="AC118" s="59">
        <v>0</v>
      </c>
      <c r="AD118" s="59">
        <v>0</v>
      </c>
      <c r="AE118" s="59">
        <v>0</v>
      </c>
      <c r="AF118" s="59">
        <f t="shared" si="31"/>
        <v>0</v>
      </c>
      <c r="AG118" s="59">
        <v>1278280.4099999999</v>
      </c>
      <c r="AH118" s="58">
        <v>93528.960000000006</v>
      </c>
      <c r="AI118" s="58">
        <v>250549.21</v>
      </c>
      <c r="AJ118" s="59">
        <v>0</v>
      </c>
      <c r="AK118" s="58">
        <v>178835.82</v>
      </c>
      <c r="AL118" s="58">
        <v>6145.86</v>
      </c>
      <c r="AM118" s="58">
        <v>146722.82999999999</v>
      </c>
      <c r="AN118" s="58">
        <v>11240.62</v>
      </c>
      <c r="AO118" s="58">
        <v>28921.38</v>
      </c>
      <c r="AP118" s="58">
        <v>0</v>
      </c>
      <c r="AQ118" s="58">
        <v>62677.99</v>
      </c>
      <c r="AR118" s="58">
        <v>37368.550000000003</v>
      </c>
      <c r="AS118" s="58">
        <v>2835</v>
      </c>
      <c r="AT118" s="58">
        <v>44845.09</v>
      </c>
      <c r="AU118" s="58">
        <v>11062.44</v>
      </c>
      <c r="AV118" s="58">
        <v>90523.95</v>
      </c>
      <c r="AW118" s="58">
        <v>2243538.11</v>
      </c>
      <c r="AX118" s="58">
        <v>0</v>
      </c>
      <c r="AY118" s="60">
        <f t="shared" si="29"/>
        <v>0</v>
      </c>
      <c r="AZ118" s="59">
        <v>0</v>
      </c>
      <c r="BA118" s="60">
        <v>5.66221612313818E-2</v>
      </c>
      <c r="BB118" s="58">
        <v>1607410.59</v>
      </c>
      <c r="BC118" s="58">
        <v>3918954.36</v>
      </c>
      <c r="BD118" s="59">
        <v>276253</v>
      </c>
      <c r="BE118" s="59">
        <v>0</v>
      </c>
      <c r="BF118" s="59">
        <v>1296444.3759999999</v>
      </c>
      <c r="BG118" s="59">
        <v>735559.84849999996</v>
      </c>
      <c r="BH118" s="59">
        <v>0</v>
      </c>
      <c r="BI118" s="59">
        <v>0</v>
      </c>
      <c r="BJ118" s="59">
        <f t="shared" si="32"/>
        <v>0</v>
      </c>
      <c r="BK118" s="59">
        <v>0</v>
      </c>
      <c r="BL118" s="59">
        <v>3537</v>
      </c>
      <c r="BM118" s="59">
        <v>1359</v>
      </c>
      <c r="BN118" s="58">
        <v>66</v>
      </c>
      <c r="BO118" s="58">
        <v>-59</v>
      </c>
      <c r="BP118" s="58">
        <v>-16</v>
      </c>
      <c r="BQ118" s="58">
        <v>-40</v>
      </c>
      <c r="BR118" s="58">
        <v>-263</v>
      </c>
      <c r="BS118" s="58">
        <v>-432</v>
      </c>
      <c r="BT118" s="58">
        <v>0</v>
      </c>
      <c r="BU118" s="58">
        <v>-4</v>
      </c>
      <c r="BV118" s="58">
        <v>5</v>
      </c>
      <c r="BW118" s="58">
        <v>-606</v>
      </c>
      <c r="BX118" s="58">
        <v>-1</v>
      </c>
      <c r="BY118" s="58">
        <v>3546</v>
      </c>
      <c r="BZ118" s="58">
        <v>23</v>
      </c>
      <c r="CA118" s="58">
        <v>50</v>
      </c>
      <c r="CB118" s="58">
        <v>170</v>
      </c>
      <c r="CC118" s="58">
        <v>38</v>
      </c>
      <c r="CD118" s="58">
        <v>291</v>
      </c>
      <c r="CE118" s="58">
        <v>115</v>
      </c>
      <c r="CF118" s="58">
        <v>0</v>
      </c>
      <c r="CG118" s="63"/>
    </row>
    <row r="119" spans="1:85" s="49" customFormat="1" ht="15.65" customHeight="1" x14ac:dyDescent="0.35">
      <c r="A119" s="51">
        <v>14</v>
      </c>
      <c r="B119" s="52" t="s">
        <v>225</v>
      </c>
      <c r="C119" s="56" t="s">
        <v>289</v>
      </c>
      <c r="D119" s="41" t="s">
        <v>331</v>
      </c>
      <c r="E119" s="36" t="s">
        <v>86</v>
      </c>
      <c r="F119" s="41" t="s">
        <v>332</v>
      </c>
      <c r="G119" s="58">
        <v>22303629.219999999</v>
      </c>
      <c r="H119" s="58">
        <v>0</v>
      </c>
      <c r="I119" s="58">
        <v>1826604.18</v>
      </c>
      <c r="J119" s="58">
        <v>0</v>
      </c>
      <c r="K119" s="59">
        <v>0</v>
      </c>
      <c r="L119" s="59">
        <v>24130233.399999999</v>
      </c>
      <c r="M119" s="59">
        <v>0</v>
      </c>
      <c r="N119" s="58">
        <v>3766577.85</v>
      </c>
      <c r="O119" s="58">
        <v>750815.83</v>
      </c>
      <c r="P119" s="76">
        <v>7962338.9900000002</v>
      </c>
      <c r="Q119" s="58">
        <v>0</v>
      </c>
      <c r="R119" s="58">
        <v>1443639.3</v>
      </c>
      <c r="S119" s="58">
        <v>4671652.3099999996</v>
      </c>
      <c r="T119" s="58">
        <v>1881244.17</v>
      </c>
      <c r="U119" s="58">
        <v>0</v>
      </c>
      <c r="V119" s="58">
        <v>0</v>
      </c>
      <c r="W119" s="58">
        <v>1183724.82</v>
      </c>
      <c r="X119" s="59">
        <v>1820315.02</v>
      </c>
      <c r="Y119" s="59">
        <v>23480308.289999999</v>
      </c>
      <c r="Z119" s="60">
        <v>0.12898232711922702</v>
      </c>
      <c r="AA119" s="59">
        <v>1784331.2</v>
      </c>
      <c r="AB119" s="59">
        <v>0</v>
      </c>
      <c r="AC119" s="59">
        <v>0</v>
      </c>
      <c r="AD119" s="59">
        <v>0</v>
      </c>
      <c r="AE119" s="59">
        <v>0</v>
      </c>
      <c r="AF119" s="59">
        <f t="shared" ref="AF119:AF129" si="33">SUM(AD119:AE119)</f>
        <v>0</v>
      </c>
      <c r="AG119" s="59">
        <v>649591.17000000004</v>
      </c>
      <c r="AH119" s="58">
        <v>50051.8</v>
      </c>
      <c r="AI119" s="58">
        <v>157240.41</v>
      </c>
      <c r="AJ119" s="59">
        <v>0</v>
      </c>
      <c r="AK119" s="58">
        <v>131408.67000000001</v>
      </c>
      <c r="AL119" s="58">
        <v>20650.400000000001</v>
      </c>
      <c r="AM119" s="58">
        <v>134318.06</v>
      </c>
      <c r="AN119" s="58">
        <v>11952.56</v>
      </c>
      <c r="AO119" s="58">
        <v>0</v>
      </c>
      <c r="AP119" s="58">
        <v>0</v>
      </c>
      <c r="AQ119" s="58">
        <v>31481.57</v>
      </c>
      <c r="AR119" s="58">
        <v>25586.21</v>
      </c>
      <c r="AS119" s="58">
        <v>4605</v>
      </c>
      <c r="AT119" s="58">
        <v>27210.59</v>
      </c>
      <c r="AU119" s="58">
        <v>2801.81</v>
      </c>
      <c r="AV119" s="58">
        <v>69773.84</v>
      </c>
      <c r="AW119" s="58">
        <v>1316672.0900000001</v>
      </c>
      <c r="AX119" s="58">
        <v>0</v>
      </c>
      <c r="AY119" s="60">
        <f t="shared" ref="AY119:AY129" si="34">AX119/AW119</f>
        <v>0</v>
      </c>
      <c r="AZ119" s="59">
        <v>0</v>
      </c>
      <c r="BA119" s="60">
        <v>8.000183209645377E-2</v>
      </c>
      <c r="BB119" s="58">
        <v>2391519.9300000002</v>
      </c>
      <c r="BC119" s="58">
        <v>485254.07</v>
      </c>
      <c r="BD119" s="59">
        <v>276253</v>
      </c>
      <c r="BE119" s="59">
        <v>0</v>
      </c>
      <c r="BF119" s="59">
        <v>841400.14999999898</v>
      </c>
      <c r="BG119" s="59">
        <v>512232.12749999901</v>
      </c>
      <c r="BH119" s="59">
        <v>0</v>
      </c>
      <c r="BI119" s="59">
        <v>0</v>
      </c>
      <c r="BJ119" s="59">
        <f t="shared" ref="BJ119:BJ129" si="35">SUM(BH119:BI119)</f>
        <v>0</v>
      </c>
      <c r="BK119" s="59">
        <v>0</v>
      </c>
      <c r="BL119" s="59">
        <v>1977</v>
      </c>
      <c r="BM119" s="59">
        <v>736</v>
      </c>
      <c r="BN119" s="58">
        <v>0</v>
      </c>
      <c r="BO119" s="58">
        <v>0</v>
      </c>
      <c r="BP119" s="58">
        <v>-24</v>
      </c>
      <c r="BQ119" s="58">
        <v>-27</v>
      </c>
      <c r="BR119" s="58">
        <v>-218</v>
      </c>
      <c r="BS119" s="58">
        <v>-87</v>
      </c>
      <c r="BT119" s="58">
        <v>9</v>
      </c>
      <c r="BU119" s="58">
        <v>-1</v>
      </c>
      <c r="BV119" s="58">
        <v>0</v>
      </c>
      <c r="BW119" s="58">
        <v>-344</v>
      </c>
      <c r="BX119" s="58">
        <v>-5</v>
      </c>
      <c r="BY119" s="58">
        <v>2016</v>
      </c>
      <c r="BZ119" s="58">
        <v>10</v>
      </c>
      <c r="CA119" s="58">
        <v>0</v>
      </c>
      <c r="CB119" s="58">
        <v>83</v>
      </c>
      <c r="CC119" s="58">
        <v>50</v>
      </c>
      <c r="CD119" s="58">
        <v>207</v>
      </c>
      <c r="CE119" s="58">
        <v>10</v>
      </c>
      <c r="CF119" s="58">
        <v>1</v>
      </c>
      <c r="CG119" s="63"/>
    </row>
    <row r="120" spans="1:85" s="49" customFormat="1" ht="15.65" customHeight="1" x14ac:dyDescent="0.35">
      <c r="A120" s="51">
        <v>14</v>
      </c>
      <c r="B120" s="52" t="s">
        <v>333</v>
      </c>
      <c r="C120" s="56" t="s">
        <v>334</v>
      </c>
      <c r="D120" s="41" t="s">
        <v>335</v>
      </c>
      <c r="E120" s="36" t="s">
        <v>86</v>
      </c>
      <c r="F120" s="41" t="s">
        <v>332</v>
      </c>
      <c r="G120" s="58">
        <v>15135153.65</v>
      </c>
      <c r="H120" s="58">
        <v>0</v>
      </c>
      <c r="I120" s="58">
        <v>220613.38</v>
      </c>
      <c r="J120" s="58">
        <v>0</v>
      </c>
      <c r="K120" s="59">
        <v>0</v>
      </c>
      <c r="L120" s="59">
        <v>15355767.029999999</v>
      </c>
      <c r="M120" s="59">
        <v>0</v>
      </c>
      <c r="N120" s="58">
        <v>3014056.13</v>
      </c>
      <c r="O120" s="58">
        <v>747110.98</v>
      </c>
      <c r="P120" s="76">
        <v>4108495.51</v>
      </c>
      <c r="Q120" s="58">
        <v>0</v>
      </c>
      <c r="R120" s="58">
        <v>607941.02</v>
      </c>
      <c r="S120" s="58">
        <v>3237830.16</v>
      </c>
      <c r="T120" s="58">
        <v>1272127</v>
      </c>
      <c r="U120" s="58">
        <v>0</v>
      </c>
      <c r="V120" s="58">
        <v>0</v>
      </c>
      <c r="W120" s="58">
        <v>631041.79</v>
      </c>
      <c r="X120" s="59">
        <v>1369889.74</v>
      </c>
      <c r="Y120" s="59">
        <v>14988492.33</v>
      </c>
      <c r="Z120" s="60">
        <v>0.17115632849885207</v>
      </c>
      <c r="AA120" s="59">
        <v>1366755.89</v>
      </c>
      <c r="AB120" s="59">
        <v>0</v>
      </c>
      <c r="AC120" s="59">
        <v>0</v>
      </c>
      <c r="AD120" s="59">
        <v>0</v>
      </c>
      <c r="AE120" s="59">
        <v>515.12</v>
      </c>
      <c r="AF120" s="59">
        <f t="shared" si="33"/>
        <v>515.12</v>
      </c>
      <c r="AG120" s="59">
        <v>705759.01</v>
      </c>
      <c r="AH120" s="58">
        <v>58156.55</v>
      </c>
      <c r="AI120" s="58">
        <v>143112.78</v>
      </c>
      <c r="AJ120" s="59">
        <v>0</v>
      </c>
      <c r="AK120" s="58">
        <v>102249.23</v>
      </c>
      <c r="AL120" s="58">
        <v>63363.45</v>
      </c>
      <c r="AM120" s="58">
        <v>79700.649999999994</v>
      </c>
      <c r="AN120" s="58">
        <v>12046.23</v>
      </c>
      <c r="AO120" s="58">
        <v>0</v>
      </c>
      <c r="AP120" s="58">
        <v>0</v>
      </c>
      <c r="AQ120" s="58">
        <v>15959.98</v>
      </c>
      <c r="AR120" s="58">
        <v>15076.12</v>
      </c>
      <c r="AS120" s="58">
        <v>360</v>
      </c>
      <c r="AT120" s="58">
        <v>6944.13</v>
      </c>
      <c r="AU120" s="58">
        <v>0</v>
      </c>
      <c r="AV120" s="58">
        <v>56192.160000000003</v>
      </c>
      <c r="AW120" s="58">
        <v>1258920.29</v>
      </c>
      <c r="AX120" s="58">
        <v>0</v>
      </c>
      <c r="AY120" s="60">
        <f t="shared" si="34"/>
        <v>0</v>
      </c>
      <c r="AZ120" s="59">
        <v>0</v>
      </c>
      <c r="BA120" s="60">
        <v>9.0303403692238021E-2</v>
      </c>
      <c r="BB120" s="58">
        <v>1195561.95</v>
      </c>
      <c r="BC120" s="58">
        <v>1394915.38</v>
      </c>
      <c r="BD120" s="59">
        <v>276253</v>
      </c>
      <c r="BE120" s="59">
        <v>0</v>
      </c>
      <c r="BF120" s="59">
        <v>971527.43000000098</v>
      </c>
      <c r="BG120" s="59">
        <v>656797.35750000097</v>
      </c>
      <c r="BH120" s="59">
        <v>0</v>
      </c>
      <c r="BI120" s="59">
        <v>0</v>
      </c>
      <c r="BJ120" s="59">
        <f t="shared" si="35"/>
        <v>0</v>
      </c>
      <c r="BK120" s="59">
        <v>0</v>
      </c>
      <c r="BL120" s="59">
        <v>1253</v>
      </c>
      <c r="BM120" s="59">
        <v>577</v>
      </c>
      <c r="BN120" s="58">
        <v>6</v>
      </c>
      <c r="BO120" s="58">
        <v>0</v>
      </c>
      <c r="BP120" s="58">
        <v>-29</v>
      </c>
      <c r="BQ120" s="58">
        <v>-24</v>
      </c>
      <c r="BR120" s="58">
        <v>-211</v>
      </c>
      <c r="BS120" s="58">
        <v>-62</v>
      </c>
      <c r="BT120" s="58">
        <v>3</v>
      </c>
      <c r="BU120" s="58">
        <v>0</v>
      </c>
      <c r="BV120" s="58">
        <v>-1</v>
      </c>
      <c r="BW120" s="58">
        <v>-271</v>
      </c>
      <c r="BX120" s="58">
        <v>-4</v>
      </c>
      <c r="BY120" s="58">
        <v>1237</v>
      </c>
      <c r="BZ120" s="58">
        <v>0</v>
      </c>
      <c r="CA120" s="58">
        <v>4</v>
      </c>
      <c r="CB120" s="58">
        <v>62</v>
      </c>
      <c r="CC120" s="58">
        <v>12</v>
      </c>
      <c r="CD120" s="58">
        <v>192</v>
      </c>
      <c r="CE120" s="58">
        <v>1</v>
      </c>
      <c r="CF120" s="58">
        <v>4</v>
      </c>
      <c r="CG120" s="63"/>
    </row>
    <row r="121" spans="1:85" s="49" customFormat="1" ht="15.65" customHeight="1" x14ac:dyDescent="0.35">
      <c r="A121" s="51">
        <v>14</v>
      </c>
      <c r="B121" s="52" t="s">
        <v>336</v>
      </c>
      <c r="C121" s="56" t="s">
        <v>337</v>
      </c>
      <c r="D121" s="41" t="s">
        <v>331</v>
      </c>
      <c r="E121" s="36" t="s">
        <v>86</v>
      </c>
      <c r="F121" s="41" t="s">
        <v>332</v>
      </c>
      <c r="G121" s="58">
        <v>22772642.77</v>
      </c>
      <c r="H121" s="58">
        <v>102203.01</v>
      </c>
      <c r="I121" s="58">
        <v>1117994.18</v>
      </c>
      <c r="J121" s="58">
        <v>0</v>
      </c>
      <c r="K121" s="59">
        <v>0</v>
      </c>
      <c r="L121" s="59">
        <v>23992839.960000001</v>
      </c>
      <c r="M121" s="59">
        <v>0</v>
      </c>
      <c r="N121" s="58">
        <v>3705780.31</v>
      </c>
      <c r="O121" s="58">
        <v>1076692.52</v>
      </c>
      <c r="P121" s="76">
        <v>6484038.6500000004</v>
      </c>
      <c r="Q121" s="58">
        <v>0</v>
      </c>
      <c r="R121" s="58">
        <v>1537100.85</v>
      </c>
      <c r="S121" s="58">
        <v>5420226.7699999996</v>
      </c>
      <c r="T121" s="58">
        <v>1876263.24</v>
      </c>
      <c r="U121" s="58">
        <v>0</v>
      </c>
      <c r="V121" s="58">
        <v>0</v>
      </c>
      <c r="W121" s="58">
        <v>742316.3</v>
      </c>
      <c r="X121" s="59">
        <v>2100665.02</v>
      </c>
      <c r="Y121" s="59">
        <v>22943083.66</v>
      </c>
      <c r="Z121" s="60">
        <v>0.18282881905401024</v>
      </c>
      <c r="AA121" s="59">
        <v>2048575.85</v>
      </c>
      <c r="AB121" s="59">
        <v>0</v>
      </c>
      <c r="AC121" s="59">
        <v>0</v>
      </c>
      <c r="AD121" s="59">
        <v>0</v>
      </c>
      <c r="AE121" s="59">
        <v>0</v>
      </c>
      <c r="AF121" s="59">
        <f t="shared" si="33"/>
        <v>0</v>
      </c>
      <c r="AG121" s="59">
        <v>781281.31</v>
      </c>
      <c r="AH121" s="58">
        <v>60264.78</v>
      </c>
      <c r="AI121" s="58">
        <v>174048.4</v>
      </c>
      <c r="AJ121" s="59">
        <v>0</v>
      </c>
      <c r="AK121" s="58">
        <v>179461.63</v>
      </c>
      <c r="AL121" s="58">
        <v>40777.49</v>
      </c>
      <c r="AM121" s="58">
        <v>93764.29</v>
      </c>
      <c r="AN121" s="58">
        <v>11952.55</v>
      </c>
      <c r="AO121" s="58">
        <v>2944.24</v>
      </c>
      <c r="AP121" s="58">
        <v>0</v>
      </c>
      <c r="AQ121" s="58">
        <v>36133.040000000001</v>
      </c>
      <c r="AR121" s="58">
        <v>25212.240000000002</v>
      </c>
      <c r="AS121" s="58">
        <v>3540</v>
      </c>
      <c r="AT121" s="58">
        <v>6212.13</v>
      </c>
      <c r="AU121" s="58">
        <v>9002.14</v>
      </c>
      <c r="AV121" s="58">
        <v>61672.98</v>
      </c>
      <c r="AW121" s="58">
        <v>1486267.22</v>
      </c>
      <c r="AX121" s="58">
        <v>0</v>
      </c>
      <c r="AY121" s="60">
        <f t="shared" si="34"/>
        <v>0</v>
      </c>
      <c r="AZ121" s="59">
        <v>0</v>
      </c>
      <c r="BA121" s="60">
        <v>8.9957756361011068E-2</v>
      </c>
      <c r="BB121" s="58">
        <v>1763676.34</v>
      </c>
      <c r="BC121" s="58">
        <v>2418504.7000000002</v>
      </c>
      <c r="BD121" s="59">
        <v>276253</v>
      </c>
      <c r="BE121" s="59">
        <v>1.16415321826935E-10</v>
      </c>
      <c r="BF121" s="59">
        <v>902499.6</v>
      </c>
      <c r="BG121" s="59">
        <v>530932.79500000004</v>
      </c>
      <c r="BH121" s="59">
        <v>0</v>
      </c>
      <c r="BI121" s="59">
        <v>0</v>
      </c>
      <c r="BJ121" s="59">
        <f t="shared" si="35"/>
        <v>0</v>
      </c>
      <c r="BK121" s="59">
        <v>0</v>
      </c>
      <c r="BL121" s="59">
        <v>1840</v>
      </c>
      <c r="BM121" s="59">
        <v>684</v>
      </c>
      <c r="BN121" s="58">
        <v>17</v>
      </c>
      <c r="BO121" s="58">
        <v>-14</v>
      </c>
      <c r="BP121" s="58">
        <v>-22</v>
      </c>
      <c r="BQ121" s="58">
        <v>-34</v>
      </c>
      <c r="BR121" s="58">
        <v>-226</v>
      </c>
      <c r="BS121" s="58">
        <v>-139</v>
      </c>
      <c r="BT121" s="58">
        <v>15</v>
      </c>
      <c r="BU121" s="58">
        <v>2</v>
      </c>
      <c r="BV121" s="58">
        <v>44</v>
      </c>
      <c r="BW121" s="58">
        <v>-323</v>
      </c>
      <c r="BX121" s="58">
        <v>-2</v>
      </c>
      <c r="BY121" s="58">
        <v>1842</v>
      </c>
      <c r="BZ121" s="58">
        <v>17</v>
      </c>
      <c r="CA121" s="58">
        <v>15</v>
      </c>
      <c r="CB121" s="58">
        <v>77</v>
      </c>
      <c r="CC121" s="58">
        <v>26</v>
      </c>
      <c r="CD121" s="58">
        <v>209</v>
      </c>
      <c r="CE121" s="58">
        <v>7</v>
      </c>
      <c r="CF121" s="58">
        <v>1</v>
      </c>
      <c r="CG121" s="63"/>
    </row>
    <row r="122" spans="1:85" s="49" customFormat="1" ht="15.65" customHeight="1" x14ac:dyDescent="0.35">
      <c r="A122" s="38">
        <v>15</v>
      </c>
      <c r="B122" s="50" t="s">
        <v>544</v>
      </c>
      <c r="C122" s="56" t="s">
        <v>545</v>
      </c>
      <c r="D122" s="72" t="s">
        <v>547</v>
      </c>
      <c r="E122" s="41"/>
      <c r="F122" s="72" t="s">
        <v>546</v>
      </c>
      <c r="G122" s="58">
        <v>14571730.710000001</v>
      </c>
      <c r="H122" s="58">
        <v>1275621.9099999999</v>
      </c>
      <c r="I122" s="58">
        <v>0</v>
      </c>
      <c r="J122" s="58">
        <v>46091.51</v>
      </c>
      <c r="K122" s="59">
        <v>0</v>
      </c>
      <c r="L122" s="59">
        <v>15893444.130000001</v>
      </c>
      <c r="M122" s="59">
        <v>523767.1</v>
      </c>
      <c r="N122" s="58">
        <v>0</v>
      </c>
      <c r="O122" s="58">
        <v>1169855.22</v>
      </c>
      <c r="P122" s="76">
        <v>3297133.42</v>
      </c>
      <c r="Q122" s="58">
        <v>0</v>
      </c>
      <c r="R122" s="58">
        <v>1870281.78</v>
      </c>
      <c r="S122" s="58">
        <v>5630462.2999999998</v>
      </c>
      <c r="T122" s="58">
        <v>1561050.89</v>
      </c>
      <c r="U122" s="58">
        <v>0</v>
      </c>
      <c r="V122" s="58">
        <v>0</v>
      </c>
      <c r="W122" s="58">
        <v>1133444.72</v>
      </c>
      <c r="X122" s="59">
        <v>1151601.5900000001</v>
      </c>
      <c r="Y122" s="59">
        <v>15813829.92</v>
      </c>
      <c r="Z122" s="60">
        <v>4.7371486455886978E-2</v>
      </c>
      <c r="AA122" s="59">
        <v>1151601.5900000001</v>
      </c>
      <c r="AB122" s="59">
        <v>0</v>
      </c>
      <c r="AC122" s="59">
        <v>0</v>
      </c>
      <c r="AD122" s="59">
        <v>0</v>
      </c>
      <c r="AE122" s="59">
        <v>0</v>
      </c>
      <c r="AF122" s="59">
        <f t="shared" si="33"/>
        <v>0</v>
      </c>
      <c r="AG122" s="59">
        <v>504570.09</v>
      </c>
      <c r="AH122" s="58">
        <v>44799.12</v>
      </c>
      <c r="AI122" s="58">
        <v>113302.3</v>
      </c>
      <c r="AJ122" s="59">
        <v>0</v>
      </c>
      <c r="AK122" s="58">
        <v>91006.65</v>
      </c>
      <c r="AL122" s="58">
        <v>28907.439999999999</v>
      </c>
      <c r="AM122" s="58">
        <v>61318.8</v>
      </c>
      <c r="AN122" s="58">
        <v>12016.42</v>
      </c>
      <c r="AO122" s="58">
        <v>40508.93</v>
      </c>
      <c r="AP122" s="58">
        <v>0</v>
      </c>
      <c r="AQ122" s="58">
        <v>21244.82</v>
      </c>
      <c r="AR122" s="58">
        <v>20119.78</v>
      </c>
      <c r="AS122" s="58">
        <v>0</v>
      </c>
      <c r="AT122" s="58">
        <v>11389.14</v>
      </c>
      <c r="AU122" s="58">
        <v>0</v>
      </c>
      <c r="AV122" s="58">
        <v>107760.1</v>
      </c>
      <c r="AW122" s="58">
        <v>1056943.5900000001</v>
      </c>
      <c r="AX122" s="58">
        <v>0</v>
      </c>
      <c r="AY122" s="60">
        <f t="shared" si="34"/>
        <v>0</v>
      </c>
      <c r="AZ122" s="59">
        <v>0</v>
      </c>
      <c r="BA122" s="60">
        <v>7.628775178498072E-2</v>
      </c>
      <c r="BB122" s="58">
        <v>571187.26</v>
      </c>
      <c r="BC122" s="58">
        <v>179525.39</v>
      </c>
      <c r="BD122" s="59">
        <v>272973</v>
      </c>
      <c r="BE122" s="59">
        <v>0</v>
      </c>
      <c r="BF122" s="59">
        <v>703415.32</v>
      </c>
      <c r="BG122" s="59">
        <v>439179.42249999999</v>
      </c>
      <c r="BH122" s="59">
        <v>0</v>
      </c>
      <c r="BI122" s="59">
        <v>0</v>
      </c>
      <c r="BJ122" s="59">
        <f t="shared" si="35"/>
        <v>0</v>
      </c>
      <c r="BK122" s="59">
        <v>0</v>
      </c>
      <c r="BL122" s="59">
        <v>1386</v>
      </c>
      <c r="BM122" s="59">
        <v>469</v>
      </c>
      <c r="BN122" s="58">
        <v>84</v>
      </c>
      <c r="BO122" s="58">
        <v>-99</v>
      </c>
      <c r="BP122" s="58">
        <v>-12</v>
      </c>
      <c r="BQ122" s="58">
        <v>-8</v>
      </c>
      <c r="BR122" s="58">
        <v>-78</v>
      </c>
      <c r="BS122" s="58">
        <v>-102</v>
      </c>
      <c r="BT122" s="58">
        <v>0</v>
      </c>
      <c r="BU122" s="58">
        <v>0</v>
      </c>
      <c r="BV122" s="58">
        <v>0</v>
      </c>
      <c r="BW122" s="58">
        <v>-234</v>
      </c>
      <c r="BX122" s="58">
        <v>-3</v>
      </c>
      <c r="BY122" s="58">
        <v>1403</v>
      </c>
      <c r="BZ122" s="58">
        <v>2</v>
      </c>
      <c r="CA122" s="58">
        <v>47</v>
      </c>
      <c r="CB122" s="58">
        <v>43</v>
      </c>
      <c r="CC122" s="58">
        <v>14</v>
      </c>
      <c r="CD122" s="58">
        <v>163</v>
      </c>
      <c r="CE122" s="58">
        <v>8</v>
      </c>
      <c r="CF122" s="58">
        <v>6</v>
      </c>
      <c r="CG122" s="63"/>
    </row>
    <row r="123" spans="1:85" s="49" customFormat="1" ht="15.65" customHeight="1" x14ac:dyDescent="0.35">
      <c r="A123" s="38">
        <v>15</v>
      </c>
      <c r="B123" s="50" t="s">
        <v>539</v>
      </c>
      <c r="C123" s="56" t="s">
        <v>106</v>
      </c>
      <c r="D123" s="41" t="s">
        <v>338</v>
      </c>
      <c r="E123" s="41" t="s">
        <v>115</v>
      </c>
      <c r="F123" s="41" t="s">
        <v>339</v>
      </c>
      <c r="G123" s="58">
        <v>15794241.49</v>
      </c>
      <c r="H123" s="58">
        <v>0</v>
      </c>
      <c r="I123" s="58">
        <v>620899.36</v>
      </c>
      <c r="J123" s="58">
        <v>49387.24</v>
      </c>
      <c r="K123" s="59">
        <v>0</v>
      </c>
      <c r="L123" s="59">
        <v>16464528.09</v>
      </c>
      <c r="M123" s="59">
        <v>581804.68999999994</v>
      </c>
      <c r="N123" s="58">
        <v>0</v>
      </c>
      <c r="O123" s="58">
        <v>2685774.15</v>
      </c>
      <c r="P123" s="76">
        <v>2662510.66</v>
      </c>
      <c r="Q123" s="58">
        <v>3202.22</v>
      </c>
      <c r="R123" s="58">
        <v>1817481.96</v>
      </c>
      <c r="S123" s="58">
        <v>5931046.7999999998</v>
      </c>
      <c r="T123" s="58">
        <v>1385699.12</v>
      </c>
      <c r="U123" s="58">
        <v>0</v>
      </c>
      <c r="V123" s="58">
        <v>0</v>
      </c>
      <c r="W123" s="58">
        <v>522589.89</v>
      </c>
      <c r="X123" s="59">
        <v>1403302.9200000002</v>
      </c>
      <c r="Y123" s="59">
        <v>16411607.720000001</v>
      </c>
      <c r="Z123" s="60">
        <v>4.1252610985625812E-2</v>
      </c>
      <c r="AA123" s="59">
        <v>1391710.1</v>
      </c>
      <c r="AB123" s="59">
        <v>0</v>
      </c>
      <c r="AC123" s="59">
        <v>0</v>
      </c>
      <c r="AD123" s="59">
        <v>0</v>
      </c>
      <c r="AE123" s="59">
        <v>0</v>
      </c>
      <c r="AF123" s="59">
        <f t="shared" si="33"/>
        <v>0</v>
      </c>
      <c r="AG123" s="59">
        <v>853285.74</v>
      </c>
      <c r="AH123" s="58">
        <v>68226.080000000002</v>
      </c>
      <c r="AI123" s="58">
        <v>149128.03</v>
      </c>
      <c r="AJ123" s="59">
        <v>0</v>
      </c>
      <c r="AK123" s="58">
        <v>136562.85</v>
      </c>
      <c r="AL123" s="58">
        <v>33704.129999999997</v>
      </c>
      <c r="AM123" s="58">
        <v>50466.21</v>
      </c>
      <c r="AN123" s="58">
        <v>11732.14</v>
      </c>
      <c r="AO123" s="58">
        <v>0</v>
      </c>
      <c r="AP123" s="58">
        <v>0</v>
      </c>
      <c r="AQ123" s="58">
        <v>18666.560000000001</v>
      </c>
      <c r="AR123" s="58">
        <v>15015.07</v>
      </c>
      <c r="AS123" s="58">
        <v>0</v>
      </c>
      <c r="AT123" s="58">
        <v>1289.47</v>
      </c>
      <c r="AU123" s="58">
        <v>0</v>
      </c>
      <c r="AV123" s="58">
        <v>50404.24</v>
      </c>
      <c r="AW123" s="58">
        <v>1388480.52</v>
      </c>
      <c r="AX123" s="58">
        <v>0</v>
      </c>
      <c r="AY123" s="60">
        <f t="shared" si="34"/>
        <v>0</v>
      </c>
      <c r="AZ123" s="59">
        <v>0</v>
      </c>
      <c r="BA123" s="60">
        <v>8.4984500208584543E-2</v>
      </c>
      <c r="BB123" s="58">
        <v>197906.59</v>
      </c>
      <c r="BC123" s="58">
        <v>453647.11</v>
      </c>
      <c r="BD123" s="59">
        <v>272973</v>
      </c>
      <c r="BE123" s="59">
        <v>0</v>
      </c>
      <c r="BF123" s="59">
        <v>499926.16</v>
      </c>
      <c r="BG123" s="59">
        <v>152806.03</v>
      </c>
      <c r="BH123" s="59">
        <v>0</v>
      </c>
      <c r="BI123" s="59">
        <v>0</v>
      </c>
      <c r="BJ123" s="59">
        <f t="shared" si="35"/>
        <v>0</v>
      </c>
      <c r="BK123" s="59">
        <v>0</v>
      </c>
      <c r="BL123" s="59">
        <v>1335</v>
      </c>
      <c r="BM123" s="59">
        <v>694</v>
      </c>
      <c r="BN123" s="58">
        <v>1</v>
      </c>
      <c r="BO123" s="58">
        <v>0</v>
      </c>
      <c r="BP123" s="58">
        <v>-19</v>
      </c>
      <c r="BQ123" s="58">
        <v>-30</v>
      </c>
      <c r="BR123" s="58">
        <v>-240</v>
      </c>
      <c r="BS123" s="58">
        <v>-139</v>
      </c>
      <c r="BT123" s="58">
        <v>0</v>
      </c>
      <c r="BU123" s="58">
        <v>0</v>
      </c>
      <c r="BV123" s="58">
        <v>-1</v>
      </c>
      <c r="BW123" s="58">
        <v>-342</v>
      </c>
      <c r="BX123" s="58">
        <v>-1</v>
      </c>
      <c r="BY123" s="58">
        <v>1258</v>
      </c>
      <c r="BZ123" s="58">
        <v>15</v>
      </c>
      <c r="CA123" s="58">
        <v>51</v>
      </c>
      <c r="CB123" s="58">
        <v>120</v>
      </c>
      <c r="CC123" s="58">
        <v>37</v>
      </c>
      <c r="CD123" s="58">
        <v>126</v>
      </c>
      <c r="CE123" s="58">
        <v>55</v>
      </c>
      <c r="CF123" s="58">
        <v>10</v>
      </c>
      <c r="CG123" s="63"/>
    </row>
    <row r="124" spans="1:85" s="49" customFormat="1" ht="15.65" customHeight="1" x14ac:dyDescent="0.35">
      <c r="A124" s="38">
        <v>16</v>
      </c>
      <c r="B124" s="50" t="s">
        <v>340</v>
      </c>
      <c r="C124" s="56" t="s">
        <v>341</v>
      </c>
      <c r="D124" s="41" t="s">
        <v>342</v>
      </c>
      <c r="E124" s="41" t="s">
        <v>277</v>
      </c>
      <c r="F124" s="41" t="s">
        <v>339</v>
      </c>
      <c r="G124" s="58">
        <v>13178658.050000001</v>
      </c>
      <c r="H124" s="58">
        <v>0</v>
      </c>
      <c r="I124" s="58">
        <v>1125156.74</v>
      </c>
      <c r="J124" s="58">
        <v>20619.02</v>
      </c>
      <c r="K124" s="59">
        <v>0</v>
      </c>
      <c r="L124" s="59">
        <v>14324433.810000001</v>
      </c>
      <c r="M124" s="59">
        <v>206190.13</v>
      </c>
      <c r="N124" s="58">
        <v>1328378.8400000001</v>
      </c>
      <c r="O124" s="58">
        <v>3096666.92</v>
      </c>
      <c r="P124" s="76">
        <v>2030814.03</v>
      </c>
      <c r="Q124" s="58">
        <v>0</v>
      </c>
      <c r="R124" s="58">
        <v>955079.24</v>
      </c>
      <c r="S124" s="58">
        <v>3934870.77</v>
      </c>
      <c r="T124" s="58">
        <v>1006330.6</v>
      </c>
      <c r="U124" s="58">
        <v>0</v>
      </c>
      <c r="V124" s="58">
        <v>0</v>
      </c>
      <c r="W124" s="58">
        <v>1457342.27</v>
      </c>
      <c r="X124" s="59">
        <v>1323450.69</v>
      </c>
      <c r="Y124" s="59">
        <v>15132933.359999999</v>
      </c>
      <c r="Z124" s="60">
        <v>8.7034108150336284E-2</v>
      </c>
      <c r="AA124" s="59">
        <v>1323450.69</v>
      </c>
      <c r="AB124" s="59">
        <v>0</v>
      </c>
      <c r="AC124" s="59">
        <v>0</v>
      </c>
      <c r="AD124" s="59">
        <v>0</v>
      </c>
      <c r="AE124" s="59">
        <v>0</v>
      </c>
      <c r="AF124" s="59">
        <f t="shared" si="33"/>
        <v>0</v>
      </c>
      <c r="AG124" s="59">
        <v>594826.78</v>
      </c>
      <c r="AH124" s="58">
        <v>50432.84</v>
      </c>
      <c r="AI124" s="58">
        <v>187560.51</v>
      </c>
      <c r="AJ124" s="59">
        <v>0</v>
      </c>
      <c r="AK124" s="58">
        <v>72361.919999999998</v>
      </c>
      <c r="AL124" s="58">
        <v>34752.33</v>
      </c>
      <c r="AM124" s="58">
        <v>53693.63</v>
      </c>
      <c r="AN124" s="58">
        <v>11712.49</v>
      </c>
      <c r="AO124" s="58">
        <v>0</v>
      </c>
      <c r="AP124" s="58">
        <v>0</v>
      </c>
      <c r="AQ124" s="58">
        <v>8994.44</v>
      </c>
      <c r="AR124" s="58">
        <v>9892.1299999999992</v>
      </c>
      <c r="AS124" s="58">
        <v>180</v>
      </c>
      <c r="AT124" s="58">
        <v>5949.25</v>
      </c>
      <c r="AU124" s="58">
        <v>0</v>
      </c>
      <c r="AV124" s="58">
        <v>74226.739999999991</v>
      </c>
      <c r="AW124" s="58">
        <v>1104583.06</v>
      </c>
      <c r="AX124" s="58">
        <v>0</v>
      </c>
      <c r="AY124" s="60">
        <f t="shared" si="34"/>
        <v>0</v>
      </c>
      <c r="AZ124" s="59">
        <v>0</v>
      </c>
      <c r="BA124" s="60">
        <v>9.8876780087616953E-2</v>
      </c>
      <c r="BB124" s="58">
        <v>183545.81</v>
      </c>
      <c r="BC124" s="58">
        <v>963446.94</v>
      </c>
      <c r="BD124" s="59">
        <v>276242.65999999997</v>
      </c>
      <c r="BE124" s="59">
        <v>0</v>
      </c>
      <c r="BF124" s="59">
        <v>78876.960000000399</v>
      </c>
      <c r="BG124" s="59">
        <v>0</v>
      </c>
      <c r="BH124" s="59">
        <v>0</v>
      </c>
      <c r="BI124" s="59">
        <v>0</v>
      </c>
      <c r="BJ124" s="59">
        <f t="shared" si="35"/>
        <v>0</v>
      </c>
      <c r="BK124" s="59">
        <v>0</v>
      </c>
      <c r="BL124" s="59">
        <v>1162</v>
      </c>
      <c r="BM124" s="59">
        <v>436</v>
      </c>
      <c r="BN124" s="58">
        <v>0</v>
      </c>
      <c r="BO124" s="58">
        <v>0</v>
      </c>
      <c r="BP124" s="58">
        <v>-23</v>
      </c>
      <c r="BQ124" s="58">
        <v>-13</v>
      </c>
      <c r="BR124" s="58">
        <v>-234</v>
      </c>
      <c r="BS124" s="58">
        <v>-79</v>
      </c>
      <c r="BT124" s="58">
        <v>0</v>
      </c>
      <c r="BU124" s="58">
        <v>-2</v>
      </c>
      <c r="BV124" s="58">
        <v>0</v>
      </c>
      <c r="BW124" s="58">
        <v>-122</v>
      </c>
      <c r="BX124" s="58">
        <v>-1</v>
      </c>
      <c r="BY124" s="58">
        <v>1124</v>
      </c>
      <c r="BZ124" s="58">
        <v>0</v>
      </c>
      <c r="CA124" s="58">
        <v>13</v>
      </c>
      <c r="CB124" s="58">
        <v>53</v>
      </c>
      <c r="CC124" s="58">
        <v>20</v>
      </c>
      <c r="CD124" s="58">
        <v>40</v>
      </c>
      <c r="CE124" s="58">
        <v>5</v>
      </c>
      <c r="CF124" s="58">
        <v>5</v>
      </c>
      <c r="CG124" s="63"/>
    </row>
    <row r="125" spans="1:85" s="49" customFormat="1" ht="15.65" customHeight="1" x14ac:dyDescent="0.35">
      <c r="A125" s="38">
        <v>16</v>
      </c>
      <c r="B125" s="50" t="s">
        <v>343</v>
      </c>
      <c r="C125" s="56" t="s">
        <v>155</v>
      </c>
      <c r="D125" s="41" t="s">
        <v>344</v>
      </c>
      <c r="E125" s="41" t="s">
        <v>277</v>
      </c>
      <c r="F125" s="41" t="s">
        <v>339</v>
      </c>
      <c r="G125" s="58">
        <v>16546578.77</v>
      </c>
      <c r="H125" s="58">
        <v>0</v>
      </c>
      <c r="I125" s="58">
        <v>1390765.21</v>
      </c>
      <c r="J125" s="58">
        <v>4912.22</v>
      </c>
      <c r="K125" s="59">
        <v>0</v>
      </c>
      <c r="L125" s="59">
        <v>17942256.199999999</v>
      </c>
      <c r="M125" s="59">
        <v>49122.21</v>
      </c>
      <c r="N125" s="58">
        <v>0</v>
      </c>
      <c r="O125" s="58">
        <v>3680972.9</v>
      </c>
      <c r="P125" s="76">
        <v>1792447.36</v>
      </c>
      <c r="Q125" s="58">
        <v>0</v>
      </c>
      <c r="R125" s="58">
        <v>1600316.23</v>
      </c>
      <c r="S125" s="58">
        <v>6180892.6600000001</v>
      </c>
      <c r="T125" s="58">
        <v>1755615.62</v>
      </c>
      <c r="U125" s="58">
        <v>0</v>
      </c>
      <c r="V125" s="58">
        <v>0</v>
      </c>
      <c r="W125" s="58">
        <v>1449235.36</v>
      </c>
      <c r="X125" s="59">
        <v>1664882.01</v>
      </c>
      <c r="Y125" s="59">
        <v>18124362.140000001</v>
      </c>
      <c r="Z125" s="60">
        <v>0.18274916295581747</v>
      </c>
      <c r="AA125" s="59">
        <v>1664882.01</v>
      </c>
      <c r="AB125" s="59">
        <v>0</v>
      </c>
      <c r="AC125" s="59">
        <v>0</v>
      </c>
      <c r="AD125" s="59">
        <v>0</v>
      </c>
      <c r="AE125" s="59">
        <v>0</v>
      </c>
      <c r="AF125" s="59">
        <f t="shared" si="33"/>
        <v>0</v>
      </c>
      <c r="AG125" s="59">
        <v>860091.68</v>
      </c>
      <c r="AH125" s="58">
        <v>68379.850000000006</v>
      </c>
      <c r="AI125" s="58">
        <v>174286.16</v>
      </c>
      <c r="AJ125" s="59">
        <v>0</v>
      </c>
      <c r="AK125" s="58">
        <v>247003.02</v>
      </c>
      <c r="AL125" s="58">
        <v>35866.81</v>
      </c>
      <c r="AM125" s="58">
        <v>67490.36</v>
      </c>
      <c r="AN125" s="58">
        <v>12391.71</v>
      </c>
      <c r="AO125" s="58">
        <v>0</v>
      </c>
      <c r="AP125" s="58">
        <v>0</v>
      </c>
      <c r="AQ125" s="58">
        <v>33499.32</v>
      </c>
      <c r="AR125" s="58">
        <v>3450.06</v>
      </c>
      <c r="AS125" s="58">
        <v>0</v>
      </c>
      <c r="AT125" s="58">
        <v>0</v>
      </c>
      <c r="AU125" s="58">
        <v>0</v>
      </c>
      <c r="AV125" s="58">
        <v>96423.83</v>
      </c>
      <c r="AW125" s="58">
        <v>1598882.8</v>
      </c>
      <c r="AX125" s="58">
        <v>0</v>
      </c>
      <c r="AY125" s="60">
        <f t="shared" si="34"/>
        <v>0</v>
      </c>
      <c r="AZ125" s="59">
        <v>0</v>
      </c>
      <c r="BA125" s="60">
        <v>0.10032007759156432</v>
      </c>
      <c r="BB125" s="58">
        <v>2027414.7</v>
      </c>
      <c r="BC125" s="58">
        <v>996458.72</v>
      </c>
      <c r="BD125" s="59">
        <v>276253</v>
      </c>
      <c r="BE125" s="59">
        <v>0</v>
      </c>
      <c r="BF125" s="59">
        <v>526194.98</v>
      </c>
      <c r="BG125" s="59">
        <v>126474.28</v>
      </c>
      <c r="BH125" s="59">
        <v>0</v>
      </c>
      <c r="BI125" s="59">
        <v>0</v>
      </c>
      <c r="BJ125" s="59">
        <f t="shared" si="35"/>
        <v>0</v>
      </c>
      <c r="BK125" s="59">
        <v>0</v>
      </c>
      <c r="BL125" s="59">
        <v>1637</v>
      </c>
      <c r="BM125" s="59">
        <v>852</v>
      </c>
      <c r="BN125" s="58">
        <v>7</v>
      </c>
      <c r="BO125" s="58">
        <v>-8</v>
      </c>
      <c r="BP125" s="58">
        <v>-21</v>
      </c>
      <c r="BQ125" s="58">
        <v>-11</v>
      </c>
      <c r="BR125" s="58">
        <v>-439</v>
      </c>
      <c r="BS125" s="58">
        <v>-130</v>
      </c>
      <c r="BT125" s="58">
        <v>0</v>
      </c>
      <c r="BU125" s="58">
        <v>0</v>
      </c>
      <c r="BV125" s="58">
        <v>0</v>
      </c>
      <c r="BW125" s="58">
        <v>-268</v>
      </c>
      <c r="BX125" s="58">
        <v>-2</v>
      </c>
      <c r="BY125" s="58">
        <v>1617</v>
      </c>
      <c r="BZ125" s="58">
        <v>20</v>
      </c>
      <c r="CA125" s="58">
        <v>15</v>
      </c>
      <c r="CB125" s="58">
        <v>147</v>
      </c>
      <c r="CC125" s="58">
        <v>25</v>
      </c>
      <c r="CD125" s="58">
        <v>91</v>
      </c>
      <c r="CE125" s="58">
        <v>5</v>
      </c>
      <c r="CF125" s="58">
        <v>0</v>
      </c>
      <c r="CG125" s="63"/>
    </row>
    <row r="126" spans="1:85" s="49" customFormat="1" ht="15.65" customHeight="1" x14ac:dyDescent="0.35">
      <c r="A126" s="38">
        <v>16</v>
      </c>
      <c r="B126" s="50" t="s">
        <v>345</v>
      </c>
      <c r="C126" s="56" t="s">
        <v>346</v>
      </c>
      <c r="D126" s="41" t="s">
        <v>347</v>
      </c>
      <c r="E126" s="41" t="s">
        <v>277</v>
      </c>
      <c r="F126" s="41" t="s">
        <v>339</v>
      </c>
      <c r="G126" s="58">
        <v>28476053.670000002</v>
      </c>
      <c r="H126" s="58">
        <v>0</v>
      </c>
      <c r="I126" s="58">
        <v>1283222.02</v>
      </c>
      <c r="J126" s="58">
        <v>11226.12</v>
      </c>
      <c r="K126" s="59">
        <v>0</v>
      </c>
      <c r="L126" s="59">
        <v>29770501.809999999</v>
      </c>
      <c r="M126" s="59">
        <v>112261.26</v>
      </c>
      <c r="N126" s="58">
        <v>4339410.76</v>
      </c>
      <c r="O126" s="58">
        <v>2587665.08</v>
      </c>
      <c r="P126" s="76">
        <v>3740517.08</v>
      </c>
      <c r="Q126" s="58">
        <v>68875.25</v>
      </c>
      <c r="R126" s="58">
        <v>1961645.07</v>
      </c>
      <c r="S126" s="58">
        <v>10298567.460000001</v>
      </c>
      <c r="T126" s="58">
        <v>2652933.2999999998</v>
      </c>
      <c r="U126" s="58">
        <v>0</v>
      </c>
      <c r="V126" s="58">
        <v>0</v>
      </c>
      <c r="W126" s="58">
        <v>1413397.41</v>
      </c>
      <c r="X126" s="59">
        <v>2858897.89</v>
      </c>
      <c r="Y126" s="59">
        <v>29921909.300000001</v>
      </c>
      <c r="Z126" s="60">
        <v>7.024912416524498E-2</v>
      </c>
      <c r="AA126" s="59">
        <v>2858897.89</v>
      </c>
      <c r="AB126" s="59">
        <v>0</v>
      </c>
      <c r="AC126" s="59">
        <v>0</v>
      </c>
      <c r="AD126" s="59">
        <v>0</v>
      </c>
      <c r="AE126" s="59">
        <v>0</v>
      </c>
      <c r="AF126" s="59">
        <f t="shared" si="33"/>
        <v>0</v>
      </c>
      <c r="AG126" s="59">
        <v>1463581.42</v>
      </c>
      <c r="AH126" s="58">
        <v>115435.49</v>
      </c>
      <c r="AI126" s="58">
        <v>303673.45</v>
      </c>
      <c r="AJ126" s="59">
        <v>0</v>
      </c>
      <c r="AK126" s="58">
        <v>88012.15</v>
      </c>
      <c r="AL126" s="58">
        <v>16802.849999999999</v>
      </c>
      <c r="AM126" s="58">
        <v>78924.84</v>
      </c>
      <c r="AN126" s="58">
        <v>11646.86</v>
      </c>
      <c r="AO126" s="58">
        <v>12400</v>
      </c>
      <c r="AP126" s="58">
        <v>0</v>
      </c>
      <c r="AQ126" s="58">
        <v>108400.64</v>
      </c>
      <c r="AR126" s="58">
        <v>25015.52</v>
      </c>
      <c r="AS126" s="58">
        <v>0</v>
      </c>
      <c r="AT126" s="58">
        <v>30905.439999999999</v>
      </c>
      <c r="AU126" s="58">
        <v>11331.1</v>
      </c>
      <c r="AV126" s="58">
        <v>117135.89</v>
      </c>
      <c r="AW126" s="58">
        <v>2383265.65</v>
      </c>
      <c r="AX126" s="58">
        <v>0</v>
      </c>
      <c r="AY126" s="60">
        <f t="shared" si="34"/>
        <v>0</v>
      </c>
      <c r="AZ126" s="59">
        <v>0</v>
      </c>
      <c r="BA126" s="60">
        <v>0.10000232252233693</v>
      </c>
      <c r="BB126" s="58">
        <v>471186.5</v>
      </c>
      <c r="BC126" s="58">
        <v>1529231.33</v>
      </c>
      <c r="BD126" s="59">
        <v>276253</v>
      </c>
      <c r="BE126" s="59">
        <v>0</v>
      </c>
      <c r="BF126" s="59">
        <v>1228354.19</v>
      </c>
      <c r="BG126" s="59">
        <v>632537.77749999997</v>
      </c>
      <c r="BH126" s="59">
        <v>0</v>
      </c>
      <c r="BI126" s="59">
        <v>0</v>
      </c>
      <c r="BJ126" s="59">
        <f t="shared" si="35"/>
        <v>0</v>
      </c>
      <c r="BK126" s="59">
        <v>0</v>
      </c>
      <c r="BL126" s="59">
        <v>1657</v>
      </c>
      <c r="BM126" s="59">
        <v>1266</v>
      </c>
      <c r="BN126" s="58">
        <v>0</v>
      </c>
      <c r="BO126" s="58">
        <v>0</v>
      </c>
      <c r="BP126" s="58">
        <v>-33</v>
      </c>
      <c r="BQ126" s="58">
        <v>-30</v>
      </c>
      <c r="BR126" s="58">
        <v>-591</v>
      </c>
      <c r="BS126" s="58">
        <v>-204</v>
      </c>
      <c r="BT126" s="58">
        <v>0</v>
      </c>
      <c r="BU126" s="58">
        <v>0</v>
      </c>
      <c r="BV126" s="58">
        <v>11</v>
      </c>
      <c r="BW126" s="58">
        <v>-300</v>
      </c>
      <c r="BX126" s="58">
        <v>-3</v>
      </c>
      <c r="BY126" s="58">
        <v>1773</v>
      </c>
      <c r="BZ126" s="58">
        <v>52</v>
      </c>
      <c r="CA126" s="58">
        <v>26</v>
      </c>
      <c r="CB126" s="58">
        <v>217</v>
      </c>
      <c r="CC126" s="58">
        <v>24</v>
      </c>
      <c r="CD126" s="58">
        <v>55</v>
      </c>
      <c r="CE126" s="58">
        <v>1</v>
      </c>
      <c r="CF126" s="58">
        <v>4</v>
      </c>
      <c r="CG126" s="63"/>
    </row>
    <row r="127" spans="1:85" s="49" customFormat="1" ht="15.65" customHeight="1" x14ac:dyDescent="0.35">
      <c r="A127" s="38">
        <v>16</v>
      </c>
      <c r="B127" s="50" t="s">
        <v>348</v>
      </c>
      <c r="C127" s="56" t="s">
        <v>349</v>
      </c>
      <c r="D127" s="41" t="s">
        <v>344</v>
      </c>
      <c r="E127" s="41" t="s">
        <v>277</v>
      </c>
      <c r="F127" s="41" t="s">
        <v>339</v>
      </c>
      <c r="G127" s="58">
        <v>21044973.370000001</v>
      </c>
      <c r="H127" s="58">
        <v>0</v>
      </c>
      <c r="I127" s="58">
        <v>326008.69</v>
      </c>
      <c r="J127" s="58">
        <v>78895.740000000005</v>
      </c>
      <c r="K127" s="59">
        <v>0</v>
      </c>
      <c r="L127" s="59">
        <v>21449877.800000001</v>
      </c>
      <c r="M127" s="59">
        <v>722822.59</v>
      </c>
      <c r="N127" s="58">
        <v>118413.41</v>
      </c>
      <c r="O127" s="58">
        <v>4360520.63</v>
      </c>
      <c r="P127" s="76">
        <v>3491287.24</v>
      </c>
      <c r="Q127" s="58">
        <v>0</v>
      </c>
      <c r="R127" s="58">
        <v>2040984.14</v>
      </c>
      <c r="S127" s="58">
        <v>6415580.5099999998</v>
      </c>
      <c r="T127" s="58">
        <v>2565404.4300000002</v>
      </c>
      <c r="U127" s="58">
        <v>14604.18</v>
      </c>
      <c r="V127" s="58">
        <v>0</v>
      </c>
      <c r="W127" s="58">
        <v>679211.21</v>
      </c>
      <c r="X127" s="59">
        <v>2146636.16</v>
      </c>
      <c r="Y127" s="59">
        <v>21832641.91</v>
      </c>
      <c r="Z127" s="60">
        <v>4.8995961737346681E-2</v>
      </c>
      <c r="AA127" s="59">
        <v>2146636.16</v>
      </c>
      <c r="AB127" s="59">
        <v>0</v>
      </c>
      <c r="AC127" s="59">
        <v>0</v>
      </c>
      <c r="AD127" s="59">
        <v>0</v>
      </c>
      <c r="AE127" s="59">
        <v>0</v>
      </c>
      <c r="AF127" s="59">
        <f t="shared" si="33"/>
        <v>0</v>
      </c>
      <c r="AG127" s="59">
        <v>1100735.55</v>
      </c>
      <c r="AH127" s="58">
        <v>89858.23</v>
      </c>
      <c r="AI127" s="58">
        <v>288579.93</v>
      </c>
      <c r="AJ127" s="59">
        <v>4212.5</v>
      </c>
      <c r="AK127" s="58">
        <v>314996.65999999997</v>
      </c>
      <c r="AL127" s="58">
        <v>17872.490000000002</v>
      </c>
      <c r="AM127" s="58">
        <v>96211.58</v>
      </c>
      <c r="AN127" s="58">
        <v>12444.46</v>
      </c>
      <c r="AO127" s="58">
        <v>0</v>
      </c>
      <c r="AP127" s="58">
        <v>0</v>
      </c>
      <c r="AQ127" s="58">
        <v>57477.299999999996</v>
      </c>
      <c r="AR127" s="58">
        <v>13082.53</v>
      </c>
      <c r="AS127" s="58">
        <v>0</v>
      </c>
      <c r="AT127" s="58">
        <v>7991.32</v>
      </c>
      <c r="AU127" s="58">
        <v>0</v>
      </c>
      <c r="AV127" s="58">
        <v>72400.12</v>
      </c>
      <c r="AW127" s="58">
        <v>2075862.67</v>
      </c>
      <c r="AX127" s="58">
        <v>0</v>
      </c>
      <c r="AY127" s="60">
        <f t="shared" si="34"/>
        <v>0</v>
      </c>
      <c r="AZ127" s="59">
        <v>0</v>
      </c>
      <c r="BA127" s="60">
        <v>9.8615227924067697E-2</v>
      </c>
      <c r="BB127" s="58">
        <v>502837.67</v>
      </c>
      <c r="BC127" s="58">
        <v>528281.04</v>
      </c>
      <c r="BD127" s="59">
        <v>276253</v>
      </c>
      <c r="BE127" s="59">
        <v>0</v>
      </c>
      <c r="BF127" s="59">
        <v>1218857.3</v>
      </c>
      <c r="BG127" s="59">
        <v>699891.63249999995</v>
      </c>
      <c r="BH127" s="59">
        <v>0</v>
      </c>
      <c r="BI127" s="59">
        <v>0</v>
      </c>
      <c r="BJ127" s="59">
        <f t="shared" si="35"/>
        <v>0</v>
      </c>
      <c r="BK127" s="59">
        <v>0</v>
      </c>
      <c r="BL127" s="59">
        <v>1604</v>
      </c>
      <c r="BM127" s="59">
        <v>873</v>
      </c>
      <c r="BN127" s="58">
        <v>6</v>
      </c>
      <c r="BO127" s="58">
        <v>0</v>
      </c>
      <c r="BP127" s="58">
        <v>-25</v>
      </c>
      <c r="BQ127" s="58">
        <v>-25</v>
      </c>
      <c r="BR127" s="58">
        <v>-343</v>
      </c>
      <c r="BS127" s="58">
        <v>-147</v>
      </c>
      <c r="BT127" s="58">
        <v>0</v>
      </c>
      <c r="BU127" s="58">
        <v>-1</v>
      </c>
      <c r="BV127" s="58">
        <v>0</v>
      </c>
      <c r="BW127" s="58">
        <v>-327</v>
      </c>
      <c r="BX127" s="58">
        <v>-2</v>
      </c>
      <c r="BY127" s="58">
        <v>1613</v>
      </c>
      <c r="BZ127" s="58">
        <v>16</v>
      </c>
      <c r="CA127" s="58">
        <v>31</v>
      </c>
      <c r="CB127" s="58">
        <v>176</v>
      </c>
      <c r="CC127" s="58">
        <v>35</v>
      </c>
      <c r="CD127" s="58">
        <v>102</v>
      </c>
      <c r="CE127" s="58">
        <v>13</v>
      </c>
      <c r="CF127" s="58">
        <v>0</v>
      </c>
      <c r="CG127" s="63"/>
    </row>
    <row r="128" spans="1:85" s="49" customFormat="1" ht="15.65" customHeight="1" x14ac:dyDescent="0.35">
      <c r="A128" s="38">
        <v>16</v>
      </c>
      <c r="B128" s="50" t="s">
        <v>350</v>
      </c>
      <c r="C128" s="56" t="s">
        <v>268</v>
      </c>
      <c r="D128" s="41" t="s">
        <v>351</v>
      </c>
      <c r="E128" s="41" t="s">
        <v>277</v>
      </c>
      <c r="F128" s="41" t="s">
        <v>339</v>
      </c>
      <c r="G128" s="58">
        <v>13575260.960000001</v>
      </c>
      <c r="H128" s="58">
        <v>24000</v>
      </c>
      <c r="I128" s="58">
        <v>723868.11</v>
      </c>
      <c r="J128" s="58">
        <v>43860.29</v>
      </c>
      <c r="K128" s="59">
        <v>0</v>
      </c>
      <c r="L128" s="59">
        <v>14366989.359999999</v>
      </c>
      <c r="M128" s="59">
        <v>430170.93</v>
      </c>
      <c r="N128" s="58">
        <v>0</v>
      </c>
      <c r="O128" s="58">
        <v>3823413.37</v>
      </c>
      <c r="P128" s="76">
        <v>1502215.16</v>
      </c>
      <c r="Q128" s="58">
        <v>0</v>
      </c>
      <c r="R128" s="58">
        <v>1308802.28</v>
      </c>
      <c r="S128" s="58">
        <v>4265575.63</v>
      </c>
      <c r="T128" s="58">
        <v>1409912.67</v>
      </c>
      <c r="U128" s="58">
        <v>0</v>
      </c>
      <c r="V128" s="58">
        <v>0</v>
      </c>
      <c r="W128" s="58">
        <v>759812.31</v>
      </c>
      <c r="X128" s="59">
        <v>1400538.9000000001</v>
      </c>
      <c r="Y128" s="59">
        <v>14470270.32</v>
      </c>
      <c r="Z128" s="60">
        <v>8.8491371960554677E-2</v>
      </c>
      <c r="AA128" s="59">
        <v>1400538.9</v>
      </c>
      <c r="AB128" s="59">
        <v>0</v>
      </c>
      <c r="AC128" s="59">
        <v>0</v>
      </c>
      <c r="AD128" s="59">
        <v>0</v>
      </c>
      <c r="AE128" s="59">
        <v>13.82</v>
      </c>
      <c r="AF128" s="59">
        <f t="shared" si="33"/>
        <v>13.82</v>
      </c>
      <c r="AG128" s="59">
        <v>790379.17</v>
      </c>
      <c r="AH128" s="58">
        <v>60444.74</v>
      </c>
      <c r="AI128" s="58">
        <v>122948.62</v>
      </c>
      <c r="AJ128" s="59">
        <v>0</v>
      </c>
      <c r="AK128" s="58">
        <v>36314.19</v>
      </c>
      <c r="AL128" s="58">
        <v>20259.21</v>
      </c>
      <c r="AM128" s="58">
        <v>90539.41</v>
      </c>
      <c r="AN128" s="58">
        <v>12266.3</v>
      </c>
      <c r="AO128" s="58">
        <v>0</v>
      </c>
      <c r="AP128" s="58">
        <v>0</v>
      </c>
      <c r="AQ128" s="58">
        <v>36419.400900000001</v>
      </c>
      <c r="AR128" s="58">
        <v>27.84</v>
      </c>
      <c r="AS128" s="58">
        <v>0</v>
      </c>
      <c r="AT128" s="58">
        <v>0</v>
      </c>
      <c r="AU128" s="58">
        <v>3124.69</v>
      </c>
      <c r="AV128" s="58">
        <v>39983.14</v>
      </c>
      <c r="AW128" s="58">
        <v>1212706.7109000001</v>
      </c>
      <c r="AX128" s="58">
        <v>0</v>
      </c>
      <c r="AY128" s="60">
        <f t="shared" si="34"/>
        <v>0</v>
      </c>
      <c r="AZ128" s="59">
        <v>0</v>
      </c>
      <c r="BA128" s="60">
        <v>9.9999693761675196E-2</v>
      </c>
      <c r="BB128" s="58">
        <v>538914.81999999995</v>
      </c>
      <c r="BC128" s="58">
        <v>664502.43999999994</v>
      </c>
      <c r="BD128" s="59">
        <v>136468.01999999999</v>
      </c>
      <c r="BE128" s="59">
        <v>0</v>
      </c>
      <c r="BF128" s="59">
        <v>130387.95909999999</v>
      </c>
      <c r="BG128" s="59">
        <v>0</v>
      </c>
      <c r="BH128" s="59">
        <v>0</v>
      </c>
      <c r="BI128" s="59">
        <v>0</v>
      </c>
      <c r="BJ128" s="59">
        <f t="shared" si="35"/>
        <v>0</v>
      </c>
      <c r="BK128" s="59">
        <v>0</v>
      </c>
      <c r="BL128" s="59">
        <v>1151</v>
      </c>
      <c r="BM128" s="59">
        <v>597</v>
      </c>
      <c r="BN128" s="58">
        <v>8</v>
      </c>
      <c r="BO128" s="58">
        <v>-15</v>
      </c>
      <c r="BP128" s="58">
        <v>-27</v>
      </c>
      <c r="BQ128" s="58">
        <v>-13</v>
      </c>
      <c r="BR128" s="58">
        <v>-274</v>
      </c>
      <c r="BS128" s="58">
        <v>-116</v>
      </c>
      <c r="BT128" s="58">
        <v>0</v>
      </c>
      <c r="BU128" s="58">
        <v>0</v>
      </c>
      <c r="BV128" s="58">
        <v>3</v>
      </c>
      <c r="BW128" s="58">
        <v>-216</v>
      </c>
      <c r="BX128" s="58">
        <v>0</v>
      </c>
      <c r="BY128" s="58">
        <v>1098</v>
      </c>
      <c r="BZ128" s="58">
        <v>8</v>
      </c>
      <c r="CA128" s="58">
        <v>25</v>
      </c>
      <c r="CB128" s="58">
        <v>94</v>
      </c>
      <c r="CC128" s="58">
        <v>26</v>
      </c>
      <c r="CD128" s="58">
        <v>150</v>
      </c>
      <c r="CE128" s="58">
        <v>7</v>
      </c>
      <c r="CF128" s="58">
        <v>7</v>
      </c>
      <c r="CG128" s="63"/>
    </row>
    <row r="129" spans="1:85" s="49" customFormat="1" ht="15.65" customHeight="1" x14ac:dyDescent="0.35">
      <c r="A129" s="51">
        <v>17</v>
      </c>
      <c r="B129" s="52" t="s">
        <v>352</v>
      </c>
      <c r="C129" s="56" t="s">
        <v>353</v>
      </c>
      <c r="D129" s="41" t="s">
        <v>354</v>
      </c>
      <c r="E129" s="41" t="s">
        <v>101</v>
      </c>
      <c r="F129" s="41" t="s">
        <v>339</v>
      </c>
      <c r="G129" s="58">
        <v>16998728</v>
      </c>
      <c r="H129" s="58">
        <v>1400</v>
      </c>
      <c r="I129" s="58">
        <v>771254.57</v>
      </c>
      <c r="J129" s="58">
        <v>181683.97</v>
      </c>
      <c r="K129" s="59">
        <v>0</v>
      </c>
      <c r="L129" s="59">
        <v>17953066.539999999</v>
      </c>
      <c r="M129" s="59">
        <v>1631115.92</v>
      </c>
      <c r="N129" s="58">
        <v>1407232.34</v>
      </c>
      <c r="O129" s="58">
        <v>1527146.55</v>
      </c>
      <c r="P129" s="76">
        <v>3043601.18</v>
      </c>
      <c r="Q129" s="58">
        <v>0</v>
      </c>
      <c r="R129" s="58">
        <v>2189313</v>
      </c>
      <c r="S129" s="58">
        <v>4677099.99</v>
      </c>
      <c r="T129" s="58">
        <v>2512470.73</v>
      </c>
      <c r="U129" s="58">
        <v>0</v>
      </c>
      <c r="V129" s="58">
        <v>0</v>
      </c>
      <c r="W129" s="58">
        <v>946747.42</v>
      </c>
      <c r="X129" s="59">
        <v>1852882.26</v>
      </c>
      <c r="Y129" s="59">
        <v>18156493.469999999</v>
      </c>
      <c r="Z129" s="60">
        <v>0.10314547455172102</v>
      </c>
      <c r="AA129" s="59">
        <v>1852882.26</v>
      </c>
      <c r="AB129" s="59">
        <v>0</v>
      </c>
      <c r="AC129" s="59">
        <v>0</v>
      </c>
      <c r="AD129" s="59">
        <v>0</v>
      </c>
      <c r="AE129" s="59">
        <v>0</v>
      </c>
      <c r="AF129" s="59">
        <f t="shared" si="33"/>
        <v>0</v>
      </c>
      <c r="AG129" s="59">
        <v>912034.21</v>
      </c>
      <c r="AH129" s="58">
        <v>69876.39</v>
      </c>
      <c r="AI129" s="58">
        <v>152845.69</v>
      </c>
      <c r="AJ129" s="59">
        <v>0</v>
      </c>
      <c r="AK129" s="58">
        <v>114257.26</v>
      </c>
      <c r="AL129" s="58">
        <v>10878.5</v>
      </c>
      <c r="AM129" s="58">
        <v>145501.13</v>
      </c>
      <c r="AN129" s="58">
        <v>12160.81</v>
      </c>
      <c r="AO129" s="58">
        <v>60671.14</v>
      </c>
      <c r="AP129" s="58">
        <v>0</v>
      </c>
      <c r="AQ129" s="58">
        <v>69458.739999999991</v>
      </c>
      <c r="AR129" s="58">
        <v>10190.629999999999</v>
      </c>
      <c r="AS129" s="58">
        <v>0</v>
      </c>
      <c r="AT129" s="58">
        <v>7178.8</v>
      </c>
      <c r="AU129" s="58">
        <v>17174.02</v>
      </c>
      <c r="AV129" s="58">
        <v>81869.899999999994</v>
      </c>
      <c r="AW129" s="58">
        <v>1664097.22</v>
      </c>
      <c r="AX129" s="58">
        <v>0</v>
      </c>
      <c r="AY129" s="60">
        <f t="shared" si="34"/>
        <v>0</v>
      </c>
      <c r="AZ129" s="59">
        <v>0</v>
      </c>
      <c r="BA129" s="60">
        <v>9.9457744678732654E-2</v>
      </c>
      <c r="BB129" s="58">
        <v>402799.02</v>
      </c>
      <c r="BC129" s="58">
        <v>1350687.25</v>
      </c>
      <c r="BD129" s="59">
        <v>246109.92</v>
      </c>
      <c r="BE129" s="59">
        <v>0</v>
      </c>
      <c r="BF129" s="59">
        <v>689963.22000000102</v>
      </c>
      <c r="BG129" s="59">
        <v>273938.91500000103</v>
      </c>
      <c r="BH129" s="59">
        <v>0</v>
      </c>
      <c r="BI129" s="59">
        <v>0</v>
      </c>
      <c r="BJ129" s="59">
        <f t="shared" si="35"/>
        <v>0</v>
      </c>
      <c r="BK129" s="59">
        <v>0</v>
      </c>
      <c r="BL129" s="59">
        <v>1113</v>
      </c>
      <c r="BM129" s="59">
        <v>721</v>
      </c>
      <c r="BN129" s="58">
        <v>0</v>
      </c>
      <c r="BO129" s="58">
        <v>0</v>
      </c>
      <c r="BP129" s="58">
        <v>-19</v>
      </c>
      <c r="BQ129" s="58">
        <v>-18</v>
      </c>
      <c r="BR129" s="58">
        <v>-309</v>
      </c>
      <c r="BS129" s="58">
        <v>-91</v>
      </c>
      <c r="BT129" s="58">
        <v>2</v>
      </c>
      <c r="BU129" s="58">
        <v>-2</v>
      </c>
      <c r="BV129" s="58">
        <v>0</v>
      </c>
      <c r="BW129" s="58">
        <v>-373</v>
      </c>
      <c r="BX129" s="58">
        <v>-2</v>
      </c>
      <c r="BY129" s="58">
        <v>1022</v>
      </c>
      <c r="BZ129" s="58">
        <v>36</v>
      </c>
      <c r="CA129" s="58">
        <v>29</v>
      </c>
      <c r="CB129" s="58">
        <v>49</v>
      </c>
      <c r="CC129" s="58">
        <v>17</v>
      </c>
      <c r="CD129" s="58">
        <v>176</v>
      </c>
      <c r="CE129" s="58">
        <v>15</v>
      </c>
      <c r="CF129" s="58">
        <v>6</v>
      </c>
      <c r="CG129" s="63"/>
    </row>
    <row r="130" spans="1:85" s="49" customFormat="1" ht="15.65" customHeight="1" x14ac:dyDescent="0.35">
      <c r="A130" s="38">
        <v>17</v>
      </c>
      <c r="B130" s="97" t="s">
        <v>564</v>
      </c>
      <c r="C130" s="56" t="s">
        <v>221</v>
      </c>
      <c r="D130" s="41" t="s">
        <v>355</v>
      </c>
      <c r="E130" s="41" t="s">
        <v>101</v>
      </c>
      <c r="F130" s="41" t="s">
        <v>339</v>
      </c>
      <c r="G130" s="58"/>
      <c r="H130" s="58"/>
      <c r="I130" s="58"/>
      <c r="J130" s="58"/>
      <c r="K130" s="59"/>
      <c r="L130" s="59"/>
      <c r="M130" s="59"/>
      <c r="N130" s="58"/>
      <c r="O130" s="58"/>
      <c r="P130" s="76"/>
      <c r="Q130" s="58"/>
      <c r="R130" s="58"/>
      <c r="S130" s="58"/>
      <c r="T130" s="58"/>
      <c r="U130" s="58"/>
      <c r="V130" s="58"/>
      <c r="W130" s="58"/>
      <c r="X130" s="59"/>
      <c r="Y130" s="59"/>
      <c r="Z130" s="60"/>
      <c r="AA130" s="59"/>
      <c r="AB130" s="59"/>
      <c r="AC130" s="59"/>
      <c r="AD130" s="59"/>
      <c r="AE130" s="59"/>
      <c r="AF130" s="59"/>
      <c r="AG130" s="59"/>
      <c r="AH130" s="58"/>
      <c r="AI130" s="58"/>
      <c r="AJ130" s="59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60"/>
      <c r="AZ130" s="59"/>
      <c r="BA130" s="60"/>
      <c r="BB130" s="58"/>
      <c r="BC130" s="58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63"/>
    </row>
    <row r="131" spans="1:85" s="49" customFormat="1" ht="15.65" customHeight="1" x14ac:dyDescent="0.35">
      <c r="A131" s="38">
        <v>17</v>
      </c>
      <c r="B131" s="50" t="s">
        <v>356</v>
      </c>
      <c r="C131" s="56" t="s">
        <v>221</v>
      </c>
      <c r="D131" s="41" t="s">
        <v>357</v>
      </c>
      <c r="E131" s="41" t="s">
        <v>104</v>
      </c>
      <c r="F131" s="41" t="s">
        <v>339</v>
      </c>
      <c r="G131" s="58">
        <v>31504854.239999998</v>
      </c>
      <c r="H131" s="58">
        <v>0</v>
      </c>
      <c r="I131" s="58">
        <v>1183642.17</v>
      </c>
      <c r="J131" s="58">
        <v>0</v>
      </c>
      <c r="K131" s="59">
        <v>0</v>
      </c>
      <c r="L131" s="59">
        <v>32688496.41</v>
      </c>
      <c r="M131" s="59">
        <v>0</v>
      </c>
      <c r="N131" s="58">
        <v>7149510.25</v>
      </c>
      <c r="O131" s="58">
        <v>2140267.14</v>
      </c>
      <c r="P131" s="76">
        <v>7858861.1799999997</v>
      </c>
      <c r="Q131" s="58">
        <v>0</v>
      </c>
      <c r="R131" s="58">
        <v>2622437.4</v>
      </c>
      <c r="S131" s="58">
        <v>7857707.5999999996</v>
      </c>
      <c r="T131" s="58">
        <v>1739673.03</v>
      </c>
      <c r="U131" s="58">
        <v>0</v>
      </c>
      <c r="V131" s="58">
        <v>0</v>
      </c>
      <c r="W131" s="58">
        <v>938644.14</v>
      </c>
      <c r="X131" s="59">
        <v>2460101.2599999998</v>
      </c>
      <c r="Y131" s="59">
        <v>32767202</v>
      </c>
      <c r="Z131" s="60">
        <v>4.8872153106016086E-2</v>
      </c>
      <c r="AA131" s="59">
        <v>2460101.2999999998</v>
      </c>
      <c r="AB131" s="59">
        <v>0</v>
      </c>
      <c r="AC131" s="59">
        <v>0</v>
      </c>
      <c r="AD131" s="59">
        <v>0</v>
      </c>
      <c r="AE131" s="59">
        <v>0</v>
      </c>
      <c r="AF131" s="59">
        <f>SUM(AD131:AE131)</f>
        <v>0</v>
      </c>
      <c r="AG131" s="59">
        <v>987313.78</v>
      </c>
      <c r="AH131" s="58">
        <v>74554.710000000006</v>
      </c>
      <c r="AI131" s="58">
        <v>297116.09000000003</v>
      </c>
      <c r="AJ131" s="59">
        <v>0</v>
      </c>
      <c r="AK131" s="58">
        <v>203986.11</v>
      </c>
      <c r="AL131" s="58">
        <v>12031.28</v>
      </c>
      <c r="AM131" s="58">
        <v>104674.88</v>
      </c>
      <c r="AN131" s="58">
        <v>12450</v>
      </c>
      <c r="AO131" s="58">
        <v>27600</v>
      </c>
      <c r="AP131" s="58">
        <v>0</v>
      </c>
      <c r="AQ131" s="58">
        <v>66892.36</v>
      </c>
      <c r="AR131" s="58">
        <v>24353.98</v>
      </c>
      <c r="AS131" s="58">
        <v>0</v>
      </c>
      <c r="AT131" s="58">
        <v>17384.38</v>
      </c>
      <c r="AU131" s="58">
        <v>12383.15</v>
      </c>
      <c r="AV131" s="58">
        <v>83498.73</v>
      </c>
      <c r="AW131" s="58">
        <v>1924239.45</v>
      </c>
      <c r="AX131" s="58">
        <v>0</v>
      </c>
      <c r="AY131" s="60">
        <f>AX131/AW131</f>
        <v>0</v>
      </c>
      <c r="AZ131" s="59">
        <v>0</v>
      </c>
      <c r="BA131" s="60">
        <v>7.8086420627731176E-2</v>
      </c>
      <c r="BB131" s="58">
        <v>633133.49</v>
      </c>
      <c r="BC131" s="58">
        <v>906576.57</v>
      </c>
      <c r="BD131" s="59">
        <v>276253</v>
      </c>
      <c r="BE131" s="59">
        <v>1.16415321826935E-10</v>
      </c>
      <c r="BF131" s="59">
        <v>863992.34</v>
      </c>
      <c r="BG131" s="59">
        <v>382932.47749999998</v>
      </c>
      <c r="BH131" s="59">
        <v>0</v>
      </c>
      <c r="BI131" s="59">
        <v>0</v>
      </c>
      <c r="BJ131" s="59">
        <f>SUM(BH131:BI131)</f>
        <v>0</v>
      </c>
      <c r="BK131" s="59">
        <v>0</v>
      </c>
      <c r="BL131" s="59">
        <v>1994</v>
      </c>
      <c r="BM131" s="59">
        <v>1135</v>
      </c>
      <c r="BN131" s="58">
        <v>0</v>
      </c>
      <c r="BO131" s="58">
        <v>0</v>
      </c>
      <c r="BP131" s="58">
        <v>-40</v>
      </c>
      <c r="BQ131" s="58">
        <v>-77</v>
      </c>
      <c r="BR131" s="58">
        <v>-378</v>
      </c>
      <c r="BS131" s="58">
        <v>-158</v>
      </c>
      <c r="BT131" s="58">
        <v>0</v>
      </c>
      <c r="BU131" s="58">
        <v>0</v>
      </c>
      <c r="BV131" s="58">
        <v>0</v>
      </c>
      <c r="BW131" s="58">
        <v>-397</v>
      </c>
      <c r="BX131" s="58">
        <v>0</v>
      </c>
      <c r="BY131" s="58">
        <v>2079</v>
      </c>
      <c r="BZ131" s="58">
        <v>27</v>
      </c>
      <c r="CA131" s="58">
        <v>17</v>
      </c>
      <c r="CB131" s="58">
        <v>119</v>
      </c>
      <c r="CC131" s="58">
        <v>37</v>
      </c>
      <c r="CD131" s="58">
        <v>200</v>
      </c>
      <c r="CE131" s="58">
        <v>27</v>
      </c>
      <c r="CF131" s="58">
        <v>12</v>
      </c>
      <c r="CG131" s="63"/>
    </row>
    <row r="132" spans="1:85" s="49" customFormat="1" ht="15.65" customHeight="1" x14ac:dyDescent="0.35">
      <c r="A132" s="38">
        <v>17</v>
      </c>
      <c r="B132" s="50" t="s">
        <v>358</v>
      </c>
      <c r="C132" s="56" t="s">
        <v>359</v>
      </c>
      <c r="D132" s="41" t="s">
        <v>360</v>
      </c>
      <c r="E132" s="41" t="s">
        <v>101</v>
      </c>
      <c r="F132" s="41" t="s">
        <v>339</v>
      </c>
      <c r="G132" s="58">
        <v>19265776.969999999</v>
      </c>
      <c r="H132" s="58">
        <v>-322773.03999999998</v>
      </c>
      <c r="I132" s="58">
        <v>1482447.35</v>
      </c>
      <c r="J132" s="58">
        <v>0</v>
      </c>
      <c r="K132" s="59">
        <v>3865.08</v>
      </c>
      <c r="L132" s="59">
        <v>20429316.359999999</v>
      </c>
      <c r="M132" s="59">
        <v>0</v>
      </c>
      <c r="N132" s="58">
        <v>799537.63</v>
      </c>
      <c r="O132" s="58">
        <v>2276260.6800000002</v>
      </c>
      <c r="P132" s="76">
        <v>4897761.87</v>
      </c>
      <c r="Q132" s="58">
        <v>0</v>
      </c>
      <c r="R132" s="58">
        <v>2457914.19</v>
      </c>
      <c r="S132" s="58">
        <v>3638158.86</v>
      </c>
      <c r="T132" s="58">
        <v>3939031.55</v>
      </c>
      <c r="U132" s="58">
        <v>0</v>
      </c>
      <c r="V132" s="58">
        <v>0</v>
      </c>
      <c r="W132" s="58">
        <v>1482537.35</v>
      </c>
      <c r="X132" s="59">
        <v>1930437.87</v>
      </c>
      <c r="Y132" s="59">
        <v>21421640</v>
      </c>
      <c r="Z132" s="60">
        <v>0.11315349655845212</v>
      </c>
      <c r="AA132" s="59">
        <v>1926572.79</v>
      </c>
      <c r="AB132" s="59">
        <v>0</v>
      </c>
      <c r="AC132" s="59">
        <v>0</v>
      </c>
      <c r="AD132" s="59">
        <v>3865.08</v>
      </c>
      <c r="AE132" s="59">
        <v>0</v>
      </c>
      <c r="AF132" s="59">
        <f>SUM(AD132:AE132)</f>
        <v>3865.08</v>
      </c>
      <c r="AG132" s="59">
        <v>1177481.48</v>
      </c>
      <c r="AH132" s="58">
        <v>85436.51</v>
      </c>
      <c r="AI132" s="58">
        <v>182536.42</v>
      </c>
      <c r="AJ132" s="59">
        <v>0</v>
      </c>
      <c r="AK132" s="58">
        <v>221047.92</v>
      </c>
      <c r="AL132" s="58">
        <v>0</v>
      </c>
      <c r="AM132" s="58">
        <v>135416.82</v>
      </c>
      <c r="AN132" s="58">
        <v>12219.46</v>
      </c>
      <c r="AO132" s="58">
        <v>3084.09</v>
      </c>
      <c r="AP132" s="58">
        <v>0</v>
      </c>
      <c r="AQ132" s="58">
        <v>63929.11</v>
      </c>
      <c r="AR132" s="58">
        <v>620.99</v>
      </c>
      <c r="AS132" s="58">
        <v>0</v>
      </c>
      <c r="AT132" s="58">
        <v>8147.32</v>
      </c>
      <c r="AU132" s="58">
        <v>3227.71</v>
      </c>
      <c r="AV132" s="58">
        <v>132485.28</v>
      </c>
      <c r="AW132" s="58">
        <v>2025633.11</v>
      </c>
      <c r="AX132" s="58">
        <v>0</v>
      </c>
      <c r="AY132" s="60">
        <f>AX132/AW132</f>
        <v>0</v>
      </c>
      <c r="AZ132" s="59">
        <v>0</v>
      </c>
      <c r="BA132" s="60">
        <v>9.9999745299657133E-2</v>
      </c>
      <c r="BB132" s="58">
        <v>930692.73</v>
      </c>
      <c r="BC132" s="58">
        <v>1212774.3999999999</v>
      </c>
      <c r="BD132" s="59">
        <v>276253</v>
      </c>
      <c r="BE132" s="59">
        <v>5.8207660913467401E-11</v>
      </c>
      <c r="BF132" s="59">
        <v>901555.72000000102</v>
      </c>
      <c r="BG132" s="59">
        <v>395147.44250000099</v>
      </c>
      <c r="BH132" s="59">
        <v>0</v>
      </c>
      <c r="BI132" s="59">
        <v>0</v>
      </c>
      <c r="BJ132" s="59">
        <f>SUM(BH132:BI132)</f>
        <v>0</v>
      </c>
      <c r="BK132" s="59">
        <v>0</v>
      </c>
      <c r="BL132" s="59">
        <v>2466</v>
      </c>
      <c r="BM132" s="59">
        <v>761</v>
      </c>
      <c r="BN132" s="58">
        <v>0</v>
      </c>
      <c r="BO132" s="58">
        <v>0</v>
      </c>
      <c r="BP132" s="58">
        <v>-11</v>
      </c>
      <c r="BQ132" s="58">
        <v>-13</v>
      </c>
      <c r="BR132" s="58">
        <v>-188</v>
      </c>
      <c r="BS132" s="58">
        <v>-138</v>
      </c>
      <c r="BT132" s="58">
        <v>0</v>
      </c>
      <c r="BU132" s="58">
        <v>0</v>
      </c>
      <c r="BV132" s="58">
        <v>1</v>
      </c>
      <c r="BW132" s="58">
        <v>-605</v>
      </c>
      <c r="BX132" s="58">
        <v>-1</v>
      </c>
      <c r="BY132" s="58">
        <v>2272</v>
      </c>
      <c r="BZ132" s="58">
        <v>2</v>
      </c>
      <c r="CA132" s="58">
        <v>66</v>
      </c>
      <c r="CB132" s="58">
        <v>76</v>
      </c>
      <c r="CC132" s="58">
        <v>15</v>
      </c>
      <c r="CD132" s="58">
        <v>411</v>
      </c>
      <c r="CE132" s="58">
        <v>97</v>
      </c>
      <c r="CF132" s="58">
        <v>6</v>
      </c>
      <c r="CG132" s="63"/>
    </row>
    <row r="133" spans="1:85" s="49" customFormat="1" ht="15.65" customHeight="1" x14ac:dyDescent="0.35">
      <c r="A133" s="38">
        <v>17</v>
      </c>
      <c r="B133" s="50" t="s">
        <v>361</v>
      </c>
      <c r="C133" s="56" t="s">
        <v>327</v>
      </c>
      <c r="D133" s="41" t="s">
        <v>362</v>
      </c>
      <c r="E133" s="41" t="s">
        <v>86</v>
      </c>
      <c r="F133" s="41" t="s">
        <v>363</v>
      </c>
      <c r="G133" s="58">
        <v>12161438.699999999</v>
      </c>
      <c r="H133" s="58">
        <v>0</v>
      </c>
      <c r="I133" s="58">
        <v>362833.75</v>
      </c>
      <c r="J133" s="58">
        <v>5598.61</v>
      </c>
      <c r="K133" s="59">
        <v>0</v>
      </c>
      <c r="L133" s="59">
        <v>12529871.060000001</v>
      </c>
      <c r="M133" s="59">
        <v>50387.44</v>
      </c>
      <c r="N133" s="58">
        <v>2674050.9700000002</v>
      </c>
      <c r="O133" s="58">
        <v>697270.15</v>
      </c>
      <c r="P133" s="76">
        <v>1599659.96</v>
      </c>
      <c r="Q133" s="58">
        <v>0</v>
      </c>
      <c r="R133" s="58">
        <v>864321.43099999998</v>
      </c>
      <c r="S133" s="58">
        <v>3021407.28</v>
      </c>
      <c r="T133" s="58">
        <v>1707453.46</v>
      </c>
      <c r="U133" s="58">
        <v>0</v>
      </c>
      <c r="V133" s="58">
        <v>0</v>
      </c>
      <c r="W133" s="58">
        <v>392791.16</v>
      </c>
      <c r="X133" s="59">
        <v>1340402.7100000002</v>
      </c>
      <c r="Y133" s="59">
        <v>12297357.120999999</v>
      </c>
      <c r="Z133" s="60">
        <v>0.14710691416797506</v>
      </c>
      <c r="AA133" s="59">
        <v>1211387.98</v>
      </c>
      <c r="AB133" s="59">
        <v>0</v>
      </c>
      <c r="AC133" s="59">
        <v>0</v>
      </c>
      <c r="AD133" s="59">
        <v>0</v>
      </c>
      <c r="AE133" s="59">
        <v>2222.59</v>
      </c>
      <c r="AF133" s="59">
        <f t="shared" ref="AF133" si="36">SUM(AD133:AE133)</f>
        <v>2222.59</v>
      </c>
      <c r="AG133" s="59">
        <v>535108.18999999994</v>
      </c>
      <c r="AH133" s="58">
        <v>45412.55</v>
      </c>
      <c r="AI133" s="58">
        <v>54545.98</v>
      </c>
      <c r="AJ133" s="59">
        <v>0</v>
      </c>
      <c r="AK133" s="58">
        <v>52767.98</v>
      </c>
      <c r="AL133" s="58">
        <v>6075.83</v>
      </c>
      <c r="AM133" s="58">
        <v>63003.35</v>
      </c>
      <c r="AN133" s="58">
        <v>11637.84</v>
      </c>
      <c r="AO133" s="58">
        <v>0</v>
      </c>
      <c r="AP133" s="58">
        <v>18943.18</v>
      </c>
      <c r="AQ133" s="58">
        <v>17945.669999999998</v>
      </c>
      <c r="AR133" s="58">
        <v>7281.29</v>
      </c>
      <c r="AS133" s="58">
        <v>0</v>
      </c>
      <c r="AT133" s="58">
        <v>2243.65</v>
      </c>
      <c r="AU133" s="58">
        <v>0</v>
      </c>
      <c r="AV133" s="58">
        <v>50941.549999999996</v>
      </c>
      <c r="AW133" s="58">
        <v>865907.06</v>
      </c>
      <c r="AX133" s="58">
        <v>0</v>
      </c>
      <c r="AY133" s="60">
        <f t="shared" ref="AY133" si="37">AX133/AW133</f>
        <v>0</v>
      </c>
      <c r="AZ133" s="59">
        <v>0</v>
      </c>
      <c r="BA133" s="60">
        <v>9.9197938630331661E-2</v>
      </c>
      <c r="BB133" s="58">
        <v>282438.40999999997</v>
      </c>
      <c r="BC133" s="58">
        <v>1506593.31</v>
      </c>
      <c r="BD133" s="59">
        <v>276253</v>
      </c>
      <c r="BE133" s="59">
        <v>5.8207660913467401E-11</v>
      </c>
      <c r="BF133" s="59">
        <v>250340.99</v>
      </c>
      <c r="BG133" s="59">
        <v>33864.224999999497</v>
      </c>
      <c r="BH133" s="59">
        <v>0</v>
      </c>
      <c r="BI133" s="59">
        <v>0</v>
      </c>
      <c r="BJ133" s="59">
        <f t="shared" ref="BJ133" si="38">SUM(BH133:BI133)</f>
        <v>0</v>
      </c>
      <c r="BK133" s="59">
        <v>0</v>
      </c>
      <c r="BL133" s="59">
        <v>970</v>
      </c>
      <c r="BM133" s="59">
        <v>569</v>
      </c>
      <c r="BN133" s="58">
        <v>1</v>
      </c>
      <c r="BO133" s="58">
        <v>-1</v>
      </c>
      <c r="BP133" s="58">
        <v>-8</v>
      </c>
      <c r="BQ133" s="58">
        <v>-21</v>
      </c>
      <c r="BR133" s="58">
        <v>-150</v>
      </c>
      <c r="BS133" s="58">
        <v>-118</v>
      </c>
      <c r="BT133" s="58">
        <v>0</v>
      </c>
      <c r="BU133" s="58">
        <v>-35</v>
      </c>
      <c r="BV133" s="58">
        <v>4</v>
      </c>
      <c r="BW133" s="58">
        <v>-147</v>
      </c>
      <c r="BX133" s="58">
        <v>0</v>
      </c>
      <c r="BY133" s="58">
        <v>1064</v>
      </c>
      <c r="BZ133" s="58">
        <v>7</v>
      </c>
      <c r="CA133" s="58">
        <v>2</v>
      </c>
      <c r="CB133" s="58">
        <v>49</v>
      </c>
      <c r="CC133" s="58">
        <v>8</v>
      </c>
      <c r="CD133" s="58">
        <v>69</v>
      </c>
      <c r="CE133" s="58">
        <v>19</v>
      </c>
      <c r="CF133" s="58">
        <v>2</v>
      </c>
      <c r="CG133" s="63"/>
    </row>
    <row r="134" spans="1:85" s="49" customFormat="1" ht="15.65" customHeight="1" x14ac:dyDescent="0.35">
      <c r="A134" s="38">
        <v>17</v>
      </c>
      <c r="B134" s="50" t="s">
        <v>562</v>
      </c>
      <c r="C134" s="56" t="s">
        <v>563</v>
      </c>
      <c r="D134" s="41" t="s">
        <v>364</v>
      </c>
      <c r="E134" s="41" t="s">
        <v>104</v>
      </c>
      <c r="F134" s="41" t="s">
        <v>339</v>
      </c>
      <c r="G134" s="58">
        <v>30287117.07</v>
      </c>
      <c r="H134" s="58">
        <v>705669.05</v>
      </c>
      <c r="I134" s="58">
        <v>482299.14</v>
      </c>
      <c r="J134" s="58">
        <v>13598.63</v>
      </c>
      <c r="K134" s="59">
        <v>0</v>
      </c>
      <c r="L134" s="59">
        <v>31488683.890000001</v>
      </c>
      <c r="M134" s="59">
        <v>185842.46</v>
      </c>
      <c r="N134" s="58">
        <v>7292041</v>
      </c>
      <c r="O134" s="58">
        <v>2193642.9300000002</v>
      </c>
      <c r="P134" s="76">
        <v>7005870.1399999997</v>
      </c>
      <c r="Q134" s="58">
        <v>0</v>
      </c>
      <c r="R134" s="58">
        <v>2135155.17</v>
      </c>
      <c r="S134" s="58">
        <v>7425866.7000000002</v>
      </c>
      <c r="T134" s="58">
        <v>1645370.81</v>
      </c>
      <c r="U134" s="58">
        <v>0</v>
      </c>
      <c r="V134" s="58">
        <v>0</v>
      </c>
      <c r="W134" s="58">
        <v>1130952.05</v>
      </c>
      <c r="X134" s="59">
        <v>2586357.02</v>
      </c>
      <c r="Y134" s="59">
        <v>31415255.82</v>
      </c>
      <c r="Z134" s="60">
        <v>6.2514630420713202E-2</v>
      </c>
      <c r="AA134" s="59">
        <v>2580246.96</v>
      </c>
      <c r="AB134" s="59">
        <v>0</v>
      </c>
      <c r="AC134" s="59">
        <v>0</v>
      </c>
      <c r="AD134" s="59">
        <v>0</v>
      </c>
      <c r="AE134" s="59">
        <v>0</v>
      </c>
      <c r="AF134" s="59">
        <f t="shared" ref="AF134:AF144" si="39">SUM(AD134:AE134)</f>
        <v>0</v>
      </c>
      <c r="AG134" s="59">
        <v>945427.23</v>
      </c>
      <c r="AH134" s="58">
        <v>77215.289999999994</v>
      </c>
      <c r="AI134" s="58">
        <v>171449.56</v>
      </c>
      <c r="AJ134" s="59">
        <v>37011.480000000003</v>
      </c>
      <c r="AK134" s="58">
        <v>68974.05</v>
      </c>
      <c r="AL134" s="58">
        <v>7812.16</v>
      </c>
      <c r="AM134" s="58">
        <v>122023.65</v>
      </c>
      <c r="AN134" s="58">
        <v>15432.5</v>
      </c>
      <c r="AO134" s="58">
        <v>110881.3</v>
      </c>
      <c r="AP134" s="58">
        <v>17929.8</v>
      </c>
      <c r="AQ134" s="58">
        <v>56492.619999999995</v>
      </c>
      <c r="AR134" s="58">
        <v>31673.03</v>
      </c>
      <c r="AS134" s="58">
        <v>0</v>
      </c>
      <c r="AT134" s="58">
        <v>34275.17</v>
      </c>
      <c r="AU134" s="58">
        <v>0</v>
      </c>
      <c r="AV134" s="58">
        <v>77444.36</v>
      </c>
      <c r="AW134" s="58">
        <v>1774042.2</v>
      </c>
      <c r="AX134" s="58">
        <v>0</v>
      </c>
      <c r="AY134" s="60">
        <f t="shared" ref="AY134:AY144" si="40">AX134/AW134</f>
        <v>0</v>
      </c>
      <c r="AZ134" s="59">
        <v>0</v>
      </c>
      <c r="BA134" s="60">
        <v>8.4673330053807214E-2</v>
      </c>
      <c r="BB134" s="58">
        <v>542124.78</v>
      </c>
      <c r="BC134" s="58">
        <v>1395377.79</v>
      </c>
      <c r="BD134" s="59">
        <v>272973</v>
      </c>
      <c r="BE134" s="59">
        <v>0</v>
      </c>
      <c r="BF134" s="59">
        <v>1939024.06</v>
      </c>
      <c r="BG134" s="59">
        <v>1495513.51</v>
      </c>
      <c r="BH134" s="59">
        <v>0</v>
      </c>
      <c r="BI134" s="59">
        <v>0</v>
      </c>
      <c r="BJ134" s="59">
        <f t="shared" ref="BJ134:BJ144" si="41">SUM(BH134:BI134)</f>
        <v>0</v>
      </c>
      <c r="BK134" s="59">
        <v>0</v>
      </c>
      <c r="BL134" s="59">
        <v>1868</v>
      </c>
      <c r="BM134" s="59">
        <v>1127</v>
      </c>
      <c r="BN134" s="58">
        <v>0</v>
      </c>
      <c r="BO134" s="58">
        <v>0</v>
      </c>
      <c r="BP134" s="58">
        <v>-34</v>
      </c>
      <c r="BQ134" s="58">
        <v>-28</v>
      </c>
      <c r="BR134" s="58">
        <v>-461</v>
      </c>
      <c r="BS134" s="58">
        <v>-158</v>
      </c>
      <c r="BT134" s="58">
        <v>5</v>
      </c>
      <c r="BU134" s="58">
        <v>-5</v>
      </c>
      <c r="BV134" s="58">
        <v>9</v>
      </c>
      <c r="BW134" s="58">
        <v>-426</v>
      </c>
      <c r="BX134" s="58">
        <v>-1</v>
      </c>
      <c r="BY134" s="58">
        <v>1896</v>
      </c>
      <c r="BZ134" s="58">
        <v>12</v>
      </c>
      <c r="CA134" s="58">
        <v>12</v>
      </c>
      <c r="CB134" s="58">
        <v>165</v>
      </c>
      <c r="CC134" s="58">
        <v>47</v>
      </c>
      <c r="CD134" s="58">
        <v>194</v>
      </c>
      <c r="CE134" s="58">
        <v>15</v>
      </c>
      <c r="CF134" s="58">
        <v>7</v>
      </c>
      <c r="CG134" s="63"/>
    </row>
    <row r="135" spans="1:85" s="49" customFormat="1" ht="15.65" customHeight="1" x14ac:dyDescent="0.35">
      <c r="A135" s="42">
        <v>17</v>
      </c>
      <c r="B135" s="43" t="s">
        <v>365</v>
      </c>
      <c r="C135" s="56" t="s">
        <v>133</v>
      </c>
      <c r="D135" s="44" t="s">
        <v>366</v>
      </c>
      <c r="E135" s="45" t="s">
        <v>86</v>
      </c>
      <c r="F135" s="44" t="s">
        <v>363</v>
      </c>
      <c r="G135" s="58">
        <v>6880164.9400000004</v>
      </c>
      <c r="H135" s="58">
        <v>0</v>
      </c>
      <c r="I135" s="58">
        <v>0</v>
      </c>
      <c r="J135" s="58">
        <v>0</v>
      </c>
      <c r="K135" s="59">
        <v>0</v>
      </c>
      <c r="L135" s="59">
        <v>6880164.9400000004</v>
      </c>
      <c r="M135" s="59">
        <v>0</v>
      </c>
      <c r="N135" s="58">
        <v>1014243.96</v>
      </c>
      <c r="O135" s="58">
        <v>287600.53000000003</v>
      </c>
      <c r="P135" s="76">
        <v>516261.39</v>
      </c>
      <c r="Q135" s="58">
        <v>0</v>
      </c>
      <c r="R135" s="58">
        <v>577236.18999999994</v>
      </c>
      <c r="S135" s="58">
        <v>2438278.3199999998</v>
      </c>
      <c r="T135" s="58">
        <v>1070147.29</v>
      </c>
      <c r="U135" s="58">
        <v>0</v>
      </c>
      <c r="V135" s="58">
        <v>0</v>
      </c>
      <c r="W135" s="58">
        <v>142684.70000000001</v>
      </c>
      <c r="X135" s="59">
        <v>680829.15999999992</v>
      </c>
      <c r="Y135" s="59">
        <v>6727281.54</v>
      </c>
      <c r="Z135" s="60">
        <v>8.7361505900177161E-2</v>
      </c>
      <c r="AA135" s="59">
        <v>674609.71</v>
      </c>
      <c r="AB135" s="59">
        <v>0</v>
      </c>
      <c r="AC135" s="59">
        <v>0</v>
      </c>
      <c r="AD135" s="59">
        <v>0</v>
      </c>
      <c r="AE135" s="59">
        <v>0</v>
      </c>
      <c r="AF135" s="59">
        <f t="shared" si="39"/>
        <v>0</v>
      </c>
      <c r="AG135" s="59">
        <v>334770.89</v>
      </c>
      <c r="AH135" s="58">
        <v>25833.16</v>
      </c>
      <c r="AI135" s="58">
        <v>48038.68</v>
      </c>
      <c r="AJ135" s="59">
        <v>0</v>
      </c>
      <c r="AK135" s="58">
        <v>42224</v>
      </c>
      <c r="AL135" s="58">
        <v>0</v>
      </c>
      <c r="AM135" s="58">
        <v>29338.63</v>
      </c>
      <c r="AN135" s="58">
        <v>12450</v>
      </c>
      <c r="AO135" s="58">
        <v>1125</v>
      </c>
      <c r="AP135" s="58">
        <v>4500</v>
      </c>
      <c r="AQ135" s="58">
        <v>16115.11</v>
      </c>
      <c r="AR135" s="58">
        <v>20</v>
      </c>
      <c r="AS135" s="58">
        <v>0</v>
      </c>
      <c r="AT135" s="58">
        <v>0</v>
      </c>
      <c r="AU135" s="58">
        <v>5457.39</v>
      </c>
      <c r="AV135" s="58">
        <v>26237.58</v>
      </c>
      <c r="AW135" s="58">
        <v>546110.43999999994</v>
      </c>
      <c r="AX135" s="58">
        <v>0</v>
      </c>
      <c r="AY135" s="60">
        <f t="shared" si="40"/>
        <v>0</v>
      </c>
      <c r="AZ135" s="59">
        <v>0</v>
      </c>
      <c r="BA135" s="60">
        <v>9.8051386250632519E-2</v>
      </c>
      <c r="BB135" s="58">
        <v>282300.87</v>
      </c>
      <c r="BC135" s="58">
        <v>318760.7</v>
      </c>
      <c r="BD135" s="59">
        <v>109040.33</v>
      </c>
      <c r="BE135" s="59">
        <v>0</v>
      </c>
      <c r="BF135" s="59">
        <v>39156.519999999997</v>
      </c>
      <c r="BG135" s="59">
        <v>0</v>
      </c>
      <c r="BH135" s="59">
        <v>0</v>
      </c>
      <c r="BI135" s="59">
        <v>0</v>
      </c>
      <c r="BJ135" s="59">
        <f t="shared" si="41"/>
        <v>0</v>
      </c>
      <c r="BK135" s="59">
        <v>0</v>
      </c>
      <c r="BL135" s="59">
        <v>746</v>
      </c>
      <c r="BM135" s="59">
        <v>305</v>
      </c>
      <c r="BN135" s="58">
        <v>5</v>
      </c>
      <c r="BO135" s="58">
        <v>0</v>
      </c>
      <c r="BP135" s="58">
        <v>-10</v>
      </c>
      <c r="BQ135" s="58">
        <v>-23</v>
      </c>
      <c r="BR135" s="58">
        <v>-31</v>
      </c>
      <c r="BS135" s="58">
        <v>-43</v>
      </c>
      <c r="BT135" s="58">
        <v>0</v>
      </c>
      <c r="BU135" s="58">
        <v>0</v>
      </c>
      <c r="BV135" s="58">
        <v>6</v>
      </c>
      <c r="BW135" s="58">
        <v>-136</v>
      </c>
      <c r="BX135" s="58">
        <v>-1</v>
      </c>
      <c r="BY135" s="58">
        <v>818</v>
      </c>
      <c r="BZ135" s="58">
        <v>0</v>
      </c>
      <c r="CA135" s="58">
        <v>8</v>
      </c>
      <c r="CB135" s="58">
        <v>45</v>
      </c>
      <c r="CC135" s="58">
        <v>14</v>
      </c>
      <c r="CD135" s="58">
        <v>72</v>
      </c>
      <c r="CE135" s="58">
        <v>7</v>
      </c>
      <c r="CF135" s="58">
        <v>4</v>
      </c>
      <c r="CG135" s="63"/>
    </row>
    <row r="136" spans="1:85" s="49" customFormat="1" ht="15.65" customHeight="1" x14ac:dyDescent="0.35">
      <c r="A136" s="42">
        <v>17</v>
      </c>
      <c r="B136" s="43" t="s">
        <v>367</v>
      </c>
      <c r="C136" s="56" t="s">
        <v>368</v>
      </c>
      <c r="D136" s="44" t="s">
        <v>362</v>
      </c>
      <c r="E136" s="45" t="s">
        <v>86</v>
      </c>
      <c r="F136" s="44" t="s">
        <v>363</v>
      </c>
      <c r="G136" s="58">
        <v>12767444.220000001</v>
      </c>
      <c r="H136" s="58">
        <v>0</v>
      </c>
      <c r="I136" s="58">
        <v>604564.68999999994</v>
      </c>
      <c r="J136" s="58">
        <v>0</v>
      </c>
      <c r="K136" s="59">
        <v>0</v>
      </c>
      <c r="L136" s="59">
        <v>13372008.91</v>
      </c>
      <c r="M136" s="59">
        <v>0</v>
      </c>
      <c r="N136" s="58">
        <v>3167162.02</v>
      </c>
      <c r="O136" s="58">
        <v>707067.44</v>
      </c>
      <c r="P136" s="76">
        <v>1668582.14</v>
      </c>
      <c r="Q136" s="58">
        <v>0</v>
      </c>
      <c r="R136" s="58">
        <v>1096510.19</v>
      </c>
      <c r="S136" s="58">
        <v>3038150.74</v>
      </c>
      <c r="T136" s="58">
        <v>1818702.67</v>
      </c>
      <c r="U136" s="58">
        <v>0</v>
      </c>
      <c r="V136" s="58">
        <v>0</v>
      </c>
      <c r="W136" s="58">
        <v>474044.24</v>
      </c>
      <c r="X136" s="59">
        <v>1276797.93</v>
      </c>
      <c r="Y136" s="59">
        <v>13247017.369999999</v>
      </c>
      <c r="Z136" s="60">
        <v>0.15299328482204247</v>
      </c>
      <c r="AA136" s="59">
        <v>1276737.93</v>
      </c>
      <c r="AB136" s="59">
        <v>0</v>
      </c>
      <c r="AC136" s="59">
        <v>0</v>
      </c>
      <c r="AD136" s="59">
        <v>0</v>
      </c>
      <c r="AE136" s="59">
        <v>0</v>
      </c>
      <c r="AF136" s="59">
        <f t="shared" si="39"/>
        <v>0</v>
      </c>
      <c r="AG136" s="59">
        <v>471624.94</v>
      </c>
      <c r="AH136" s="58">
        <v>43221.4</v>
      </c>
      <c r="AI136" s="58">
        <v>101863.2</v>
      </c>
      <c r="AJ136" s="59">
        <v>0</v>
      </c>
      <c r="AK136" s="58">
        <v>86367.6</v>
      </c>
      <c r="AL136" s="58">
        <v>6978.41</v>
      </c>
      <c r="AM136" s="58">
        <v>89112.16</v>
      </c>
      <c r="AN136" s="58">
        <v>11637.84</v>
      </c>
      <c r="AO136" s="58">
        <v>24110.5</v>
      </c>
      <c r="AP136" s="58">
        <v>10896.71</v>
      </c>
      <c r="AQ136" s="58">
        <v>24330.81</v>
      </c>
      <c r="AR136" s="58">
        <v>10753.9</v>
      </c>
      <c r="AS136" s="58">
        <v>0</v>
      </c>
      <c r="AT136" s="58">
        <v>12604.02</v>
      </c>
      <c r="AU136" s="58">
        <v>0</v>
      </c>
      <c r="AV136" s="58">
        <v>34422.720000000001</v>
      </c>
      <c r="AW136" s="58">
        <v>927924.21</v>
      </c>
      <c r="AX136" s="58">
        <v>0</v>
      </c>
      <c r="AY136" s="60">
        <f t="shared" si="40"/>
        <v>0</v>
      </c>
      <c r="AZ136" s="59">
        <v>0</v>
      </c>
      <c r="BA136" s="60">
        <v>9.9900000000000003E-2</v>
      </c>
      <c r="BB136" s="58">
        <v>284992.64000000001</v>
      </c>
      <c r="BC136" s="58">
        <v>1668340.59</v>
      </c>
      <c r="BD136" s="59">
        <v>276253</v>
      </c>
      <c r="BE136" s="59">
        <v>0</v>
      </c>
      <c r="BF136" s="59">
        <v>280166.15000000002</v>
      </c>
      <c r="BG136" s="59">
        <v>48185.097499999698</v>
      </c>
      <c r="BH136" s="59">
        <v>0</v>
      </c>
      <c r="BI136" s="59">
        <v>0</v>
      </c>
      <c r="BJ136" s="59">
        <f t="shared" si="41"/>
        <v>0</v>
      </c>
      <c r="BK136" s="59">
        <v>0</v>
      </c>
      <c r="BL136" s="59">
        <v>1061</v>
      </c>
      <c r="BM136" s="59">
        <v>535</v>
      </c>
      <c r="BN136" s="58">
        <v>0</v>
      </c>
      <c r="BO136" s="58">
        <v>0</v>
      </c>
      <c r="BP136" s="58">
        <v>-15</v>
      </c>
      <c r="BQ136" s="58">
        <v>-25</v>
      </c>
      <c r="BR136" s="58">
        <v>-127</v>
      </c>
      <c r="BS136" s="58">
        <v>-120</v>
      </c>
      <c r="BT136" s="58">
        <v>22</v>
      </c>
      <c r="BU136" s="58">
        <v>-30</v>
      </c>
      <c r="BV136" s="58">
        <v>65</v>
      </c>
      <c r="BW136" s="58">
        <v>-142</v>
      </c>
      <c r="BX136" s="58">
        <v>-1</v>
      </c>
      <c r="BY136" s="58">
        <v>1223</v>
      </c>
      <c r="BZ136" s="58">
        <v>5</v>
      </c>
      <c r="CA136" s="58">
        <v>11</v>
      </c>
      <c r="CB136" s="58">
        <v>37</v>
      </c>
      <c r="CC136" s="58">
        <v>14</v>
      </c>
      <c r="CD136" s="58">
        <v>80</v>
      </c>
      <c r="CE136" s="58">
        <v>11</v>
      </c>
      <c r="CF136" s="58">
        <v>0</v>
      </c>
      <c r="CG136" s="63"/>
    </row>
    <row r="137" spans="1:85" s="49" customFormat="1" ht="15.65" customHeight="1" x14ac:dyDescent="0.35">
      <c r="A137" s="42">
        <v>18</v>
      </c>
      <c r="B137" s="43" t="s">
        <v>372</v>
      </c>
      <c r="C137" s="56" t="s">
        <v>205</v>
      </c>
      <c r="D137" s="44" t="s">
        <v>373</v>
      </c>
      <c r="E137" s="45" t="s">
        <v>86</v>
      </c>
      <c r="F137" s="44" t="s">
        <v>374</v>
      </c>
      <c r="G137" s="58">
        <v>4074785.43</v>
      </c>
      <c r="H137" s="58">
        <v>0</v>
      </c>
      <c r="I137" s="58">
        <v>123055.98</v>
      </c>
      <c r="J137" s="58">
        <v>86230.51</v>
      </c>
      <c r="K137" s="59">
        <v>0</v>
      </c>
      <c r="L137" s="59">
        <v>4284071.92</v>
      </c>
      <c r="M137" s="59">
        <v>862305.2</v>
      </c>
      <c r="N137" s="58">
        <v>477305.94</v>
      </c>
      <c r="O137" s="58">
        <v>435315.48</v>
      </c>
      <c r="P137" s="76">
        <v>621843.84</v>
      </c>
      <c r="Q137" s="58">
        <v>0</v>
      </c>
      <c r="R137" s="58">
        <v>680696.21</v>
      </c>
      <c r="S137" s="58">
        <v>1132693.1299999999</v>
      </c>
      <c r="T137" s="58">
        <v>373765.3</v>
      </c>
      <c r="U137" s="58">
        <v>0</v>
      </c>
      <c r="V137" s="58">
        <v>0</v>
      </c>
      <c r="W137" s="58">
        <v>143039.23000000001</v>
      </c>
      <c r="X137" s="59">
        <v>520846.93</v>
      </c>
      <c r="Y137" s="59">
        <v>4385506.0599999996</v>
      </c>
      <c r="Z137" s="60">
        <v>2.8808027322312281E-2</v>
      </c>
      <c r="AA137" s="59">
        <v>493710.8</v>
      </c>
      <c r="AB137" s="59">
        <v>0</v>
      </c>
      <c r="AC137" s="59">
        <v>0</v>
      </c>
      <c r="AD137" s="59">
        <v>0</v>
      </c>
      <c r="AE137" s="59">
        <v>0</v>
      </c>
      <c r="AF137" s="59">
        <f t="shared" si="39"/>
        <v>0</v>
      </c>
      <c r="AG137" s="59">
        <v>129048.09</v>
      </c>
      <c r="AH137" s="58">
        <v>10075.26</v>
      </c>
      <c r="AI137" s="58">
        <v>43565.23</v>
      </c>
      <c r="AJ137" s="59">
        <v>0</v>
      </c>
      <c r="AK137" s="58">
        <v>33064.35</v>
      </c>
      <c r="AL137" s="58">
        <v>0</v>
      </c>
      <c r="AM137" s="58">
        <v>11721.39</v>
      </c>
      <c r="AN137" s="58">
        <v>6232.83</v>
      </c>
      <c r="AO137" s="58">
        <v>0</v>
      </c>
      <c r="AP137" s="58">
        <v>0</v>
      </c>
      <c r="AQ137" s="58">
        <v>13088.04</v>
      </c>
      <c r="AR137" s="58">
        <v>6091.3</v>
      </c>
      <c r="AS137" s="58">
        <v>0</v>
      </c>
      <c r="AT137" s="58">
        <v>1797</v>
      </c>
      <c r="AU137" s="58">
        <v>4346.41</v>
      </c>
      <c r="AV137" s="58">
        <v>26624.639999999999</v>
      </c>
      <c r="AW137" s="58">
        <v>285654.53999999998</v>
      </c>
      <c r="AX137" s="58">
        <v>0</v>
      </c>
      <c r="AY137" s="60">
        <f t="shared" si="40"/>
        <v>0</v>
      </c>
      <c r="AZ137" s="59">
        <v>0</v>
      </c>
      <c r="BA137" s="60">
        <v>0.10000035182663844</v>
      </c>
      <c r="BB137" s="58">
        <v>15986</v>
      </c>
      <c r="BC137" s="58">
        <v>101400.53</v>
      </c>
      <c r="BD137" s="59">
        <v>246854.53</v>
      </c>
      <c r="BE137" s="59">
        <v>0</v>
      </c>
      <c r="BF137" s="59">
        <v>214804.64</v>
      </c>
      <c r="BG137" s="59">
        <v>143391.005</v>
      </c>
      <c r="BH137" s="59">
        <v>0</v>
      </c>
      <c r="BI137" s="59">
        <v>0</v>
      </c>
      <c r="BJ137" s="59">
        <f t="shared" si="41"/>
        <v>0</v>
      </c>
      <c r="BK137" s="59">
        <v>0</v>
      </c>
      <c r="BL137" s="59">
        <v>319</v>
      </c>
      <c r="BM137" s="59">
        <v>113</v>
      </c>
      <c r="BN137" s="58">
        <v>0</v>
      </c>
      <c r="BO137" s="58">
        <v>0</v>
      </c>
      <c r="BP137" s="58">
        <v>-5</v>
      </c>
      <c r="BQ137" s="58">
        <v>-5</v>
      </c>
      <c r="BR137" s="58">
        <v>-28</v>
      </c>
      <c r="BS137" s="58">
        <v>-19</v>
      </c>
      <c r="BT137" s="58">
        <v>0</v>
      </c>
      <c r="BU137" s="58">
        <v>0</v>
      </c>
      <c r="BV137" s="58">
        <v>0</v>
      </c>
      <c r="BW137" s="58">
        <v>-85</v>
      </c>
      <c r="BX137" s="58">
        <v>-1</v>
      </c>
      <c r="BY137" s="58">
        <v>289</v>
      </c>
      <c r="BZ137" s="58">
        <v>0</v>
      </c>
      <c r="CA137" s="58">
        <v>0</v>
      </c>
      <c r="CB137" s="58">
        <v>21</v>
      </c>
      <c r="CC137" s="58">
        <v>14</v>
      </c>
      <c r="CD137" s="58">
        <v>48</v>
      </c>
      <c r="CE137" s="58">
        <v>2</v>
      </c>
      <c r="CF137" s="58">
        <v>0</v>
      </c>
      <c r="CG137" s="63"/>
    </row>
    <row r="138" spans="1:85" s="49" customFormat="1" ht="15.65" customHeight="1" x14ac:dyDescent="0.35">
      <c r="A138" s="42">
        <v>18</v>
      </c>
      <c r="B138" s="43" t="s">
        <v>376</v>
      </c>
      <c r="C138" s="56" t="s">
        <v>377</v>
      </c>
      <c r="D138" s="44" t="s">
        <v>378</v>
      </c>
      <c r="E138" s="45" t="s">
        <v>86</v>
      </c>
      <c r="F138" s="44" t="s">
        <v>379</v>
      </c>
      <c r="G138" s="58">
        <v>23942823.559999999</v>
      </c>
      <c r="H138" s="58">
        <v>0</v>
      </c>
      <c r="I138" s="58">
        <v>990842.92</v>
      </c>
      <c r="J138" s="58">
        <v>215489.6</v>
      </c>
      <c r="K138" s="59">
        <v>0</v>
      </c>
      <c r="L138" s="59">
        <v>25149156.079999998</v>
      </c>
      <c r="M138" s="59">
        <v>2164800.2400000002</v>
      </c>
      <c r="N138" s="58">
        <v>8190.99</v>
      </c>
      <c r="O138" s="58">
        <v>1341046.58</v>
      </c>
      <c r="P138" s="76">
        <v>6154711.1299999999</v>
      </c>
      <c r="Q138" s="58">
        <v>1800</v>
      </c>
      <c r="R138" s="58">
        <v>3280963.05</v>
      </c>
      <c r="S138" s="58">
        <v>7261928.9500000002</v>
      </c>
      <c r="T138" s="58">
        <v>3983709.4</v>
      </c>
      <c r="U138" s="58">
        <v>0</v>
      </c>
      <c r="V138" s="58">
        <v>0</v>
      </c>
      <c r="W138" s="58">
        <v>1053163.8799999999</v>
      </c>
      <c r="X138" s="59">
        <v>2623876.9700000002</v>
      </c>
      <c r="Y138" s="59">
        <v>25709390.949999999</v>
      </c>
      <c r="Z138" s="60">
        <v>2.8246610025137783E-2</v>
      </c>
      <c r="AA138" s="59">
        <v>2609146.59</v>
      </c>
      <c r="AB138" s="59">
        <v>0</v>
      </c>
      <c r="AC138" s="59">
        <v>0</v>
      </c>
      <c r="AD138" s="59">
        <v>0</v>
      </c>
      <c r="AE138" s="59">
        <v>5998.71</v>
      </c>
      <c r="AF138" s="59">
        <f t="shared" si="39"/>
        <v>5998.71</v>
      </c>
      <c r="AG138" s="59">
        <v>1219190.17</v>
      </c>
      <c r="AH138" s="58">
        <v>121725.95</v>
      </c>
      <c r="AI138" s="58">
        <v>333405.61</v>
      </c>
      <c r="AJ138" s="59">
        <v>14663.17</v>
      </c>
      <c r="AK138" s="58">
        <v>276877.53000000003</v>
      </c>
      <c r="AL138" s="58">
        <v>66376.479999999996</v>
      </c>
      <c r="AM138" s="58">
        <v>114225.46</v>
      </c>
      <c r="AN138" s="58">
        <v>15675</v>
      </c>
      <c r="AO138" s="58">
        <v>0</v>
      </c>
      <c r="AP138" s="58">
        <v>0</v>
      </c>
      <c r="AQ138" s="58">
        <v>33746.68</v>
      </c>
      <c r="AR138" s="58">
        <v>13337.35</v>
      </c>
      <c r="AS138" s="58">
        <v>0</v>
      </c>
      <c r="AT138" s="58">
        <v>12834.92</v>
      </c>
      <c r="AU138" s="58">
        <v>0</v>
      </c>
      <c r="AV138" s="58">
        <v>73942.720000000001</v>
      </c>
      <c r="AW138" s="58">
        <v>2296001.04</v>
      </c>
      <c r="AX138" s="58">
        <v>0</v>
      </c>
      <c r="AY138" s="60">
        <f t="shared" si="40"/>
        <v>0</v>
      </c>
      <c r="AZ138" s="59">
        <v>0</v>
      </c>
      <c r="BA138" s="60">
        <v>9.9938110415088779E-2</v>
      </c>
      <c r="BB138" s="58">
        <v>132962.49</v>
      </c>
      <c r="BC138" s="58">
        <v>543341.11</v>
      </c>
      <c r="BD138" s="59">
        <v>276253</v>
      </c>
      <c r="BE138" s="59">
        <v>1.16415321826935E-10</v>
      </c>
      <c r="BF138" s="59">
        <v>784905.43</v>
      </c>
      <c r="BG138" s="59">
        <v>210905.17</v>
      </c>
      <c r="BH138" s="59">
        <v>0</v>
      </c>
      <c r="BI138" s="59">
        <v>0</v>
      </c>
      <c r="BJ138" s="59">
        <f t="shared" si="41"/>
        <v>0</v>
      </c>
      <c r="BK138" s="59">
        <v>0</v>
      </c>
      <c r="BL138" s="59">
        <v>2980</v>
      </c>
      <c r="BM138" s="59">
        <v>865</v>
      </c>
      <c r="BN138" s="58">
        <v>2</v>
      </c>
      <c r="BO138" s="58">
        <v>0</v>
      </c>
      <c r="BP138" s="58">
        <v>-15</v>
      </c>
      <c r="BQ138" s="58">
        <v>-41</v>
      </c>
      <c r="BR138" s="58">
        <v>-122</v>
      </c>
      <c r="BS138" s="58">
        <v>-267</v>
      </c>
      <c r="BT138" s="58">
        <v>0</v>
      </c>
      <c r="BU138" s="58">
        <v>0</v>
      </c>
      <c r="BV138" s="58">
        <v>10</v>
      </c>
      <c r="BW138" s="58">
        <v>-583</v>
      </c>
      <c r="BX138" s="58">
        <v>-6</v>
      </c>
      <c r="BY138" s="58">
        <v>2823</v>
      </c>
      <c r="BZ138" s="58">
        <v>28</v>
      </c>
      <c r="CA138" s="58">
        <v>87</v>
      </c>
      <c r="CB138" s="58">
        <v>108</v>
      </c>
      <c r="CC138" s="58">
        <v>43</v>
      </c>
      <c r="CD138" s="58">
        <v>309</v>
      </c>
      <c r="CE138" s="58">
        <v>126</v>
      </c>
      <c r="CF138" s="58">
        <v>5</v>
      </c>
      <c r="CG138" s="63"/>
    </row>
    <row r="139" spans="1:85" s="49" customFormat="1" ht="15.65" customHeight="1" x14ac:dyDescent="0.35">
      <c r="A139" s="42">
        <v>18</v>
      </c>
      <c r="B139" s="43" t="s">
        <v>452</v>
      </c>
      <c r="C139" s="56" t="s">
        <v>456</v>
      </c>
      <c r="D139" s="44" t="s">
        <v>370</v>
      </c>
      <c r="E139" s="45" t="s">
        <v>86</v>
      </c>
      <c r="F139" s="44" t="s">
        <v>371</v>
      </c>
      <c r="G139" s="58">
        <v>2009292.18</v>
      </c>
      <c r="H139" s="58">
        <v>0</v>
      </c>
      <c r="I139" s="58">
        <v>40576.21</v>
      </c>
      <c r="J139" s="58">
        <v>0</v>
      </c>
      <c r="K139" s="59">
        <v>0</v>
      </c>
      <c r="L139" s="59">
        <v>2049868.39</v>
      </c>
      <c r="M139" s="59">
        <v>0</v>
      </c>
      <c r="N139" s="58">
        <v>40019.61</v>
      </c>
      <c r="O139" s="58">
        <v>415541.21</v>
      </c>
      <c r="P139" s="76">
        <v>444311.6</v>
      </c>
      <c r="Q139" s="58">
        <v>0</v>
      </c>
      <c r="R139" s="58">
        <v>151149.43</v>
      </c>
      <c r="S139" s="58">
        <v>699702.21</v>
      </c>
      <c r="T139" s="58">
        <v>51015.72</v>
      </c>
      <c r="U139" s="58">
        <v>1540</v>
      </c>
      <c r="V139" s="58">
        <v>0</v>
      </c>
      <c r="W139" s="58">
        <v>40177.279999999999</v>
      </c>
      <c r="X139" s="59">
        <v>200929.2</v>
      </c>
      <c r="Y139" s="59">
        <v>2044386.26</v>
      </c>
      <c r="Z139" s="60">
        <v>1.0524795851243695E-2</v>
      </c>
      <c r="AA139" s="59">
        <v>200929.2</v>
      </c>
      <c r="AB139" s="59">
        <v>0</v>
      </c>
      <c r="AC139" s="59">
        <v>0</v>
      </c>
      <c r="AD139" s="59">
        <v>0</v>
      </c>
      <c r="AE139" s="59">
        <v>0</v>
      </c>
      <c r="AF139" s="59">
        <f t="shared" si="39"/>
        <v>0</v>
      </c>
      <c r="AG139" s="59">
        <v>67592</v>
      </c>
      <c r="AH139" s="58">
        <v>6550.04</v>
      </c>
      <c r="AI139" s="58">
        <v>0</v>
      </c>
      <c r="AJ139" s="59">
        <v>0</v>
      </c>
      <c r="AK139" s="58">
        <v>2418</v>
      </c>
      <c r="AL139" s="58">
        <v>3858.45</v>
      </c>
      <c r="AM139" s="58">
        <v>10560</v>
      </c>
      <c r="AN139" s="58">
        <v>3950.35</v>
      </c>
      <c r="AO139" s="58">
        <v>0</v>
      </c>
      <c r="AP139" s="58">
        <v>0</v>
      </c>
      <c r="AQ139" s="58">
        <v>4365.82</v>
      </c>
      <c r="AR139" s="58">
        <v>0</v>
      </c>
      <c r="AS139" s="58">
        <v>0</v>
      </c>
      <c r="AT139" s="58">
        <v>0</v>
      </c>
      <c r="AU139" s="58">
        <v>2700</v>
      </c>
      <c r="AV139" s="58">
        <v>3336.4</v>
      </c>
      <c r="AW139" s="58">
        <v>105331.06</v>
      </c>
      <c r="AX139" s="58">
        <v>0</v>
      </c>
      <c r="AY139" s="60">
        <f t="shared" si="40"/>
        <v>0</v>
      </c>
      <c r="AZ139" s="59">
        <v>0</v>
      </c>
      <c r="BA139" s="60">
        <v>9.9999991041621439E-2</v>
      </c>
      <c r="BB139" s="58">
        <v>8389.09</v>
      </c>
      <c r="BC139" s="58">
        <v>12758.3</v>
      </c>
      <c r="BD139" s="59">
        <v>97977</v>
      </c>
      <c r="BE139" s="59">
        <v>0</v>
      </c>
      <c r="BF139" s="59">
        <v>4032.6400000000399</v>
      </c>
      <c r="BG139" s="59">
        <v>0</v>
      </c>
      <c r="BH139" s="59">
        <v>0</v>
      </c>
      <c r="BI139" s="59">
        <v>0</v>
      </c>
      <c r="BJ139" s="59">
        <f t="shared" si="41"/>
        <v>0</v>
      </c>
      <c r="BK139" s="59">
        <v>0</v>
      </c>
      <c r="BL139" s="59">
        <v>113</v>
      </c>
      <c r="BM139" s="59">
        <v>53</v>
      </c>
      <c r="BN139" s="58">
        <v>0</v>
      </c>
      <c r="BO139" s="58">
        <v>0</v>
      </c>
      <c r="BP139" s="58">
        <v>-3</v>
      </c>
      <c r="BQ139" s="58">
        <v>-1</v>
      </c>
      <c r="BR139" s="58">
        <v>-19</v>
      </c>
      <c r="BS139" s="58">
        <v>-8</v>
      </c>
      <c r="BT139" s="58">
        <v>0</v>
      </c>
      <c r="BU139" s="58">
        <v>0</v>
      </c>
      <c r="BV139" s="58">
        <v>1</v>
      </c>
      <c r="BW139" s="58">
        <v>-17</v>
      </c>
      <c r="BX139" s="58">
        <v>0</v>
      </c>
      <c r="BY139" s="58">
        <v>119</v>
      </c>
      <c r="BZ139" s="58">
        <v>0</v>
      </c>
      <c r="CA139" s="58">
        <v>1</v>
      </c>
      <c r="CB139" s="58">
        <v>6</v>
      </c>
      <c r="CC139" s="58">
        <v>6</v>
      </c>
      <c r="CD139" s="58">
        <v>3</v>
      </c>
      <c r="CE139" s="58">
        <v>0</v>
      </c>
      <c r="CF139" s="58">
        <v>0</v>
      </c>
      <c r="CG139" s="63"/>
    </row>
    <row r="140" spans="1:85" s="49" customFormat="1" ht="15.65" customHeight="1" x14ac:dyDescent="0.35">
      <c r="A140" s="42">
        <v>18</v>
      </c>
      <c r="B140" s="43" t="s">
        <v>453</v>
      </c>
      <c r="C140" s="56" t="s">
        <v>106</v>
      </c>
      <c r="D140" s="44" t="s">
        <v>445</v>
      </c>
      <c r="E140" s="45" t="s">
        <v>110</v>
      </c>
      <c r="F140" s="44" t="s">
        <v>166</v>
      </c>
      <c r="G140" s="58">
        <v>24360269.41</v>
      </c>
      <c r="H140" s="58">
        <v>468445.06</v>
      </c>
      <c r="I140" s="58">
        <v>823761.76</v>
      </c>
      <c r="J140" s="58">
        <v>0</v>
      </c>
      <c r="K140" s="59">
        <v>0</v>
      </c>
      <c r="L140" s="59">
        <v>25652476.23</v>
      </c>
      <c r="M140" s="59">
        <v>0</v>
      </c>
      <c r="N140" s="58">
        <v>7325296.46</v>
      </c>
      <c r="O140" s="58">
        <v>1209303.42</v>
      </c>
      <c r="P140" s="76">
        <v>6496733.0899999999</v>
      </c>
      <c r="Q140" s="58">
        <v>41778.1</v>
      </c>
      <c r="R140" s="58">
        <v>1147779.43</v>
      </c>
      <c r="S140" s="58">
        <v>4728806.96</v>
      </c>
      <c r="T140" s="58">
        <v>2108178.77</v>
      </c>
      <c r="U140" s="58">
        <v>0</v>
      </c>
      <c r="V140" s="58">
        <v>0</v>
      </c>
      <c r="W140" s="58">
        <v>1171476.6100000001</v>
      </c>
      <c r="X140" s="59">
        <v>1677778</v>
      </c>
      <c r="Y140" s="59">
        <v>25907130.84</v>
      </c>
      <c r="Z140" s="60">
        <v>1.6363163726857421E-2</v>
      </c>
      <c r="AA140" s="59">
        <v>1584502.34</v>
      </c>
      <c r="AB140" s="59">
        <v>0</v>
      </c>
      <c r="AC140" s="59">
        <v>0</v>
      </c>
      <c r="AD140" s="59">
        <v>0</v>
      </c>
      <c r="AE140" s="59">
        <v>0</v>
      </c>
      <c r="AF140" s="59">
        <f t="shared" si="39"/>
        <v>0</v>
      </c>
      <c r="AG140" s="59">
        <v>799165.6</v>
      </c>
      <c r="AH140" s="58">
        <v>87739.73</v>
      </c>
      <c r="AI140" s="58">
        <v>171590.05</v>
      </c>
      <c r="AJ140" s="59">
        <v>0</v>
      </c>
      <c r="AK140" s="58">
        <v>55453.96</v>
      </c>
      <c r="AL140" s="58">
        <v>14427.93</v>
      </c>
      <c r="AM140" s="58">
        <v>144907.17000000001</v>
      </c>
      <c r="AN140" s="58">
        <v>15675</v>
      </c>
      <c r="AO140" s="58">
        <v>184.5</v>
      </c>
      <c r="AP140" s="58">
        <v>0</v>
      </c>
      <c r="AQ140" s="58">
        <v>27296.230000000003</v>
      </c>
      <c r="AR140" s="58">
        <v>6094.89</v>
      </c>
      <c r="AS140" s="58">
        <v>0</v>
      </c>
      <c r="AT140" s="58">
        <v>72576.19</v>
      </c>
      <c r="AU140" s="58">
        <v>10818.57</v>
      </c>
      <c r="AV140" s="58">
        <v>82918.100000000006</v>
      </c>
      <c r="AW140" s="58">
        <v>1488847.92</v>
      </c>
      <c r="AX140" s="58">
        <v>0</v>
      </c>
      <c r="AY140" s="60">
        <f t="shared" si="40"/>
        <v>0</v>
      </c>
      <c r="AZ140" s="59">
        <v>-4129.18</v>
      </c>
      <c r="BA140" s="60">
        <v>6.5044532690987186E-2</v>
      </c>
      <c r="BB140" s="58">
        <v>198820.65</v>
      </c>
      <c r="BC140" s="58">
        <v>207455.67</v>
      </c>
      <c r="BD140" s="59">
        <v>272973</v>
      </c>
      <c r="BE140" s="59">
        <v>0</v>
      </c>
      <c r="BF140" s="59">
        <v>1020096.95</v>
      </c>
      <c r="BG140" s="59">
        <v>647884.97</v>
      </c>
      <c r="BH140" s="59">
        <v>0</v>
      </c>
      <c r="BI140" s="59">
        <v>0</v>
      </c>
      <c r="BJ140" s="59">
        <f t="shared" si="41"/>
        <v>0</v>
      </c>
      <c r="BK140" s="59">
        <v>0</v>
      </c>
      <c r="BL140" s="59">
        <v>1473</v>
      </c>
      <c r="BM140" s="59">
        <v>591</v>
      </c>
      <c r="BN140" s="58">
        <v>1</v>
      </c>
      <c r="BO140" s="58">
        <v>0</v>
      </c>
      <c r="BP140" s="58">
        <v>-6</v>
      </c>
      <c r="BQ140" s="58">
        <v>-12</v>
      </c>
      <c r="BR140" s="58">
        <v>-143</v>
      </c>
      <c r="BS140" s="58">
        <v>-118</v>
      </c>
      <c r="BT140" s="58">
        <v>0</v>
      </c>
      <c r="BU140" s="58">
        <v>0</v>
      </c>
      <c r="BV140" s="58">
        <v>3</v>
      </c>
      <c r="BW140" s="58">
        <v>-300</v>
      </c>
      <c r="BX140" s="58">
        <v>-4</v>
      </c>
      <c r="BY140" s="58">
        <v>1485</v>
      </c>
      <c r="BZ140" s="58">
        <v>8</v>
      </c>
      <c r="CA140" s="58">
        <v>285</v>
      </c>
      <c r="CB140" s="58">
        <v>76</v>
      </c>
      <c r="CC140" s="58">
        <v>33</v>
      </c>
      <c r="CD140" s="58">
        <v>112</v>
      </c>
      <c r="CE140" s="58">
        <v>78</v>
      </c>
      <c r="CF140" s="58">
        <v>5</v>
      </c>
      <c r="CG140" s="63"/>
    </row>
    <row r="141" spans="1:85" s="49" customFormat="1" ht="15.65" customHeight="1" x14ac:dyDescent="0.35">
      <c r="A141" s="42">
        <v>18</v>
      </c>
      <c r="B141" s="43" t="s">
        <v>454</v>
      </c>
      <c r="C141" s="56" t="s">
        <v>457</v>
      </c>
      <c r="D141" s="44" t="s">
        <v>446</v>
      </c>
      <c r="E141" s="45" t="s">
        <v>86</v>
      </c>
      <c r="F141" s="44" t="s">
        <v>379</v>
      </c>
      <c r="G141" s="58">
        <v>15123118.789999999</v>
      </c>
      <c r="H141" s="58">
        <v>112184.09</v>
      </c>
      <c r="I141" s="58">
        <v>310165.34999999998</v>
      </c>
      <c r="J141" s="58">
        <v>44745.54</v>
      </c>
      <c r="K141" s="59">
        <v>0</v>
      </c>
      <c r="L141" s="59">
        <v>15590213.77</v>
      </c>
      <c r="M141" s="59">
        <v>520394.29</v>
      </c>
      <c r="N141" s="58">
        <v>0</v>
      </c>
      <c r="O141" s="58">
        <v>745127.96</v>
      </c>
      <c r="P141" s="76">
        <v>4241421.5</v>
      </c>
      <c r="Q141" s="58">
        <v>0</v>
      </c>
      <c r="R141" s="58">
        <v>1534048.02</v>
      </c>
      <c r="S141" s="58">
        <v>4751557.0999999996</v>
      </c>
      <c r="T141" s="58">
        <v>2460411.0299999998</v>
      </c>
      <c r="U141" s="58">
        <v>0</v>
      </c>
      <c r="V141" s="58">
        <v>0</v>
      </c>
      <c r="W141" s="58">
        <v>479734.4</v>
      </c>
      <c r="X141" s="59">
        <v>1328642.3</v>
      </c>
      <c r="Y141" s="59">
        <v>15540942.310000001</v>
      </c>
      <c r="Z141" s="60">
        <v>8.3090525339132623E-2</v>
      </c>
      <c r="AA141" s="59">
        <v>1327542.3</v>
      </c>
      <c r="AB141" s="59">
        <v>0</v>
      </c>
      <c r="AC141" s="59">
        <v>0</v>
      </c>
      <c r="AD141" s="59">
        <v>0</v>
      </c>
      <c r="AE141" s="59">
        <v>325.22000000000003</v>
      </c>
      <c r="AF141" s="59">
        <f t="shared" si="39"/>
        <v>325.22000000000003</v>
      </c>
      <c r="AG141" s="59">
        <v>747239.94</v>
      </c>
      <c r="AH141" s="58">
        <v>69583.63</v>
      </c>
      <c r="AI141" s="58">
        <v>153684.10999999999</v>
      </c>
      <c r="AJ141" s="59">
        <v>0</v>
      </c>
      <c r="AK141" s="58">
        <v>61562.68</v>
      </c>
      <c r="AL141" s="58">
        <v>15828.67</v>
      </c>
      <c r="AM141" s="58">
        <v>81591.55</v>
      </c>
      <c r="AN141" s="58">
        <v>14265</v>
      </c>
      <c r="AO141" s="58">
        <v>3550</v>
      </c>
      <c r="AP141" s="58">
        <v>0</v>
      </c>
      <c r="AQ141" s="58">
        <v>25989.86</v>
      </c>
      <c r="AR141" s="58">
        <v>26518.84</v>
      </c>
      <c r="AS141" s="58">
        <v>0</v>
      </c>
      <c r="AT141" s="58">
        <v>4934.9799999999996</v>
      </c>
      <c r="AU141" s="58">
        <v>447.84</v>
      </c>
      <c r="AV141" s="58">
        <v>36990.82</v>
      </c>
      <c r="AW141" s="58">
        <v>1242187.92</v>
      </c>
      <c r="AX141" s="58">
        <v>0</v>
      </c>
      <c r="AY141" s="60">
        <f t="shared" si="40"/>
        <v>0</v>
      </c>
      <c r="AZ141" s="59">
        <v>0</v>
      </c>
      <c r="BA141" s="60">
        <v>8.4862159363502762E-2</v>
      </c>
      <c r="BB141" s="58">
        <v>264773.3</v>
      </c>
      <c r="BC141" s="58">
        <v>1001136.02</v>
      </c>
      <c r="BD141" s="59">
        <v>272973</v>
      </c>
      <c r="BE141" s="59">
        <v>0</v>
      </c>
      <c r="BF141" s="59">
        <v>602952.67000000004</v>
      </c>
      <c r="BG141" s="59">
        <v>292405.69</v>
      </c>
      <c r="BH141" s="59">
        <v>0</v>
      </c>
      <c r="BI141" s="59">
        <v>0</v>
      </c>
      <c r="BJ141" s="59">
        <f t="shared" si="41"/>
        <v>0</v>
      </c>
      <c r="BK141" s="59">
        <v>0</v>
      </c>
      <c r="BL141" s="59">
        <v>1892</v>
      </c>
      <c r="BM141" s="59">
        <v>698</v>
      </c>
      <c r="BN141" s="58">
        <v>1</v>
      </c>
      <c r="BO141" s="58">
        <v>0</v>
      </c>
      <c r="BP141" s="58">
        <v>-21</v>
      </c>
      <c r="BQ141" s="58">
        <v>-17</v>
      </c>
      <c r="BR141" s="58">
        <v>-156</v>
      </c>
      <c r="BS141" s="58">
        <v>-253</v>
      </c>
      <c r="BT141" s="58">
        <v>0</v>
      </c>
      <c r="BU141" s="58">
        <v>0</v>
      </c>
      <c r="BV141" s="58">
        <v>21</v>
      </c>
      <c r="BW141" s="58">
        <v>-307</v>
      </c>
      <c r="BX141" s="58">
        <v>-3</v>
      </c>
      <c r="BY141" s="58">
        <v>1855</v>
      </c>
      <c r="BZ141" s="58">
        <v>4</v>
      </c>
      <c r="CA141" s="58">
        <v>18</v>
      </c>
      <c r="CB141" s="58">
        <v>74</v>
      </c>
      <c r="CC141" s="58">
        <v>33</v>
      </c>
      <c r="CD141" s="58">
        <v>142</v>
      </c>
      <c r="CE141" s="58">
        <v>52</v>
      </c>
      <c r="CF141" s="58">
        <v>4</v>
      </c>
      <c r="CG141" s="63"/>
    </row>
    <row r="142" spans="1:85" s="49" customFormat="1" ht="15.65" customHeight="1" x14ac:dyDescent="0.35">
      <c r="A142" s="42">
        <v>18</v>
      </c>
      <c r="B142" s="43" t="s">
        <v>380</v>
      </c>
      <c r="C142" s="56" t="s">
        <v>327</v>
      </c>
      <c r="D142" s="44" t="s">
        <v>381</v>
      </c>
      <c r="E142" s="45" t="s">
        <v>86</v>
      </c>
      <c r="F142" s="44" t="s">
        <v>382</v>
      </c>
      <c r="G142" s="58">
        <v>6863994.46</v>
      </c>
      <c r="H142" s="58">
        <v>0</v>
      </c>
      <c r="I142" s="58">
        <v>128197.72</v>
      </c>
      <c r="J142" s="58">
        <v>4195.37</v>
      </c>
      <c r="K142" s="59">
        <v>111610.78</v>
      </c>
      <c r="L142" s="59">
        <v>7107998.3300000001</v>
      </c>
      <c r="M142" s="59">
        <v>41953.760000000002</v>
      </c>
      <c r="N142" s="58">
        <v>417607.3</v>
      </c>
      <c r="O142" s="58">
        <v>374496.08</v>
      </c>
      <c r="P142" s="76">
        <v>1194262.8799999999</v>
      </c>
      <c r="Q142" s="58">
        <v>0</v>
      </c>
      <c r="R142" s="58">
        <v>456393.64</v>
      </c>
      <c r="S142" s="58">
        <v>3012395.34</v>
      </c>
      <c r="T142" s="58">
        <v>592508.94999999995</v>
      </c>
      <c r="U142" s="58">
        <v>0</v>
      </c>
      <c r="V142" s="58">
        <v>0</v>
      </c>
      <c r="W142" s="58">
        <v>234751.05</v>
      </c>
      <c r="X142" s="59">
        <v>682310.93</v>
      </c>
      <c r="Y142" s="59">
        <v>6964726.1699999999</v>
      </c>
      <c r="Z142" s="60">
        <v>4.9441136932386304E-2</v>
      </c>
      <c r="AA142" s="59">
        <v>679550.93</v>
      </c>
      <c r="AB142" s="59">
        <v>0</v>
      </c>
      <c r="AC142" s="59">
        <v>0</v>
      </c>
      <c r="AD142" s="59">
        <v>0</v>
      </c>
      <c r="AE142" s="59">
        <v>0</v>
      </c>
      <c r="AF142" s="59">
        <f t="shared" si="39"/>
        <v>0</v>
      </c>
      <c r="AG142" s="59">
        <v>201961.67</v>
      </c>
      <c r="AH142" s="58">
        <v>15971.95</v>
      </c>
      <c r="AI142" s="58">
        <v>25534.94</v>
      </c>
      <c r="AJ142" s="59">
        <v>0</v>
      </c>
      <c r="AK142" s="58">
        <v>33748.699999999997</v>
      </c>
      <c r="AL142" s="58">
        <v>15773.66</v>
      </c>
      <c r="AM142" s="58">
        <v>26945.95</v>
      </c>
      <c r="AN142" s="58">
        <v>8702.6299999999992</v>
      </c>
      <c r="AO142" s="58">
        <v>2500</v>
      </c>
      <c r="AP142" s="58">
        <v>0</v>
      </c>
      <c r="AQ142" s="58">
        <v>11288.17</v>
      </c>
      <c r="AR142" s="58">
        <v>13215.64</v>
      </c>
      <c r="AS142" s="58">
        <v>0</v>
      </c>
      <c r="AT142" s="58">
        <v>1006.98</v>
      </c>
      <c r="AU142" s="58">
        <v>4903.99</v>
      </c>
      <c r="AV142" s="58">
        <v>38305.9</v>
      </c>
      <c r="AW142" s="58">
        <v>399860.18</v>
      </c>
      <c r="AX142" s="58">
        <v>0</v>
      </c>
      <c r="AY142" s="60">
        <f t="shared" si="40"/>
        <v>0</v>
      </c>
      <c r="AZ142" s="59">
        <v>0</v>
      </c>
      <c r="BA142" s="60">
        <v>9.8400814537239617E-2</v>
      </c>
      <c r="BB142" s="58">
        <v>170274.29</v>
      </c>
      <c r="BC142" s="58">
        <v>169089.4</v>
      </c>
      <c r="BD142" s="59">
        <v>276253</v>
      </c>
      <c r="BE142" s="59">
        <v>0</v>
      </c>
      <c r="BF142" s="59">
        <v>160506.79999999999</v>
      </c>
      <c r="BG142" s="59">
        <v>60541.754999999903</v>
      </c>
      <c r="BH142" s="59">
        <v>0</v>
      </c>
      <c r="BI142" s="59">
        <v>0</v>
      </c>
      <c r="BJ142" s="59">
        <f t="shared" si="41"/>
        <v>0</v>
      </c>
      <c r="BK142" s="59">
        <v>0</v>
      </c>
      <c r="BL142" s="59">
        <v>340</v>
      </c>
      <c r="BM142" s="59">
        <v>171</v>
      </c>
      <c r="BN142" s="58">
        <v>0</v>
      </c>
      <c r="BO142" s="58">
        <v>0</v>
      </c>
      <c r="BP142" s="58">
        <v>-10</v>
      </c>
      <c r="BQ142" s="58">
        <v>-20</v>
      </c>
      <c r="BR142" s="58">
        <v>-67</v>
      </c>
      <c r="BS142" s="58">
        <v>-76</v>
      </c>
      <c r="BT142" s="58">
        <v>256</v>
      </c>
      <c r="BU142" s="58">
        <v>0</v>
      </c>
      <c r="BV142" s="58">
        <v>7</v>
      </c>
      <c r="BW142" s="58">
        <v>-130</v>
      </c>
      <c r="BX142" s="58">
        <v>-1</v>
      </c>
      <c r="BY142" s="58">
        <v>470</v>
      </c>
      <c r="BZ142" s="58">
        <v>1</v>
      </c>
      <c r="CA142" s="58">
        <v>4</v>
      </c>
      <c r="CB142" s="58">
        <v>50</v>
      </c>
      <c r="CC142" s="58">
        <v>13</v>
      </c>
      <c r="CD142" s="58">
        <v>64</v>
      </c>
      <c r="CE142" s="58">
        <v>2</v>
      </c>
      <c r="CF142" s="58">
        <v>1</v>
      </c>
      <c r="CG142" s="63"/>
    </row>
    <row r="143" spans="1:85" s="49" customFormat="1" ht="15.65" customHeight="1" x14ac:dyDescent="0.35">
      <c r="A143" s="42">
        <v>18</v>
      </c>
      <c r="B143" s="72" t="s">
        <v>468</v>
      </c>
      <c r="C143" s="56" t="s">
        <v>543</v>
      </c>
      <c r="D143" s="44" t="s">
        <v>369</v>
      </c>
      <c r="E143" s="45" t="s">
        <v>104</v>
      </c>
      <c r="F143" s="44" t="s">
        <v>166</v>
      </c>
      <c r="G143" s="58">
        <v>12885658.48</v>
      </c>
      <c r="H143" s="58">
        <v>149369.57999999999</v>
      </c>
      <c r="I143" s="58">
        <v>193815.32</v>
      </c>
      <c r="J143" s="58">
        <v>0</v>
      </c>
      <c r="K143" s="59">
        <v>0</v>
      </c>
      <c r="L143" s="59">
        <v>13228843.380000001</v>
      </c>
      <c r="M143" s="59">
        <v>0</v>
      </c>
      <c r="N143" s="58">
        <v>2280633.11</v>
      </c>
      <c r="O143" s="58">
        <v>591744</v>
      </c>
      <c r="P143" s="76">
        <v>4256732.2699999996</v>
      </c>
      <c r="Q143" s="58">
        <v>11688.28</v>
      </c>
      <c r="R143" s="58">
        <v>505884.83</v>
      </c>
      <c r="S143" s="58">
        <v>3024535.26</v>
      </c>
      <c r="T143" s="58">
        <v>847914.63</v>
      </c>
      <c r="U143" s="58">
        <v>0</v>
      </c>
      <c r="V143" s="58">
        <v>0</v>
      </c>
      <c r="W143" s="58">
        <v>281394.59000000003</v>
      </c>
      <c r="X143" s="59">
        <v>1288566.27</v>
      </c>
      <c r="Y143" s="59">
        <v>13089093.24</v>
      </c>
      <c r="Z143" s="60">
        <v>8.9200388725515334E-2</v>
      </c>
      <c r="AA143" s="59">
        <v>1288566.27</v>
      </c>
      <c r="AB143" s="59">
        <v>0</v>
      </c>
      <c r="AC143" s="59">
        <v>0</v>
      </c>
      <c r="AD143" s="59">
        <v>0</v>
      </c>
      <c r="AE143" s="59">
        <v>0</v>
      </c>
      <c r="AF143" s="59">
        <f t="shared" si="39"/>
        <v>0</v>
      </c>
      <c r="AG143" s="59">
        <v>435375.56</v>
      </c>
      <c r="AH143" s="58">
        <v>37614.69</v>
      </c>
      <c r="AI143" s="58">
        <v>92202.77</v>
      </c>
      <c r="AJ143" s="59">
        <v>0</v>
      </c>
      <c r="AK143" s="58">
        <v>61304.28</v>
      </c>
      <c r="AL143" s="58">
        <v>0</v>
      </c>
      <c r="AM143" s="58">
        <v>91077.25</v>
      </c>
      <c r="AN143" s="58">
        <v>14265</v>
      </c>
      <c r="AO143" s="58">
        <v>4345.3999999999996</v>
      </c>
      <c r="AP143" s="58">
        <v>10065.48</v>
      </c>
      <c r="AQ143" s="58">
        <v>22858.04</v>
      </c>
      <c r="AR143" s="58">
        <v>20824.61</v>
      </c>
      <c r="AS143" s="58">
        <v>0</v>
      </c>
      <c r="AT143" s="58">
        <v>8239.98</v>
      </c>
      <c r="AU143" s="58">
        <v>14049.46</v>
      </c>
      <c r="AV143" s="58">
        <v>84180.05</v>
      </c>
      <c r="AW143" s="58">
        <v>896402.57</v>
      </c>
      <c r="AX143" s="58">
        <v>0</v>
      </c>
      <c r="AY143" s="60">
        <f t="shared" si="40"/>
        <v>0</v>
      </c>
      <c r="AZ143" s="59">
        <v>0</v>
      </c>
      <c r="BA143" s="60">
        <v>0.10000003274958751</v>
      </c>
      <c r="BB143" s="58">
        <v>116095.5</v>
      </c>
      <c r="BC143" s="58">
        <v>1046634.07</v>
      </c>
      <c r="BD143" s="59">
        <v>272973</v>
      </c>
      <c r="BE143" s="59">
        <v>0</v>
      </c>
      <c r="BF143" s="59">
        <v>516915.4</v>
      </c>
      <c r="BG143" s="59">
        <v>292814.75750000001</v>
      </c>
      <c r="BH143" s="59">
        <v>0</v>
      </c>
      <c r="BI143" s="59">
        <v>0</v>
      </c>
      <c r="BJ143" s="59">
        <f t="shared" si="41"/>
        <v>0</v>
      </c>
      <c r="BK143" s="59">
        <v>0</v>
      </c>
      <c r="BL143" s="59">
        <v>1038</v>
      </c>
      <c r="BM143" s="59">
        <v>350</v>
      </c>
      <c r="BN143" s="58">
        <v>0</v>
      </c>
      <c r="BO143" s="58">
        <v>0</v>
      </c>
      <c r="BP143" s="58">
        <v>-6</v>
      </c>
      <c r="BQ143" s="58">
        <v>-15</v>
      </c>
      <c r="BR143" s="58">
        <v>-52</v>
      </c>
      <c r="BS143" s="58">
        <v>-80</v>
      </c>
      <c r="BT143" s="58">
        <v>0</v>
      </c>
      <c r="BU143" s="58">
        <v>0</v>
      </c>
      <c r="BV143" s="58">
        <v>18</v>
      </c>
      <c r="BW143" s="58">
        <v>-253</v>
      </c>
      <c r="BX143" s="58">
        <v>-1</v>
      </c>
      <c r="BY143" s="58">
        <v>999</v>
      </c>
      <c r="BZ143" s="58">
        <v>0</v>
      </c>
      <c r="CA143" s="58">
        <v>1</v>
      </c>
      <c r="CB143" s="58">
        <v>57</v>
      </c>
      <c r="CC143" s="58">
        <v>11</v>
      </c>
      <c r="CD143" s="58">
        <v>180</v>
      </c>
      <c r="CE143" s="58">
        <v>3</v>
      </c>
      <c r="CF143" s="58">
        <v>2</v>
      </c>
      <c r="CG143" s="63"/>
    </row>
    <row r="144" spans="1:85" s="49" customFormat="1" ht="15.65" customHeight="1" x14ac:dyDescent="0.35">
      <c r="A144" s="42">
        <v>18</v>
      </c>
      <c r="B144" s="43" t="s">
        <v>485</v>
      </c>
      <c r="C144" s="56" t="s">
        <v>486</v>
      </c>
      <c r="D144" s="44" t="s">
        <v>375</v>
      </c>
      <c r="E144" s="45" t="s">
        <v>110</v>
      </c>
      <c r="F144" s="44" t="s">
        <v>166</v>
      </c>
      <c r="G144" s="58">
        <v>37777445.380000003</v>
      </c>
      <c r="H144" s="58">
        <v>245522.29</v>
      </c>
      <c r="I144" s="58">
        <v>900501.94000000006</v>
      </c>
      <c r="J144" s="58">
        <v>0</v>
      </c>
      <c r="K144" s="59">
        <v>0</v>
      </c>
      <c r="L144" s="59">
        <v>38923469.609999999</v>
      </c>
      <c r="M144" s="59">
        <v>0</v>
      </c>
      <c r="N144" s="58">
        <v>10625208.439999999</v>
      </c>
      <c r="O144" s="58">
        <v>2698881.9</v>
      </c>
      <c r="P144" s="76">
        <v>9855829.2100000009</v>
      </c>
      <c r="Q144" s="58">
        <v>158436.13</v>
      </c>
      <c r="R144" s="58">
        <v>2075205.63</v>
      </c>
      <c r="S144" s="58">
        <v>6893813.4199999999</v>
      </c>
      <c r="T144" s="58">
        <v>2707842.66</v>
      </c>
      <c r="U144" s="58">
        <v>0</v>
      </c>
      <c r="V144" s="58">
        <v>0</v>
      </c>
      <c r="W144" s="58">
        <v>1068703.95</v>
      </c>
      <c r="X144" s="59">
        <v>2965046.69</v>
      </c>
      <c r="Y144" s="59">
        <v>39048968.030000001</v>
      </c>
      <c r="Z144" s="60">
        <v>1.9817906549007804E-2</v>
      </c>
      <c r="AA144" s="59">
        <v>2839697.69</v>
      </c>
      <c r="AB144" s="59">
        <v>0</v>
      </c>
      <c r="AC144" s="59">
        <v>0</v>
      </c>
      <c r="AD144" s="59">
        <v>0</v>
      </c>
      <c r="AE144" s="59">
        <v>0</v>
      </c>
      <c r="AF144" s="59">
        <f t="shared" si="39"/>
        <v>0</v>
      </c>
      <c r="AG144" s="59">
        <v>1598929.82</v>
      </c>
      <c r="AH144" s="58">
        <v>140193.26999999999</v>
      </c>
      <c r="AI144" s="58">
        <v>276167.19</v>
      </c>
      <c r="AJ144" s="59">
        <v>0</v>
      </c>
      <c r="AK144" s="58">
        <v>193466.02</v>
      </c>
      <c r="AL144" s="58">
        <v>18576.13</v>
      </c>
      <c r="AM144" s="58">
        <v>83000.7</v>
      </c>
      <c r="AN144" s="58">
        <v>17085</v>
      </c>
      <c r="AO144" s="58">
        <v>1650</v>
      </c>
      <c r="AP144" s="58">
        <v>0</v>
      </c>
      <c r="AQ144" s="58">
        <v>47691.66</v>
      </c>
      <c r="AR144" s="58">
        <v>30434.61</v>
      </c>
      <c r="AS144" s="58">
        <v>1065</v>
      </c>
      <c r="AT144" s="58">
        <v>37409.949999999997</v>
      </c>
      <c r="AU144" s="58">
        <v>0</v>
      </c>
      <c r="AV144" s="58">
        <v>159296.43</v>
      </c>
      <c r="AW144" s="58">
        <v>2604965.7799999998</v>
      </c>
      <c r="AX144" s="58">
        <v>0</v>
      </c>
      <c r="AY144" s="60">
        <f t="shared" si="40"/>
        <v>0</v>
      </c>
      <c r="AZ144" s="59">
        <v>0</v>
      </c>
      <c r="BA144" s="60">
        <v>7.5169129660190903E-2</v>
      </c>
      <c r="BB144" s="58">
        <v>214229.96</v>
      </c>
      <c r="BC144" s="58">
        <v>539305.66</v>
      </c>
      <c r="BD144" s="59">
        <v>272973</v>
      </c>
      <c r="BE144" s="59">
        <v>0</v>
      </c>
      <c r="BF144" s="59">
        <v>2340599.48</v>
      </c>
      <c r="BG144" s="59">
        <v>1689358.0349999999</v>
      </c>
      <c r="BH144" s="59">
        <v>0</v>
      </c>
      <c r="BI144" s="59">
        <v>0</v>
      </c>
      <c r="BJ144" s="59">
        <f t="shared" si="41"/>
        <v>0</v>
      </c>
      <c r="BK144" s="59">
        <v>0</v>
      </c>
      <c r="BL144" s="59">
        <v>2241</v>
      </c>
      <c r="BM144" s="59">
        <v>821</v>
      </c>
      <c r="BN144" s="58">
        <v>0</v>
      </c>
      <c r="BO144" s="58">
        <v>-1</v>
      </c>
      <c r="BP144" s="58">
        <v>-14</v>
      </c>
      <c r="BQ144" s="58">
        <v>-21</v>
      </c>
      <c r="BR144" s="58">
        <v>-163</v>
      </c>
      <c r="BS144" s="58">
        <v>-170</v>
      </c>
      <c r="BT144" s="58">
        <v>0</v>
      </c>
      <c r="BU144" s="58">
        <v>-1</v>
      </c>
      <c r="BV144" s="58">
        <v>11</v>
      </c>
      <c r="BW144" s="58">
        <v>-545</v>
      </c>
      <c r="BX144" s="58">
        <v>-2</v>
      </c>
      <c r="BY144" s="58">
        <v>2156</v>
      </c>
      <c r="BZ144" s="58">
        <v>28</v>
      </c>
      <c r="CA144" s="58">
        <v>69</v>
      </c>
      <c r="CB144" s="58">
        <v>144</v>
      </c>
      <c r="CC144" s="58">
        <v>46</v>
      </c>
      <c r="CD144" s="58">
        <v>259</v>
      </c>
      <c r="CE144" s="58">
        <v>92</v>
      </c>
      <c r="CF144" s="58">
        <v>6</v>
      </c>
      <c r="CG144" s="63"/>
    </row>
    <row r="145" spans="1:85" s="49" customFormat="1" ht="15.65" customHeight="1" x14ac:dyDescent="0.35">
      <c r="A145" s="42">
        <v>19</v>
      </c>
      <c r="B145" s="43" t="s">
        <v>408</v>
      </c>
      <c r="C145" s="56" t="s">
        <v>409</v>
      </c>
      <c r="D145" s="44" t="s">
        <v>387</v>
      </c>
      <c r="E145" s="45" t="s">
        <v>86</v>
      </c>
      <c r="F145" s="44" t="s">
        <v>490</v>
      </c>
      <c r="G145" s="59">
        <v>19885498.530000001</v>
      </c>
      <c r="H145" s="59">
        <v>361620.45</v>
      </c>
      <c r="I145" s="59">
        <v>0</v>
      </c>
      <c r="J145" s="59">
        <v>0</v>
      </c>
      <c r="K145" s="59">
        <v>0</v>
      </c>
      <c r="L145" s="59">
        <v>20247118.98</v>
      </c>
      <c r="M145" s="59">
        <v>0</v>
      </c>
      <c r="N145" s="59">
        <v>0</v>
      </c>
      <c r="O145" s="59">
        <v>1769809.84</v>
      </c>
      <c r="P145" s="59">
        <v>2663152.79</v>
      </c>
      <c r="Q145" s="59">
        <v>0</v>
      </c>
      <c r="R145" s="59">
        <v>2262100.5099999998</v>
      </c>
      <c r="S145" s="59">
        <v>7922219.0199999996</v>
      </c>
      <c r="T145" s="59">
        <v>2843725.45</v>
      </c>
      <c r="U145" s="59">
        <v>0</v>
      </c>
      <c r="V145" s="59">
        <v>0</v>
      </c>
      <c r="W145" s="59">
        <v>500619.21</v>
      </c>
      <c r="X145" s="59">
        <v>1953656.9400000002</v>
      </c>
      <c r="Y145" s="59">
        <v>19915283.760000002</v>
      </c>
      <c r="Z145" s="60">
        <v>6.1253031664656114E-2</v>
      </c>
      <c r="AA145" s="59">
        <v>1949978.1</v>
      </c>
      <c r="AB145" s="59">
        <v>0</v>
      </c>
      <c r="AC145" s="59">
        <v>0</v>
      </c>
      <c r="AD145" s="59">
        <v>0</v>
      </c>
      <c r="AE145" s="59">
        <v>0</v>
      </c>
      <c r="AF145" s="59">
        <f t="shared" ref="AF145:AF170" si="42">SUM(AD145:AE145)</f>
        <v>0</v>
      </c>
      <c r="AG145" s="59">
        <v>865309.42</v>
      </c>
      <c r="AH145" s="59">
        <v>73902.600000000006</v>
      </c>
      <c r="AI145" s="59">
        <v>109247.6</v>
      </c>
      <c r="AJ145" s="59">
        <v>0</v>
      </c>
      <c r="AK145" s="59">
        <v>129850.22</v>
      </c>
      <c r="AL145" s="59">
        <v>2887.9</v>
      </c>
      <c r="AM145" s="59">
        <v>54799.08</v>
      </c>
      <c r="AN145" s="59">
        <v>12350</v>
      </c>
      <c r="AO145" s="59">
        <v>15329.7</v>
      </c>
      <c r="AP145" s="59">
        <v>0</v>
      </c>
      <c r="AQ145" s="59">
        <v>33720.659999999996</v>
      </c>
      <c r="AR145" s="59">
        <v>8417.9500000000007</v>
      </c>
      <c r="AS145" s="59">
        <v>1110</v>
      </c>
      <c r="AT145" s="59">
        <v>7958.63</v>
      </c>
      <c r="AU145" s="59">
        <v>0</v>
      </c>
      <c r="AV145" s="59">
        <v>84615.42</v>
      </c>
      <c r="AW145" s="59">
        <v>1399499.18</v>
      </c>
      <c r="AX145" s="59">
        <v>0</v>
      </c>
      <c r="AY145" s="60">
        <f t="shared" ref="AY145:AY170" si="43">AX145/AW145</f>
        <v>0</v>
      </c>
      <c r="AZ145" s="59">
        <v>0</v>
      </c>
      <c r="BA145" s="60">
        <v>9.8060307467685098E-2</v>
      </c>
      <c r="BB145" s="59">
        <v>617490.34</v>
      </c>
      <c r="BC145" s="59">
        <v>622707.07999999996</v>
      </c>
      <c r="BD145" s="59">
        <v>276253</v>
      </c>
      <c r="BE145" s="59">
        <v>0</v>
      </c>
      <c r="BF145" s="59">
        <v>1016539.98</v>
      </c>
      <c r="BG145" s="59">
        <v>666665.18500000099</v>
      </c>
      <c r="BH145" s="59">
        <v>0</v>
      </c>
      <c r="BI145" s="59">
        <v>0</v>
      </c>
      <c r="BJ145" s="59">
        <f t="shared" ref="BJ145:BJ170" si="44">SUM(BH145:BI145)</f>
        <v>0</v>
      </c>
      <c r="BK145" s="59">
        <v>0</v>
      </c>
      <c r="BL145" s="59">
        <v>2145</v>
      </c>
      <c r="BM145" s="59">
        <v>920</v>
      </c>
      <c r="BN145" s="59">
        <v>15</v>
      </c>
      <c r="BO145" s="59">
        <v>0</v>
      </c>
      <c r="BP145" s="59">
        <v>-42</v>
      </c>
      <c r="BQ145" s="59">
        <v>-33</v>
      </c>
      <c r="BR145" s="59">
        <v>-254</v>
      </c>
      <c r="BS145" s="59">
        <v>-219</v>
      </c>
      <c r="BT145" s="59">
        <v>0</v>
      </c>
      <c r="BU145" s="59">
        <v>0</v>
      </c>
      <c r="BV145" s="59">
        <v>-51</v>
      </c>
      <c r="BW145" s="59">
        <v>-408</v>
      </c>
      <c r="BX145" s="59">
        <v>-5</v>
      </c>
      <c r="BY145" s="59">
        <v>2068</v>
      </c>
      <c r="BZ145" s="59">
        <v>4</v>
      </c>
      <c r="CA145" s="59">
        <v>21</v>
      </c>
      <c r="CB145" s="59">
        <v>121</v>
      </c>
      <c r="CC145" s="59">
        <v>33</v>
      </c>
      <c r="CD145" s="59">
        <v>213</v>
      </c>
      <c r="CE145" s="59">
        <v>31</v>
      </c>
      <c r="CF145" s="59">
        <v>6</v>
      </c>
      <c r="CG145" s="63"/>
    </row>
    <row r="146" spans="1:85" s="49" customFormat="1" ht="15.65" customHeight="1" x14ac:dyDescent="0.35">
      <c r="A146" s="42">
        <v>19</v>
      </c>
      <c r="B146" s="43" t="s">
        <v>455</v>
      </c>
      <c r="C146" s="56" t="s">
        <v>461</v>
      </c>
      <c r="D146" s="44" t="s">
        <v>383</v>
      </c>
      <c r="E146" s="45" t="s">
        <v>86</v>
      </c>
      <c r="F146" s="44" t="s">
        <v>384</v>
      </c>
      <c r="G146" s="58">
        <v>38160683.329999998</v>
      </c>
      <c r="H146" s="58">
        <v>347064.36</v>
      </c>
      <c r="I146" s="58">
        <v>1473583.3</v>
      </c>
      <c r="J146" s="58">
        <v>9097.06</v>
      </c>
      <c r="K146" s="59">
        <v>0</v>
      </c>
      <c r="L146" s="59">
        <v>39990428.049999997</v>
      </c>
      <c r="M146" s="59">
        <v>118344.03</v>
      </c>
      <c r="N146" s="58">
        <v>0</v>
      </c>
      <c r="O146" s="58">
        <v>1774169</v>
      </c>
      <c r="P146" s="76">
        <v>10696473.5</v>
      </c>
      <c r="Q146" s="58">
        <v>0</v>
      </c>
      <c r="R146" s="58">
        <v>3045958.88</v>
      </c>
      <c r="S146" s="58">
        <v>12605803.109999999</v>
      </c>
      <c r="T146" s="58">
        <v>6616597.1699999999</v>
      </c>
      <c r="U146" s="58">
        <v>0</v>
      </c>
      <c r="V146" s="58">
        <v>0</v>
      </c>
      <c r="W146" s="58">
        <v>1474361.3</v>
      </c>
      <c r="X146" s="59">
        <v>2885749.84</v>
      </c>
      <c r="Y146" s="59">
        <v>39099112.799999997</v>
      </c>
      <c r="Z146" s="60">
        <v>0.12618497085618541</v>
      </c>
      <c r="AA146" s="59">
        <v>2885749.84</v>
      </c>
      <c r="AB146" s="59">
        <v>0</v>
      </c>
      <c r="AC146" s="59">
        <v>0</v>
      </c>
      <c r="AD146" s="59">
        <v>0</v>
      </c>
      <c r="AE146" s="59">
        <v>0</v>
      </c>
      <c r="AF146" s="59">
        <f t="shared" si="42"/>
        <v>0</v>
      </c>
      <c r="AG146" s="59">
        <v>2025388.11</v>
      </c>
      <c r="AH146" s="58">
        <v>158987.57</v>
      </c>
      <c r="AI146" s="58">
        <v>537711.37</v>
      </c>
      <c r="AJ146" s="59">
        <v>0</v>
      </c>
      <c r="AK146" s="58">
        <v>166395.6</v>
      </c>
      <c r="AL146" s="58">
        <v>16504.939999999999</v>
      </c>
      <c r="AM146" s="58">
        <v>176925.06</v>
      </c>
      <c r="AN146" s="58">
        <v>12350</v>
      </c>
      <c r="AO146" s="58">
        <v>765</v>
      </c>
      <c r="AP146" s="58">
        <v>59192.14</v>
      </c>
      <c r="AQ146" s="58">
        <v>66967.13</v>
      </c>
      <c r="AR146" s="58">
        <v>44202.720000000001</v>
      </c>
      <c r="AS146" s="58">
        <v>825</v>
      </c>
      <c r="AT146" s="58">
        <v>29183.13</v>
      </c>
      <c r="AU146" s="58">
        <v>6933.15</v>
      </c>
      <c r="AV146" s="58">
        <v>94974.06</v>
      </c>
      <c r="AW146" s="58">
        <v>3397304.98</v>
      </c>
      <c r="AX146" s="58">
        <v>0</v>
      </c>
      <c r="AY146" s="60">
        <f t="shared" si="43"/>
        <v>0</v>
      </c>
      <c r="AZ146" s="59">
        <v>0</v>
      </c>
      <c r="BA146" s="60">
        <v>7.5387230006149247E-2</v>
      </c>
      <c r="BB146" s="58">
        <v>1543205.31</v>
      </c>
      <c r="BC146" s="58">
        <v>3315893.71</v>
      </c>
      <c r="BD146" s="59">
        <v>272973</v>
      </c>
      <c r="BE146" s="59">
        <v>0</v>
      </c>
      <c r="BF146" s="59">
        <v>2657210.61</v>
      </c>
      <c r="BG146" s="59">
        <v>1807884.365</v>
      </c>
      <c r="BH146" s="59">
        <v>0</v>
      </c>
      <c r="BI146" s="59">
        <v>0</v>
      </c>
      <c r="BJ146" s="59">
        <f t="shared" si="44"/>
        <v>0</v>
      </c>
      <c r="BK146" s="59">
        <v>0</v>
      </c>
      <c r="BL146" s="59">
        <v>5211</v>
      </c>
      <c r="BM146" s="59">
        <v>2652</v>
      </c>
      <c r="BN146" s="58">
        <v>15</v>
      </c>
      <c r="BO146" s="58">
        <v>0</v>
      </c>
      <c r="BP146" s="58">
        <v>-62</v>
      </c>
      <c r="BQ146" s="58">
        <v>-136</v>
      </c>
      <c r="BR146" s="58">
        <v>-606</v>
      </c>
      <c r="BS146" s="58">
        <v>-707</v>
      </c>
      <c r="BT146" s="58">
        <v>0</v>
      </c>
      <c r="BU146" s="58">
        <v>0</v>
      </c>
      <c r="BV146" s="58">
        <v>1</v>
      </c>
      <c r="BW146" s="58">
        <v>-864</v>
      </c>
      <c r="BX146" s="58">
        <v>-1</v>
      </c>
      <c r="BY146" s="58">
        <v>5503</v>
      </c>
      <c r="BZ146" s="58">
        <v>1</v>
      </c>
      <c r="CA146" s="58">
        <v>24</v>
      </c>
      <c r="CB146" s="58">
        <v>220</v>
      </c>
      <c r="CC146" s="58">
        <v>60</v>
      </c>
      <c r="CD146" s="58">
        <v>412</v>
      </c>
      <c r="CE146" s="58">
        <v>170</v>
      </c>
      <c r="CF146" s="58">
        <v>3</v>
      </c>
      <c r="CG146" s="63"/>
    </row>
    <row r="147" spans="1:85" s="49" customFormat="1" ht="15.65" customHeight="1" x14ac:dyDescent="0.35">
      <c r="A147" s="42">
        <v>19</v>
      </c>
      <c r="B147" s="43" t="s">
        <v>385</v>
      </c>
      <c r="C147" s="56" t="s">
        <v>386</v>
      </c>
      <c r="D147" s="44" t="s">
        <v>565</v>
      </c>
      <c r="E147" s="45" t="s">
        <v>86</v>
      </c>
      <c r="F147" s="44" t="s">
        <v>388</v>
      </c>
      <c r="G147" s="58">
        <v>13811664.970000001</v>
      </c>
      <c r="H147" s="58">
        <v>316870.36</v>
      </c>
      <c r="I147" s="58">
        <v>103931.65</v>
      </c>
      <c r="J147" s="58">
        <v>0</v>
      </c>
      <c r="K147" s="59">
        <v>0</v>
      </c>
      <c r="L147" s="59">
        <v>14232466.98</v>
      </c>
      <c r="M147" s="59">
        <v>0</v>
      </c>
      <c r="N147" s="58">
        <v>0</v>
      </c>
      <c r="O147" s="58">
        <v>1435649.78</v>
      </c>
      <c r="P147" s="76">
        <v>1986354.03</v>
      </c>
      <c r="Q147" s="58">
        <v>0</v>
      </c>
      <c r="R147" s="58">
        <v>1758256.54</v>
      </c>
      <c r="S147" s="58">
        <v>5198400.1399999997</v>
      </c>
      <c r="T147" s="58">
        <v>2183891.9500000002</v>
      </c>
      <c r="U147" s="58">
        <v>0</v>
      </c>
      <c r="V147" s="58">
        <v>0</v>
      </c>
      <c r="W147" s="58">
        <v>333142.24</v>
      </c>
      <c r="X147" s="59">
        <v>1381452.68</v>
      </c>
      <c r="Y147" s="59">
        <v>14277147.359999999</v>
      </c>
      <c r="Z147" s="60">
        <v>0.13481782615891294</v>
      </c>
      <c r="AA147" s="59">
        <v>1381452.68</v>
      </c>
      <c r="AB147" s="59">
        <v>0</v>
      </c>
      <c r="AC147" s="59">
        <v>0</v>
      </c>
      <c r="AD147" s="59">
        <v>0</v>
      </c>
      <c r="AE147" s="59">
        <v>0</v>
      </c>
      <c r="AF147" s="59">
        <f t="shared" si="42"/>
        <v>0</v>
      </c>
      <c r="AG147" s="59">
        <v>693521.33</v>
      </c>
      <c r="AH147" s="58">
        <v>58965.1</v>
      </c>
      <c r="AI147" s="58">
        <v>106768.56</v>
      </c>
      <c r="AJ147" s="59">
        <v>0</v>
      </c>
      <c r="AK147" s="58">
        <v>149154.38</v>
      </c>
      <c r="AL147" s="58">
        <v>4610.01</v>
      </c>
      <c r="AM147" s="58">
        <v>90146.96</v>
      </c>
      <c r="AN147" s="58">
        <v>12350</v>
      </c>
      <c r="AO147" s="58">
        <v>1255</v>
      </c>
      <c r="AP147" s="58">
        <v>0</v>
      </c>
      <c r="AQ147" s="58">
        <v>21123.97</v>
      </c>
      <c r="AR147" s="58">
        <v>8298.16</v>
      </c>
      <c r="AS147" s="58">
        <v>0</v>
      </c>
      <c r="AT147" s="58">
        <v>0</v>
      </c>
      <c r="AU147" s="58">
        <v>0</v>
      </c>
      <c r="AV147" s="58">
        <v>41794.58</v>
      </c>
      <c r="AW147" s="58">
        <v>1187988.05</v>
      </c>
      <c r="AX147" s="58">
        <v>0</v>
      </c>
      <c r="AY147" s="60">
        <f t="shared" si="43"/>
        <v>0</v>
      </c>
      <c r="AZ147" s="59">
        <v>0</v>
      </c>
      <c r="BA147" s="60">
        <v>0.10002072038386549</v>
      </c>
      <c r="BB147" s="58">
        <v>274896.5</v>
      </c>
      <c r="BC147" s="58">
        <v>1629881.92</v>
      </c>
      <c r="BD147" s="59">
        <v>276253</v>
      </c>
      <c r="BE147" s="59">
        <v>0</v>
      </c>
      <c r="BF147" s="59">
        <v>366940.71</v>
      </c>
      <c r="BG147" s="59">
        <v>69943.697499999995</v>
      </c>
      <c r="BH147" s="59">
        <v>0</v>
      </c>
      <c r="BI147" s="59">
        <v>0</v>
      </c>
      <c r="BJ147" s="59">
        <f t="shared" si="44"/>
        <v>0</v>
      </c>
      <c r="BK147" s="59">
        <v>0</v>
      </c>
      <c r="BL147" s="59">
        <v>1965</v>
      </c>
      <c r="BM147" s="59">
        <v>648</v>
      </c>
      <c r="BN147" s="58">
        <v>0</v>
      </c>
      <c r="BO147" s="58">
        <v>0</v>
      </c>
      <c r="BP147" s="58">
        <v>-22</v>
      </c>
      <c r="BQ147" s="58">
        <v>-37</v>
      </c>
      <c r="BR147" s="58">
        <v>-184</v>
      </c>
      <c r="BS147" s="58">
        <v>-198</v>
      </c>
      <c r="BT147" s="58">
        <v>0</v>
      </c>
      <c r="BU147" s="58">
        <v>-1</v>
      </c>
      <c r="BV147" s="58">
        <v>16</v>
      </c>
      <c r="BW147" s="58">
        <v>-432</v>
      </c>
      <c r="BX147" s="58">
        <v>-9</v>
      </c>
      <c r="BY147" s="58">
        <v>1746</v>
      </c>
      <c r="BZ147" s="58">
        <v>3</v>
      </c>
      <c r="CA147" s="58">
        <v>30</v>
      </c>
      <c r="CB147" s="58">
        <v>89</v>
      </c>
      <c r="CC147" s="58">
        <v>53</v>
      </c>
      <c r="CD147" s="58">
        <v>286</v>
      </c>
      <c r="CE147" s="58">
        <v>1</v>
      </c>
      <c r="CF147" s="58">
        <v>3</v>
      </c>
      <c r="CG147" s="63"/>
    </row>
    <row r="148" spans="1:85" s="49" customFormat="1" ht="15.65" customHeight="1" x14ac:dyDescent="0.35">
      <c r="A148" s="42">
        <v>20</v>
      </c>
      <c r="B148" s="43" t="s">
        <v>389</v>
      </c>
      <c r="C148" s="56" t="s">
        <v>133</v>
      </c>
      <c r="D148" s="44" t="s">
        <v>390</v>
      </c>
      <c r="E148" s="45" t="s">
        <v>104</v>
      </c>
      <c r="F148" s="44" t="s">
        <v>391</v>
      </c>
      <c r="G148" s="58">
        <v>5577659.3899999997</v>
      </c>
      <c r="H148" s="58">
        <v>0</v>
      </c>
      <c r="I148" s="58">
        <v>4670.0200000000004</v>
      </c>
      <c r="J148" s="58">
        <v>0</v>
      </c>
      <c r="K148" s="59">
        <v>6104.47</v>
      </c>
      <c r="L148" s="59">
        <v>5588433.8799999999</v>
      </c>
      <c r="M148" s="59">
        <v>0</v>
      </c>
      <c r="N148" s="58">
        <v>987673.18</v>
      </c>
      <c r="O148" s="58">
        <v>213640.65</v>
      </c>
      <c r="P148" s="76">
        <v>1631286.46</v>
      </c>
      <c r="Q148" s="58">
        <v>5055.87</v>
      </c>
      <c r="R148" s="58">
        <v>227852.82</v>
      </c>
      <c r="S148" s="58">
        <v>1400282.88</v>
      </c>
      <c r="T148" s="58">
        <v>323023.82</v>
      </c>
      <c r="U148" s="58">
        <v>0</v>
      </c>
      <c r="V148" s="58">
        <v>0</v>
      </c>
      <c r="W148" s="58">
        <v>82862.740000000005</v>
      </c>
      <c r="X148" s="59">
        <v>564639.56999999995</v>
      </c>
      <c r="Y148" s="59">
        <v>5436317.9900000002</v>
      </c>
      <c r="Z148" s="60">
        <v>0.13273828110181518</v>
      </c>
      <c r="AA148" s="59">
        <v>557723.74</v>
      </c>
      <c r="AB148" s="59">
        <v>0</v>
      </c>
      <c r="AC148" s="59">
        <v>0</v>
      </c>
      <c r="AD148" s="59">
        <v>6915.83</v>
      </c>
      <c r="AE148" s="59">
        <v>410.1</v>
      </c>
      <c r="AF148" s="59">
        <f t="shared" si="42"/>
        <v>7325.93</v>
      </c>
      <c r="AG148" s="59">
        <v>172384.33</v>
      </c>
      <c r="AH148" s="58">
        <v>13440.6</v>
      </c>
      <c r="AI148" s="58">
        <v>0</v>
      </c>
      <c r="AJ148" s="59">
        <v>0</v>
      </c>
      <c r="AK148" s="58">
        <v>0</v>
      </c>
      <c r="AL148" s="58">
        <v>18000</v>
      </c>
      <c r="AM148" s="58">
        <v>26293.79</v>
      </c>
      <c r="AN148" s="58">
        <v>13803.15</v>
      </c>
      <c r="AO148" s="58">
        <v>16250</v>
      </c>
      <c r="AP148" s="58">
        <v>0</v>
      </c>
      <c r="AQ148" s="58">
        <v>10830.119999999999</v>
      </c>
      <c r="AR148" s="58">
        <v>5205.37</v>
      </c>
      <c r="AS148" s="58">
        <v>0</v>
      </c>
      <c r="AT148" s="58">
        <v>0</v>
      </c>
      <c r="AU148" s="58">
        <v>11018.56</v>
      </c>
      <c r="AV148" s="58">
        <v>13719.93</v>
      </c>
      <c r="AW148" s="58">
        <v>300945.84999999998</v>
      </c>
      <c r="AX148" s="58">
        <v>0</v>
      </c>
      <c r="AY148" s="60">
        <f t="shared" si="43"/>
        <v>0</v>
      </c>
      <c r="AZ148" s="59">
        <v>0</v>
      </c>
      <c r="BA148" s="60">
        <v>9.9992434281649459E-2</v>
      </c>
      <c r="BB148" s="58">
        <v>251084.4</v>
      </c>
      <c r="BC148" s="58">
        <v>489284.52</v>
      </c>
      <c r="BD148" s="59">
        <v>276253</v>
      </c>
      <c r="BE148" s="59">
        <v>0</v>
      </c>
      <c r="BF148" s="59">
        <v>115018.89</v>
      </c>
      <c r="BG148" s="59">
        <v>39782.427499999903</v>
      </c>
      <c r="BH148" s="59">
        <v>0</v>
      </c>
      <c r="BI148" s="59">
        <v>0</v>
      </c>
      <c r="BJ148" s="59">
        <f t="shared" si="44"/>
        <v>0</v>
      </c>
      <c r="BK148" s="59">
        <v>0</v>
      </c>
      <c r="BL148" s="59">
        <v>275</v>
      </c>
      <c r="BM148" s="59">
        <v>131</v>
      </c>
      <c r="BN148" s="58">
        <v>0</v>
      </c>
      <c r="BO148" s="58">
        <v>0</v>
      </c>
      <c r="BP148" s="58">
        <v>-3</v>
      </c>
      <c r="BQ148" s="58">
        <v>-8</v>
      </c>
      <c r="BR148" s="58">
        <v>-22</v>
      </c>
      <c r="BS148" s="58">
        <v>-28</v>
      </c>
      <c r="BT148" s="58">
        <v>2</v>
      </c>
      <c r="BU148" s="58">
        <v>-1</v>
      </c>
      <c r="BV148" s="58">
        <v>0</v>
      </c>
      <c r="BW148" s="58">
        <v>-46</v>
      </c>
      <c r="BX148" s="58">
        <v>0</v>
      </c>
      <c r="BY148" s="58">
        <v>300</v>
      </c>
      <c r="BZ148" s="58">
        <v>3</v>
      </c>
      <c r="CA148" s="58">
        <v>1</v>
      </c>
      <c r="CB148" s="58">
        <v>29</v>
      </c>
      <c r="CC148" s="58">
        <v>4</v>
      </c>
      <c r="CD148" s="58">
        <v>10</v>
      </c>
      <c r="CE148" s="58">
        <v>2</v>
      </c>
      <c r="CF148" s="58">
        <v>1</v>
      </c>
      <c r="CG148" s="63"/>
    </row>
    <row r="149" spans="1:85" s="49" customFormat="1" ht="15.65" customHeight="1" x14ac:dyDescent="0.35">
      <c r="A149" s="42">
        <v>20</v>
      </c>
      <c r="B149" s="43" t="s">
        <v>488</v>
      </c>
      <c r="C149" s="56" t="s">
        <v>476</v>
      </c>
      <c r="D149" s="44" t="s">
        <v>400</v>
      </c>
      <c r="E149" s="45" t="s">
        <v>86</v>
      </c>
      <c r="F149" s="44" t="s">
        <v>401</v>
      </c>
      <c r="G149" s="58">
        <v>7237875.8300000001</v>
      </c>
      <c r="H149" s="58">
        <v>0</v>
      </c>
      <c r="I149" s="58">
        <v>222433.8</v>
      </c>
      <c r="J149" s="58">
        <v>0</v>
      </c>
      <c r="K149" s="59">
        <v>0</v>
      </c>
      <c r="L149" s="59">
        <v>7460309.6299999999</v>
      </c>
      <c r="M149" s="59">
        <v>0</v>
      </c>
      <c r="N149" s="58">
        <v>1208411.55</v>
      </c>
      <c r="O149" s="58">
        <v>516265.85</v>
      </c>
      <c r="P149" s="76">
        <v>1764412.31</v>
      </c>
      <c r="Q149" s="58">
        <v>2693.04</v>
      </c>
      <c r="R149" s="58">
        <v>481081.42</v>
      </c>
      <c r="S149" s="58">
        <v>1992902.75</v>
      </c>
      <c r="T149" s="58">
        <v>464551.82</v>
      </c>
      <c r="U149" s="58">
        <v>0</v>
      </c>
      <c r="V149" s="58">
        <v>0</v>
      </c>
      <c r="W149" s="58">
        <v>220679.21</v>
      </c>
      <c r="X149" s="59">
        <v>723551.38</v>
      </c>
      <c r="Y149" s="59">
        <v>7374549.3300000001</v>
      </c>
      <c r="Z149" s="60">
        <v>0.11735006512262866</v>
      </c>
      <c r="AA149" s="59">
        <v>723551.38</v>
      </c>
      <c r="AB149" s="59">
        <v>0</v>
      </c>
      <c r="AC149" s="59">
        <v>0</v>
      </c>
      <c r="AD149" s="59">
        <v>0</v>
      </c>
      <c r="AE149" s="59">
        <v>0</v>
      </c>
      <c r="AF149" s="59">
        <f t="shared" si="42"/>
        <v>0</v>
      </c>
      <c r="AG149" s="59">
        <v>159143.97</v>
      </c>
      <c r="AH149" s="58">
        <v>12496.53</v>
      </c>
      <c r="AI149" s="58">
        <v>36131.1</v>
      </c>
      <c r="AJ149" s="59">
        <v>0</v>
      </c>
      <c r="AK149" s="58">
        <v>52052.26</v>
      </c>
      <c r="AL149" s="58">
        <v>17810.919999999998</v>
      </c>
      <c r="AM149" s="58">
        <v>63951.02</v>
      </c>
      <c r="AN149" s="58">
        <v>14038.46</v>
      </c>
      <c r="AO149" s="58">
        <v>4524.66</v>
      </c>
      <c r="AP149" s="58">
        <v>0</v>
      </c>
      <c r="AQ149" s="58">
        <v>15307.529999999999</v>
      </c>
      <c r="AR149" s="58">
        <v>14623.32</v>
      </c>
      <c r="AS149" s="58">
        <v>615</v>
      </c>
      <c r="AT149" s="58">
        <v>0</v>
      </c>
      <c r="AU149" s="58">
        <v>0</v>
      </c>
      <c r="AV149" s="58">
        <v>25810.39</v>
      </c>
      <c r="AW149" s="58">
        <v>416505.16</v>
      </c>
      <c r="AX149" s="58">
        <v>0</v>
      </c>
      <c r="AY149" s="60">
        <f t="shared" si="43"/>
        <v>0</v>
      </c>
      <c r="AZ149" s="59">
        <v>0</v>
      </c>
      <c r="BA149" s="60">
        <v>9.9967365701547267E-2</v>
      </c>
      <c r="BB149" s="58">
        <v>454124.58</v>
      </c>
      <c r="BC149" s="58">
        <v>395240.62</v>
      </c>
      <c r="BD149" s="59">
        <v>272973</v>
      </c>
      <c r="BE149" s="59">
        <v>0</v>
      </c>
      <c r="BF149" s="59">
        <v>592967.59</v>
      </c>
      <c r="BG149" s="59">
        <v>488841.3</v>
      </c>
      <c r="BH149" s="59">
        <v>0</v>
      </c>
      <c r="BI149" s="59">
        <v>0</v>
      </c>
      <c r="BJ149" s="59">
        <f t="shared" si="44"/>
        <v>0</v>
      </c>
      <c r="BK149" s="59">
        <v>0</v>
      </c>
      <c r="BL149" s="59">
        <v>574</v>
      </c>
      <c r="BM149" s="59">
        <v>206</v>
      </c>
      <c r="BN149" s="58">
        <v>0</v>
      </c>
      <c r="BO149" s="58">
        <v>0</v>
      </c>
      <c r="BP149" s="58">
        <v>-15</v>
      </c>
      <c r="BQ149" s="58">
        <v>-24</v>
      </c>
      <c r="BR149" s="58">
        <v>-63</v>
      </c>
      <c r="BS149" s="58">
        <v>-45</v>
      </c>
      <c r="BT149" s="58">
        <v>0</v>
      </c>
      <c r="BU149" s="58">
        <v>0</v>
      </c>
      <c r="BV149" s="58">
        <v>10</v>
      </c>
      <c r="BW149" s="58">
        <v>-134</v>
      </c>
      <c r="BX149" s="58">
        <v>0</v>
      </c>
      <c r="BY149" s="58">
        <v>509</v>
      </c>
      <c r="BZ149" s="58">
        <v>18</v>
      </c>
      <c r="CA149" s="58">
        <v>0</v>
      </c>
      <c r="CB149" s="58">
        <v>33</v>
      </c>
      <c r="CC149" s="58">
        <v>16</v>
      </c>
      <c r="CD149" s="58">
        <v>83</v>
      </c>
      <c r="CE149" s="58">
        <v>1</v>
      </c>
      <c r="CF149" s="58">
        <v>1</v>
      </c>
      <c r="CG149" s="63"/>
    </row>
    <row r="150" spans="1:85" s="49" customFormat="1" ht="15.65" customHeight="1" x14ac:dyDescent="0.35">
      <c r="A150" s="42">
        <v>20</v>
      </c>
      <c r="B150" s="43" t="s">
        <v>467</v>
      </c>
      <c r="C150" s="56" t="s">
        <v>141</v>
      </c>
      <c r="D150" s="44" t="s">
        <v>403</v>
      </c>
      <c r="E150" s="45" t="s">
        <v>86</v>
      </c>
      <c r="F150" s="44" t="s">
        <v>397</v>
      </c>
      <c r="G150" s="58">
        <v>23714876.039999999</v>
      </c>
      <c r="H150" s="58">
        <v>0</v>
      </c>
      <c r="I150" s="58">
        <v>627160.23</v>
      </c>
      <c r="J150" s="58">
        <v>0</v>
      </c>
      <c r="K150" s="59">
        <v>0</v>
      </c>
      <c r="L150" s="59">
        <v>24342036.27</v>
      </c>
      <c r="M150" s="59">
        <v>0</v>
      </c>
      <c r="N150" s="58">
        <v>3270965.42</v>
      </c>
      <c r="O150" s="58">
        <v>937722.16</v>
      </c>
      <c r="P150" s="76">
        <v>8099986.25</v>
      </c>
      <c r="Q150" s="58">
        <v>0</v>
      </c>
      <c r="R150" s="58">
        <v>1513369.79</v>
      </c>
      <c r="S150" s="58">
        <v>4665398.0599999996</v>
      </c>
      <c r="T150" s="58">
        <v>2971050.24</v>
      </c>
      <c r="U150" s="58">
        <v>0</v>
      </c>
      <c r="V150" s="58">
        <v>0</v>
      </c>
      <c r="W150" s="58">
        <v>776436.48</v>
      </c>
      <c r="X150" s="59">
        <v>2319988.71</v>
      </c>
      <c r="Y150" s="59">
        <v>24554917.109999999</v>
      </c>
      <c r="Z150" s="60">
        <v>5.1596611676828316E-2</v>
      </c>
      <c r="AA150" s="59">
        <v>2043738.72</v>
      </c>
      <c r="AB150" s="59">
        <v>0</v>
      </c>
      <c r="AC150" s="59">
        <v>0</v>
      </c>
      <c r="AD150" s="59">
        <v>0</v>
      </c>
      <c r="AE150" s="59">
        <v>0</v>
      </c>
      <c r="AF150" s="59">
        <f t="shared" si="42"/>
        <v>0</v>
      </c>
      <c r="AG150" s="59">
        <v>1032058.49</v>
      </c>
      <c r="AH150" s="58">
        <v>80302.98</v>
      </c>
      <c r="AI150" s="58">
        <v>204521.12</v>
      </c>
      <c r="AJ150" s="59">
        <v>0</v>
      </c>
      <c r="AK150" s="58">
        <v>49335.47</v>
      </c>
      <c r="AL150" s="58">
        <v>15873.78</v>
      </c>
      <c r="AM150" s="58">
        <v>86635.04</v>
      </c>
      <c r="AN150" s="58">
        <v>13533.66</v>
      </c>
      <c r="AO150" s="58">
        <v>2355</v>
      </c>
      <c r="AP150" s="58">
        <v>0</v>
      </c>
      <c r="AQ150" s="58">
        <v>22475.79</v>
      </c>
      <c r="AR150" s="58">
        <v>15791.85</v>
      </c>
      <c r="AS150" s="58">
        <v>0</v>
      </c>
      <c r="AT150" s="58">
        <v>0</v>
      </c>
      <c r="AU150" s="58">
        <v>21415.4</v>
      </c>
      <c r="AV150" s="58">
        <v>108620.22</v>
      </c>
      <c r="AW150" s="58">
        <v>1652918.8</v>
      </c>
      <c r="AX150" s="58">
        <v>0</v>
      </c>
      <c r="AY150" s="60">
        <f t="shared" si="43"/>
        <v>0</v>
      </c>
      <c r="AZ150" s="59">
        <v>0</v>
      </c>
      <c r="BA150" s="60">
        <v>8.6179607962226568E-2</v>
      </c>
      <c r="BB150" s="58">
        <v>309583.90999999997</v>
      </c>
      <c r="BC150" s="58">
        <v>914023.34</v>
      </c>
      <c r="BD150" s="59">
        <v>272973</v>
      </c>
      <c r="BE150" s="59">
        <v>0</v>
      </c>
      <c r="BF150" s="59">
        <v>1024039.28</v>
      </c>
      <c r="BG150" s="59">
        <v>610809.57999999996</v>
      </c>
      <c r="BH150" s="59">
        <v>0</v>
      </c>
      <c r="BI150" s="59">
        <v>0</v>
      </c>
      <c r="BJ150" s="59">
        <f t="shared" si="44"/>
        <v>0</v>
      </c>
      <c r="BK150" s="59">
        <v>0</v>
      </c>
      <c r="BL150" s="59">
        <v>3034</v>
      </c>
      <c r="BM150" s="59">
        <v>903</v>
      </c>
      <c r="BN150" s="58">
        <v>163</v>
      </c>
      <c r="BO150" s="58">
        <v>-160</v>
      </c>
      <c r="BP150" s="58">
        <v>-12</v>
      </c>
      <c r="BQ150" s="58">
        <v>-60</v>
      </c>
      <c r="BR150" s="58">
        <v>-64</v>
      </c>
      <c r="BS150" s="58">
        <v>-213</v>
      </c>
      <c r="BT150" s="58">
        <v>0</v>
      </c>
      <c r="BU150" s="58">
        <v>0</v>
      </c>
      <c r="BV150" s="58">
        <v>0</v>
      </c>
      <c r="BW150" s="58">
        <v>-659</v>
      </c>
      <c r="BX150" s="58">
        <v>-1</v>
      </c>
      <c r="BY150" s="58">
        <v>2931</v>
      </c>
      <c r="BZ150" s="58">
        <v>9</v>
      </c>
      <c r="CA150" s="58">
        <v>24</v>
      </c>
      <c r="CB150" s="58">
        <v>84</v>
      </c>
      <c r="CC150" s="58">
        <v>40</v>
      </c>
      <c r="CD150" s="58">
        <v>307</v>
      </c>
      <c r="CE150" s="58">
        <v>212</v>
      </c>
      <c r="CF150" s="58">
        <v>2</v>
      </c>
      <c r="CG150" s="63"/>
    </row>
    <row r="151" spans="1:85" s="49" customFormat="1" ht="15.65" customHeight="1" x14ac:dyDescent="0.35">
      <c r="A151" s="42">
        <v>20</v>
      </c>
      <c r="B151" s="43" t="s">
        <v>392</v>
      </c>
      <c r="C151" s="56" t="s">
        <v>393</v>
      </c>
      <c r="D151" s="44" t="s">
        <v>394</v>
      </c>
      <c r="E151" s="45" t="s">
        <v>101</v>
      </c>
      <c r="F151" s="44" t="s">
        <v>391</v>
      </c>
      <c r="G151" s="58">
        <v>9311623.5899999999</v>
      </c>
      <c r="H151" s="58">
        <v>0</v>
      </c>
      <c r="I151" s="58">
        <v>380824.29</v>
      </c>
      <c r="J151" s="58">
        <v>0</v>
      </c>
      <c r="K151" s="59">
        <v>0</v>
      </c>
      <c r="L151" s="59">
        <v>9692447.8800000008</v>
      </c>
      <c r="M151" s="59">
        <v>0</v>
      </c>
      <c r="N151" s="58">
        <v>1705621.72</v>
      </c>
      <c r="O151" s="58">
        <v>567576.18999999994</v>
      </c>
      <c r="P151" s="76">
        <v>2486317.23</v>
      </c>
      <c r="Q151" s="58">
        <v>0</v>
      </c>
      <c r="R151" s="58">
        <v>419805.29</v>
      </c>
      <c r="S151" s="58">
        <v>2433457.2999999998</v>
      </c>
      <c r="T151" s="58">
        <v>488860.51</v>
      </c>
      <c r="U151" s="58">
        <v>0</v>
      </c>
      <c r="V151" s="58">
        <v>0</v>
      </c>
      <c r="W151" s="58">
        <v>261208</v>
      </c>
      <c r="X151" s="59">
        <v>725613.61</v>
      </c>
      <c r="Y151" s="59">
        <v>9088459.8499999996</v>
      </c>
      <c r="Z151" s="60">
        <v>0.18680266262781786</v>
      </c>
      <c r="AA151" s="59">
        <v>725613.61</v>
      </c>
      <c r="AB151" s="59">
        <v>0</v>
      </c>
      <c r="AC151" s="59">
        <v>0</v>
      </c>
      <c r="AD151" s="59">
        <v>0</v>
      </c>
      <c r="AE151" s="59">
        <v>320.25</v>
      </c>
      <c r="AF151" s="59">
        <f t="shared" si="42"/>
        <v>320.25</v>
      </c>
      <c r="AG151" s="59">
        <v>323218.32</v>
      </c>
      <c r="AH151" s="58">
        <v>25106.02</v>
      </c>
      <c r="AI151" s="58">
        <v>59398.48</v>
      </c>
      <c r="AJ151" s="59">
        <v>0</v>
      </c>
      <c r="AK151" s="58">
        <v>37997.160000000003</v>
      </c>
      <c r="AL151" s="58">
        <v>19404</v>
      </c>
      <c r="AM151" s="58">
        <v>25675.51</v>
      </c>
      <c r="AN151" s="58">
        <v>12500</v>
      </c>
      <c r="AO151" s="58">
        <v>0</v>
      </c>
      <c r="AP151" s="58">
        <v>0</v>
      </c>
      <c r="AQ151" s="58">
        <v>26193.37</v>
      </c>
      <c r="AR151" s="58">
        <v>6809.19</v>
      </c>
      <c r="AS151" s="58">
        <v>0</v>
      </c>
      <c r="AT151" s="58">
        <v>23143.81</v>
      </c>
      <c r="AU151" s="58">
        <v>10706.44</v>
      </c>
      <c r="AV151" s="58">
        <v>28719.91</v>
      </c>
      <c r="AW151" s="58">
        <v>598872.21</v>
      </c>
      <c r="AX151" s="58">
        <v>179145.5</v>
      </c>
      <c r="AY151" s="60">
        <f t="shared" si="43"/>
        <v>0.29913810827855913</v>
      </c>
      <c r="AZ151" s="59">
        <v>0</v>
      </c>
      <c r="BA151" s="60">
        <v>7.7925573664645947E-2</v>
      </c>
      <c r="BB151" s="58">
        <v>699891.02</v>
      </c>
      <c r="BC151" s="58">
        <v>1039545.06</v>
      </c>
      <c r="BD151" s="59">
        <v>276253</v>
      </c>
      <c r="BE151" s="59">
        <v>0</v>
      </c>
      <c r="BF151" s="59">
        <v>554312.070000001</v>
      </c>
      <c r="BG151" s="59">
        <v>404594.01750000101</v>
      </c>
      <c r="BH151" s="59">
        <v>0</v>
      </c>
      <c r="BI151" s="59">
        <v>0</v>
      </c>
      <c r="BJ151" s="59">
        <f t="shared" si="44"/>
        <v>0</v>
      </c>
      <c r="BK151" s="59">
        <v>0</v>
      </c>
      <c r="BL151" s="59">
        <v>453</v>
      </c>
      <c r="BM151" s="59">
        <v>201</v>
      </c>
      <c r="BN151" s="58">
        <v>0</v>
      </c>
      <c r="BO151" s="58">
        <v>0</v>
      </c>
      <c r="BP151" s="58">
        <v>-8</v>
      </c>
      <c r="BQ151" s="58">
        <v>-11</v>
      </c>
      <c r="BR151" s="58">
        <v>-38</v>
      </c>
      <c r="BS151" s="58">
        <v>-43</v>
      </c>
      <c r="BT151" s="58">
        <v>0</v>
      </c>
      <c r="BU151" s="58">
        <v>0</v>
      </c>
      <c r="BV151" s="58">
        <v>4</v>
      </c>
      <c r="BW151" s="58">
        <v>-70</v>
      </c>
      <c r="BX151" s="58">
        <v>-1</v>
      </c>
      <c r="BY151" s="58">
        <v>487</v>
      </c>
      <c r="BZ151" s="58">
        <v>3</v>
      </c>
      <c r="CA151" s="58">
        <v>0</v>
      </c>
      <c r="CB151" s="58">
        <v>38</v>
      </c>
      <c r="CC151" s="58">
        <v>7</v>
      </c>
      <c r="CD151" s="58">
        <v>24</v>
      </c>
      <c r="CE151" s="58">
        <v>1</v>
      </c>
      <c r="CF151" s="58">
        <v>0</v>
      </c>
      <c r="CG151" s="63"/>
    </row>
    <row r="152" spans="1:85" s="49" customFormat="1" ht="15.65" customHeight="1" x14ac:dyDescent="0.35">
      <c r="A152" s="42">
        <v>20</v>
      </c>
      <c r="B152" s="43" t="s">
        <v>395</v>
      </c>
      <c r="C152" s="56" t="s">
        <v>133</v>
      </c>
      <c r="D152" s="44" t="s">
        <v>396</v>
      </c>
      <c r="E152" s="45" t="s">
        <v>86</v>
      </c>
      <c r="F152" s="44" t="s">
        <v>397</v>
      </c>
      <c r="G152" s="58">
        <v>26331000.93</v>
      </c>
      <c r="H152" s="58">
        <v>0</v>
      </c>
      <c r="I152" s="58">
        <v>533310.43999999994</v>
      </c>
      <c r="J152" s="58">
        <v>0</v>
      </c>
      <c r="K152" s="59">
        <v>0</v>
      </c>
      <c r="L152" s="59">
        <v>26864311.370000001</v>
      </c>
      <c r="M152" s="59">
        <v>0</v>
      </c>
      <c r="N152" s="58">
        <v>4521757.2300000004</v>
      </c>
      <c r="O152" s="58">
        <v>1022236.96</v>
      </c>
      <c r="P152" s="76">
        <v>8915023.5800000001</v>
      </c>
      <c r="Q152" s="58">
        <v>6426.18</v>
      </c>
      <c r="R152" s="58">
        <v>1991631.61</v>
      </c>
      <c r="S152" s="58">
        <v>3795489.79</v>
      </c>
      <c r="T152" s="58">
        <v>3336640.95</v>
      </c>
      <c r="U152" s="58">
        <v>0</v>
      </c>
      <c r="V152" s="58">
        <v>0</v>
      </c>
      <c r="W152" s="58">
        <v>547280.80000000005</v>
      </c>
      <c r="X152" s="59">
        <v>2563289.61</v>
      </c>
      <c r="Y152" s="59">
        <v>26699776.710000001</v>
      </c>
      <c r="Z152" s="60">
        <v>2.8516013956177585E-2</v>
      </c>
      <c r="AA152" s="59">
        <v>2369655.61</v>
      </c>
      <c r="AB152" s="59">
        <v>0</v>
      </c>
      <c r="AC152" s="59">
        <v>0</v>
      </c>
      <c r="AD152" s="59">
        <v>0</v>
      </c>
      <c r="AE152" s="59">
        <v>0</v>
      </c>
      <c r="AF152" s="59">
        <f t="shared" si="42"/>
        <v>0</v>
      </c>
      <c r="AG152" s="59">
        <v>1284755.96</v>
      </c>
      <c r="AH152" s="58">
        <v>96905.83</v>
      </c>
      <c r="AI152" s="58">
        <v>298017.28999999998</v>
      </c>
      <c r="AJ152" s="59">
        <v>0</v>
      </c>
      <c r="AK152" s="58">
        <v>83879.48</v>
      </c>
      <c r="AL152" s="58">
        <v>9249.4500000000007</v>
      </c>
      <c r="AM152" s="58">
        <v>104987.34</v>
      </c>
      <c r="AN152" s="58">
        <v>12500</v>
      </c>
      <c r="AO152" s="58">
        <v>12277.5</v>
      </c>
      <c r="AP152" s="58">
        <v>0</v>
      </c>
      <c r="AQ152" s="58">
        <v>40278.19</v>
      </c>
      <c r="AR152" s="58">
        <v>10421.780000000001</v>
      </c>
      <c r="AS152" s="58">
        <v>0</v>
      </c>
      <c r="AT152" s="58">
        <v>7411.58</v>
      </c>
      <c r="AU152" s="58">
        <v>44721.8</v>
      </c>
      <c r="AV152" s="58">
        <v>46366.96</v>
      </c>
      <c r="AW152" s="58">
        <v>2051773.16</v>
      </c>
      <c r="AX152" s="58">
        <v>0</v>
      </c>
      <c r="AY152" s="60">
        <f t="shared" si="43"/>
        <v>0</v>
      </c>
      <c r="AZ152" s="59">
        <v>0</v>
      </c>
      <c r="BA152" s="60">
        <v>8.9994892951454533E-2</v>
      </c>
      <c r="BB152" s="58">
        <v>498427.54</v>
      </c>
      <c r="BC152" s="58">
        <v>252427.65</v>
      </c>
      <c r="BD152" s="59">
        <v>276253</v>
      </c>
      <c r="BE152" s="59">
        <v>1.16415321826935E-10</v>
      </c>
      <c r="BF152" s="59">
        <v>711532.63000000105</v>
      </c>
      <c r="BG152" s="59">
        <v>198589.34000000099</v>
      </c>
      <c r="BH152" s="59">
        <v>0</v>
      </c>
      <c r="BI152" s="59">
        <v>0</v>
      </c>
      <c r="BJ152" s="59">
        <f t="shared" si="44"/>
        <v>0</v>
      </c>
      <c r="BK152" s="59">
        <v>0</v>
      </c>
      <c r="BL152" s="59">
        <v>3266</v>
      </c>
      <c r="BM152" s="59">
        <v>847</v>
      </c>
      <c r="BN152" s="58">
        <v>0</v>
      </c>
      <c r="BO152" s="58">
        <v>0</v>
      </c>
      <c r="BP152" s="58">
        <v>-8</v>
      </c>
      <c r="BQ152" s="58">
        <v>-37</v>
      </c>
      <c r="BR152" s="58">
        <v>-59</v>
      </c>
      <c r="BS152" s="58">
        <v>-241</v>
      </c>
      <c r="BT152" s="58">
        <v>0</v>
      </c>
      <c r="BU152" s="58">
        <v>-10</v>
      </c>
      <c r="BV152" s="58">
        <v>120</v>
      </c>
      <c r="BW152" s="58">
        <v>-654</v>
      </c>
      <c r="BX152" s="58">
        <v>-10</v>
      </c>
      <c r="BY152" s="58">
        <v>3214</v>
      </c>
      <c r="BZ152" s="58">
        <v>76</v>
      </c>
      <c r="CA152" s="58">
        <v>50</v>
      </c>
      <c r="CB152" s="58">
        <v>64</v>
      </c>
      <c r="CC152" s="58">
        <v>29</v>
      </c>
      <c r="CD152" s="58">
        <v>266</v>
      </c>
      <c r="CE152" s="58">
        <v>296</v>
      </c>
      <c r="CF152" s="58">
        <v>0</v>
      </c>
      <c r="CG152" s="63"/>
    </row>
    <row r="153" spans="1:85" s="49" customFormat="1" ht="15.65" customHeight="1" x14ac:dyDescent="0.35">
      <c r="A153" s="42">
        <v>20</v>
      </c>
      <c r="B153" s="43" t="s">
        <v>398</v>
      </c>
      <c r="C153" s="56" t="s">
        <v>88</v>
      </c>
      <c r="D153" s="44" t="s">
        <v>399</v>
      </c>
      <c r="E153" s="45" t="s">
        <v>110</v>
      </c>
      <c r="F153" s="44" t="s">
        <v>391</v>
      </c>
      <c r="G153" s="58">
        <v>35460133.950000003</v>
      </c>
      <c r="H153" s="58">
        <v>321417.08</v>
      </c>
      <c r="I153" s="58">
        <v>597728.72000000009</v>
      </c>
      <c r="J153" s="58">
        <v>0</v>
      </c>
      <c r="K153" s="59">
        <v>0</v>
      </c>
      <c r="L153" s="59">
        <v>36379279.75</v>
      </c>
      <c r="M153" s="59">
        <v>0</v>
      </c>
      <c r="N153" s="58">
        <v>8619014.0700000003</v>
      </c>
      <c r="O153" s="58">
        <v>2121162.91</v>
      </c>
      <c r="P153" s="76">
        <v>11036865.300000001</v>
      </c>
      <c r="Q153" s="58">
        <v>0</v>
      </c>
      <c r="R153" s="58">
        <v>2040880.96</v>
      </c>
      <c r="S153" s="58">
        <v>6886071.1200000001</v>
      </c>
      <c r="T153" s="58">
        <v>2051855.84</v>
      </c>
      <c r="U153" s="58">
        <v>0</v>
      </c>
      <c r="V153" s="58">
        <v>0</v>
      </c>
      <c r="W153" s="58">
        <v>911949.03</v>
      </c>
      <c r="X153" s="59">
        <v>2478440.2999999998</v>
      </c>
      <c r="Y153" s="59">
        <v>36146239.530000001</v>
      </c>
      <c r="Z153" s="60">
        <v>9.9519142057716156E-2</v>
      </c>
      <c r="AA153" s="59">
        <v>2478440.2999999998</v>
      </c>
      <c r="AB153" s="59">
        <v>0</v>
      </c>
      <c r="AC153" s="59">
        <v>0</v>
      </c>
      <c r="AD153" s="59">
        <v>0</v>
      </c>
      <c r="AE153" s="59">
        <v>313.58</v>
      </c>
      <c r="AF153" s="59">
        <f t="shared" si="42"/>
        <v>313.58</v>
      </c>
      <c r="AG153" s="59">
        <v>1306266.8600000001</v>
      </c>
      <c r="AH153" s="58">
        <v>95720.13</v>
      </c>
      <c r="AI153" s="58">
        <v>329732.5</v>
      </c>
      <c r="AJ153" s="59">
        <v>0</v>
      </c>
      <c r="AK153" s="58">
        <v>122570.12</v>
      </c>
      <c r="AL153" s="58">
        <v>6971.27</v>
      </c>
      <c r="AM153" s="58">
        <v>114050.41</v>
      </c>
      <c r="AN153" s="58">
        <v>13016.36</v>
      </c>
      <c r="AO153" s="58">
        <v>0</v>
      </c>
      <c r="AP153" s="58">
        <v>0</v>
      </c>
      <c r="AQ153" s="58">
        <v>59849.789999999994</v>
      </c>
      <c r="AR153" s="58">
        <v>38608.959999999999</v>
      </c>
      <c r="AS153" s="58">
        <v>0</v>
      </c>
      <c r="AT153" s="58">
        <v>10084.09</v>
      </c>
      <c r="AU153" s="58">
        <v>13379.87</v>
      </c>
      <c r="AV153" s="58">
        <v>52816.03</v>
      </c>
      <c r="AW153" s="58">
        <v>2163066.39</v>
      </c>
      <c r="AX153" s="58">
        <v>0</v>
      </c>
      <c r="AY153" s="60">
        <f t="shared" si="43"/>
        <v>0</v>
      </c>
      <c r="AZ153" s="59">
        <v>0</v>
      </c>
      <c r="BA153" s="60">
        <v>6.989370946806589E-2</v>
      </c>
      <c r="BB153" s="58">
        <v>429046.87</v>
      </c>
      <c r="BC153" s="58">
        <v>3131902.39</v>
      </c>
      <c r="BD153" s="59">
        <v>276253</v>
      </c>
      <c r="BE153" s="59">
        <v>0</v>
      </c>
      <c r="BF153" s="59">
        <v>752685.65999999805</v>
      </c>
      <c r="BG153" s="59">
        <v>211919.06249999799</v>
      </c>
      <c r="BH153" s="59">
        <v>0</v>
      </c>
      <c r="BI153" s="59">
        <v>0</v>
      </c>
      <c r="BJ153" s="59">
        <f t="shared" si="44"/>
        <v>0</v>
      </c>
      <c r="BK153" s="59">
        <v>0</v>
      </c>
      <c r="BL153" s="59">
        <v>2970</v>
      </c>
      <c r="BM153" s="59">
        <v>884</v>
      </c>
      <c r="BN153" s="58">
        <v>12</v>
      </c>
      <c r="BO153" s="58">
        <v>-17</v>
      </c>
      <c r="BP153" s="58">
        <v>-32</v>
      </c>
      <c r="BQ153" s="58">
        <v>-64</v>
      </c>
      <c r="BR153" s="58">
        <v>-143</v>
      </c>
      <c r="BS153" s="58">
        <v>-224</v>
      </c>
      <c r="BT153" s="58">
        <v>0</v>
      </c>
      <c r="BU153" s="58">
        <v>-2</v>
      </c>
      <c r="BV153" s="58">
        <v>15</v>
      </c>
      <c r="BW153" s="58">
        <v>-418</v>
      </c>
      <c r="BX153" s="58">
        <v>-2</v>
      </c>
      <c r="BY153" s="58">
        <v>2979</v>
      </c>
      <c r="BZ153" s="58">
        <v>10</v>
      </c>
      <c r="CA153" s="58">
        <v>41</v>
      </c>
      <c r="CB153" s="58">
        <v>129</v>
      </c>
      <c r="CC153" s="58">
        <v>24</v>
      </c>
      <c r="CD153" s="58">
        <v>212</v>
      </c>
      <c r="CE153" s="58">
        <v>48</v>
      </c>
      <c r="CF153" s="58">
        <v>5</v>
      </c>
      <c r="CG153" s="63"/>
    </row>
    <row r="154" spans="1:85" s="49" customFormat="1" ht="15.65" customHeight="1" x14ac:dyDescent="0.35">
      <c r="A154" s="41">
        <v>21</v>
      </c>
      <c r="B154" s="41" t="s">
        <v>404</v>
      </c>
      <c r="C154" s="56" t="s">
        <v>405</v>
      </c>
      <c r="D154" s="41" t="s">
        <v>406</v>
      </c>
      <c r="E154" s="41" t="s">
        <v>86</v>
      </c>
      <c r="F154" s="41" t="s">
        <v>407</v>
      </c>
      <c r="G154" s="58">
        <v>29311497.899999999</v>
      </c>
      <c r="H154" s="58">
        <v>0</v>
      </c>
      <c r="I154" s="58">
        <v>319103.44</v>
      </c>
      <c r="J154" s="58">
        <v>0</v>
      </c>
      <c r="K154" s="59">
        <v>0</v>
      </c>
      <c r="L154" s="59">
        <v>29630601.34</v>
      </c>
      <c r="M154" s="59">
        <v>0</v>
      </c>
      <c r="N154" s="58">
        <v>0</v>
      </c>
      <c r="O154" s="58">
        <v>501917.04</v>
      </c>
      <c r="P154" s="76">
        <v>8146959.6299999999</v>
      </c>
      <c r="Q154" s="58">
        <v>0</v>
      </c>
      <c r="R154" s="58">
        <v>1613353.02</v>
      </c>
      <c r="S154" s="58">
        <v>8340722.9299999997</v>
      </c>
      <c r="T154" s="58">
        <v>6828738.8099999996</v>
      </c>
      <c r="U154" s="58">
        <v>0</v>
      </c>
      <c r="V154" s="58">
        <v>0</v>
      </c>
      <c r="W154" s="58">
        <v>775913.33</v>
      </c>
      <c r="X154" s="59">
        <v>2932227.22</v>
      </c>
      <c r="Y154" s="59">
        <v>29139831.98</v>
      </c>
      <c r="Z154" s="60">
        <v>0.16597238280340529</v>
      </c>
      <c r="AA154" s="59">
        <v>2932227.22</v>
      </c>
      <c r="AB154" s="59">
        <v>0</v>
      </c>
      <c r="AC154" s="59">
        <v>0</v>
      </c>
      <c r="AD154" s="59">
        <v>0</v>
      </c>
      <c r="AE154" s="59">
        <v>0</v>
      </c>
      <c r="AF154" s="59">
        <f t="shared" si="42"/>
        <v>0</v>
      </c>
      <c r="AG154" s="59">
        <v>1306458.92</v>
      </c>
      <c r="AH154" s="58">
        <v>101046.95</v>
      </c>
      <c r="AI154" s="58">
        <v>266062.86</v>
      </c>
      <c r="AJ154" s="59">
        <v>59282.12</v>
      </c>
      <c r="AK154" s="58">
        <v>149752.03</v>
      </c>
      <c r="AL154" s="58">
        <v>40554.199999999997</v>
      </c>
      <c r="AM154" s="58">
        <v>285727.68</v>
      </c>
      <c r="AN154" s="58">
        <v>10958</v>
      </c>
      <c r="AO154" s="58">
        <v>12978.62</v>
      </c>
      <c r="AP154" s="58">
        <v>15471.12</v>
      </c>
      <c r="AQ154" s="58">
        <v>64270.18</v>
      </c>
      <c r="AR154" s="58">
        <v>37563.550000000003</v>
      </c>
      <c r="AS154" s="58">
        <v>0</v>
      </c>
      <c r="AT154" s="58">
        <v>175632.96</v>
      </c>
      <c r="AU154" s="58">
        <v>34700.22</v>
      </c>
      <c r="AV154" s="58">
        <v>206255.8</v>
      </c>
      <c r="AW154" s="58">
        <v>2766715.21</v>
      </c>
      <c r="AX154" s="58">
        <v>0</v>
      </c>
      <c r="AY154" s="60">
        <f t="shared" si="43"/>
        <v>0</v>
      </c>
      <c r="AZ154" s="59">
        <v>0</v>
      </c>
      <c r="BA154" s="60">
        <v>0.1000367579304093</v>
      </c>
      <c r="BB154" s="58">
        <v>1659657.52</v>
      </c>
      <c r="BC154" s="58">
        <v>3205241.63</v>
      </c>
      <c r="BD154" s="59">
        <v>276253</v>
      </c>
      <c r="BE154" s="59">
        <v>0</v>
      </c>
      <c r="BF154" s="59">
        <v>1431847.71</v>
      </c>
      <c r="BG154" s="59">
        <v>740168.90749999904</v>
      </c>
      <c r="BH154" s="59">
        <v>0</v>
      </c>
      <c r="BI154" s="59">
        <v>0</v>
      </c>
      <c r="BJ154" s="59">
        <f t="shared" si="44"/>
        <v>0</v>
      </c>
      <c r="BK154" s="59">
        <v>0</v>
      </c>
      <c r="BL154" s="59">
        <v>5751</v>
      </c>
      <c r="BM154" s="59">
        <v>1969</v>
      </c>
      <c r="BN154" s="58">
        <v>0</v>
      </c>
      <c r="BO154" s="58">
        <v>0</v>
      </c>
      <c r="BP154" s="58">
        <v>-27</v>
      </c>
      <c r="BQ154" s="58">
        <v>-35</v>
      </c>
      <c r="BR154" s="58">
        <v>-245</v>
      </c>
      <c r="BS154" s="58">
        <v>-441</v>
      </c>
      <c r="BT154" s="58">
        <v>26</v>
      </c>
      <c r="BU154" s="58">
        <v>0</v>
      </c>
      <c r="BV154" s="58">
        <v>1</v>
      </c>
      <c r="BW154" s="58">
        <v>-1240</v>
      </c>
      <c r="BX154" s="58">
        <v>-9</v>
      </c>
      <c r="BY154" s="58">
        <v>5750</v>
      </c>
      <c r="BZ154" s="58">
        <v>6</v>
      </c>
      <c r="CA154" s="58">
        <v>30</v>
      </c>
      <c r="CB154" s="58">
        <v>151</v>
      </c>
      <c r="CC154" s="58">
        <v>156</v>
      </c>
      <c r="CD154" s="58">
        <v>909</v>
      </c>
      <c r="CE154" s="58">
        <v>13</v>
      </c>
      <c r="CF154" s="58">
        <v>11</v>
      </c>
      <c r="CG154" s="63"/>
    </row>
    <row r="155" spans="1:85" s="49" customFormat="1" ht="15.65" customHeight="1" x14ac:dyDescent="0.35">
      <c r="A155" s="41">
        <v>21</v>
      </c>
      <c r="B155" s="41" t="s">
        <v>480</v>
      </c>
      <c r="C155" s="56" t="s">
        <v>481</v>
      </c>
      <c r="D155" s="41" t="s">
        <v>410</v>
      </c>
      <c r="E155" s="41" t="s">
        <v>101</v>
      </c>
      <c r="F155" s="41" t="s">
        <v>411</v>
      </c>
      <c r="G155" s="58">
        <v>47703968.549999997</v>
      </c>
      <c r="H155" s="58">
        <v>0</v>
      </c>
      <c r="I155" s="58">
        <v>1409512.22</v>
      </c>
      <c r="J155" s="58">
        <v>0</v>
      </c>
      <c r="K155" s="59">
        <v>0</v>
      </c>
      <c r="L155" s="59">
        <v>49113480.770000003</v>
      </c>
      <c r="M155" s="59">
        <v>0</v>
      </c>
      <c r="N155" s="58">
        <v>0</v>
      </c>
      <c r="O155" s="58">
        <v>3115533.81</v>
      </c>
      <c r="P155" s="76">
        <v>18843720.719999999</v>
      </c>
      <c r="Q155" s="58">
        <v>0</v>
      </c>
      <c r="R155" s="58">
        <v>2289785.88</v>
      </c>
      <c r="S155" s="58">
        <v>12226989.369999999</v>
      </c>
      <c r="T155" s="58">
        <v>6293045.2400000002</v>
      </c>
      <c r="U155" s="58">
        <v>0</v>
      </c>
      <c r="V155" s="58">
        <v>0</v>
      </c>
      <c r="W155" s="58">
        <v>2030248.78</v>
      </c>
      <c r="X155" s="59">
        <v>3833009.03</v>
      </c>
      <c r="Y155" s="59">
        <v>48632332.829999998</v>
      </c>
      <c r="Z155" s="60">
        <v>0.13024624384211764</v>
      </c>
      <c r="AA155" s="59">
        <v>3822516.69</v>
      </c>
      <c r="AB155" s="59">
        <v>0</v>
      </c>
      <c r="AC155" s="59">
        <v>0</v>
      </c>
      <c r="AD155" s="59">
        <v>0</v>
      </c>
      <c r="AE155" s="59">
        <v>0</v>
      </c>
      <c r="AF155" s="59">
        <f t="shared" si="42"/>
        <v>0</v>
      </c>
      <c r="AG155" s="59">
        <v>2124221.13</v>
      </c>
      <c r="AH155" s="58">
        <v>156072.76999999999</v>
      </c>
      <c r="AI155" s="58">
        <v>487882.59</v>
      </c>
      <c r="AJ155" s="59">
        <v>0</v>
      </c>
      <c r="AK155" s="58">
        <v>245981.84</v>
      </c>
      <c r="AL155" s="58">
        <v>7666.17</v>
      </c>
      <c r="AM155" s="58">
        <v>93431.25</v>
      </c>
      <c r="AN155" s="58">
        <v>10973</v>
      </c>
      <c r="AO155" s="58">
        <v>1259.5</v>
      </c>
      <c r="AP155" s="58">
        <v>0</v>
      </c>
      <c r="AQ155" s="58">
        <v>80197.34</v>
      </c>
      <c r="AR155" s="58">
        <v>55903.22</v>
      </c>
      <c r="AS155" s="58">
        <v>1530</v>
      </c>
      <c r="AT155" s="58">
        <v>3016.75</v>
      </c>
      <c r="AU155" s="58">
        <v>0</v>
      </c>
      <c r="AV155" s="58">
        <v>124468.79</v>
      </c>
      <c r="AW155" s="58">
        <v>3392604.35</v>
      </c>
      <c r="AX155" s="58">
        <v>0</v>
      </c>
      <c r="AY155" s="60">
        <f t="shared" si="43"/>
        <v>0</v>
      </c>
      <c r="AZ155" s="59">
        <v>0</v>
      </c>
      <c r="BA155" s="60">
        <v>8.0129951578210998E-2</v>
      </c>
      <c r="BB155" s="58">
        <v>1901979.39</v>
      </c>
      <c r="BC155" s="58">
        <v>4311283.33</v>
      </c>
      <c r="BD155" s="59">
        <v>272972.98</v>
      </c>
      <c r="BE155" s="59">
        <v>0</v>
      </c>
      <c r="BF155" s="59">
        <v>1965700.15</v>
      </c>
      <c r="BG155" s="59">
        <v>1117549.0625</v>
      </c>
      <c r="BH155" s="59">
        <v>0</v>
      </c>
      <c r="BI155" s="59">
        <v>0</v>
      </c>
      <c r="BJ155" s="59">
        <f t="shared" si="44"/>
        <v>0</v>
      </c>
      <c r="BK155" s="59">
        <v>0</v>
      </c>
      <c r="BL155" s="59">
        <v>4956</v>
      </c>
      <c r="BM155" s="59">
        <v>2726</v>
      </c>
      <c r="BN155" s="58">
        <v>25</v>
      </c>
      <c r="BO155" s="58">
        <v>0</v>
      </c>
      <c r="BP155" s="58">
        <v>-47</v>
      </c>
      <c r="BQ155" s="58">
        <v>-59</v>
      </c>
      <c r="BR155" s="58">
        <v>-1252</v>
      </c>
      <c r="BS155" s="58">
        <v>-637</v>
      </c>
      <c r="BT155" s="58">
        <v>0</v>
      </c>
      <c r="BU155" s="58">
        <v>-2</v>
      </c>
      <c r="BV155" s="58">
        <v>0</v>
      </c>
      <c r="BW155" s="58">
        <v>-825</v>
      </c>
      <c r="BX155" s="58">
        <v>-1</v>
      </c>
      <c r="BY155" s="58">
        <v>4884</v>
      </c>
      <c r="BZ155" s="58">
        <v>5</v>
      </c>
      <c r="CA155" s="58">
        <v>15</v>
      </c>
      <c r="CB155" s="58">
        <v>450</v>
      </c>
      <c r="CC155" s="58">
        <v>64</v>
      </c>
      <c r="CD155" s="58">
        <v>178</v>
      </c>
      <c r="CE155" s="58">
        <v>128</v>
      </c>
      <c r="CF155" s="58">
        <v>5</v>
      </c>
      <c r="CG155" s="63"/>
    </row>
    <row r="156" spans="1:85" s="49" customFormat="1" ht="15.65" customHeight="1" x14ac:dyDescent="0.35">
      <c r="A156" s="41">
        <v>21</v>
      </c>
      <c r="B156" s="41" t="s">
        <v>502</v>
      </c>
      <c r="C156" s="56" t="s">
        <v>503</v>
      </c>
      <c r="D156" s="41" t="s">
        <v>250</v>
      </c>
      <c r="E156" s="41" t="s">
        <v>125</v>
      </c>
      <c r="F156" s="41" t="s">
        <v>411</v>
      </c>
      <c r="G156" s="58">
        <v>46657080.329999998</v>
      </c>
      <c r="H156" s="58">
        <v>0</v>
      </c>
      <c r="I156" s="58">
        <v>995250.25</v>
      </c>
      <c r="J156" s="58">
        <v>0</v>
      </c>
      <c r="K156" s="59">
        <v>0</v>
      </c>
      <c r="L156" s="59">
        <v>47652330.579999998</v>
      </c>
      <c r="M156" s="59">
        <v>0</v>
      </c>
      <c r="N156" s="58">
        <v>3484706.39</v>
      </c>
      <c r="O156" s="58">
        <v>1427553.48</v>
      </c>
      <c r="P156" s="76">
        <v>21458111.289999999</v>
      </c>
      <c r="Q156" s="58">
        <v>0</v>
      </c>
      <c r="R156" s="58">
        <v>2701055.67</v>
      </c>
      <c r="S156" s="58">
        <v>5041625.7300000004</v>
      </c>
      <c r="T156" s="58">
        <v>8560562.5899999999</v>
      </c>
      <c r="U156" s="58">
        <v>0</v>
      </c>
      <c r="V156" s="58">
        <v>0</v>
      </c>
      <c r="W156" s="58">
        <v>1150090.51</v>
      </c>
      <c r="X156" s="59">
        <v>3281558.13</v>
      </c>
      <c r="Y156" s="59">
        <v>47105263.789999999</v>
      </c>
      <c r="Z156" s="60">
        <v>0.12524514746034476</v>
      </c>
      <c r="AA156" s="59">
        <v>3200009.31</v>
      </c>
      <c r="AB156" s="59">
        <v>0</v>
      </c>
      <c r="AC156" s="59">
        <v>0</v>
      </c>
      <c r="AD156" s="59">
        <v>0</v>
      </c>
      <c r="AE156" s="59">
        <v>0</v>
      </c>
      <c r="AF156" s="59">
        <f t="shared" si="42"/>
        <v>0</v>
      </c>
      <c r="AG156" s="59">
        <v>1756622.2</v>
      </c>
      <c r="AH156" s="58">
        <v>129120.18</v>
      </c>
      <c r="AI156" s="58">
        <v>460746.96</v>
      </c>
      <c r="AJ156" s="59">
        <v>0</v>
      </c>
      <c r="AK156" s="58">
        <v>209661.99</v>
      </c>
      <c r="AL156" s="58">
        <v>4353.8500000000004</v>
      </c>
      <c r="AM156" s="58">
        <v>85814.37</v>
      </c>
      <c r="AN156" s="58">
        <v>10903</v>
      </c>
      <c r="AO156" s="58">
        <v>7800</v>
      </c>
      <c r="AP156" s="58">
        <v>0</v>
      </c>
      <c r="AQ156" s="58">
        <v>78735.11</v>
      </c>
      <c r="AR156" s="58">
        <v>20677.55</v>
      </c>
      <c r="AS156" s="58">
        <v>0</v>
      </c>
      <c r="AT156" s="58">
        <v>10738.75</v>
      </c>
      <c r="AU156" s="58">
        <v>49806.7</v>
      </c>
      <c r="AV156" s="58">
        <v>78722.06</v>
      </c>
      <c r="AW156" s="58">
        <v>2903702.72</v>
      </c>
      <c r="AX156" s="58">
        <v>0</v>
      </c>
      <c r="AY156" s="60">
        <f t="shared" si="43"/>
        <v>0</v>
      </c>
      <c r="AZ156" s="59">
        <v>0</v>
      </c>
      <c r="BA156" s="60">
        <v>6.858571705230404E-2</v>
      </c>
      <c r="BB156" s="58">
        <v>1348669.92</v>
      </c>
      <c r="BC156" s="58">
        <v>4494902.99</v>
      </c>
      <c r="BD156" s="59">
        <v>272973</v>
      </c>
      <c r="BE156" s="59">
        <v>5.8207660913467401E-11</v>
      </c>
      <c r="BF156" s="59">
        <v>1276909.8899999999</v>
      </c>
      <c r="BG156" s="59">
        <v>550984.20999999903</v>
      </c>
      <c r="BH156" s="59">
        <v>0</v>
      </c>
      <c r="BI156" s="59">
        <v>0</v>
      </c>
      <c r="BJ156" s="59">
        <f t="shared" si="44"/>
        <v>0</v>
      </c>
      <c r="BK156" s="59">
        <v>0</v>
      </c>
      <c r="BL156" s="59">
        <v>7712</v>
      </c>
      <c r="BM156" s="59">
        <v>2832</v>
      </c>
      <c r="BN156" s="58">
        <v>22</v>
      </c>
      <c r="BO156" s="58">
        <v>-28</v>
      </c>
      <c r="BP156" s="58">
        <v>-15</v>
      </c>
      <c r="BQ156" s="58">
        <v>-71</v>
      </c>
      <c r="BR156" s="58">
        <v>-324</v>
      </c>
      <c r="BS156" s="58">
        <v>-896</v>
      </c>
      <c r="BT156" s="58">
        <v>5</v>
      </c>
      <c r="BU156" s="58">
        <v>-8</v>
      </c>
      <c r="BV156" s="58">
        <v>10</v>
      </c>
      <c r="BW156" s="58">
        <v>-1153</v>
      </c>
      <c r="BX156" s="58">
        <v>-4</v>
      </c>
      <c r="BY156" s="58">
        <v>8082</v>
      </c>
      <c r="BZ156" s="58">
        <v>30</v>
      </c>
      <c r="CA156" s="58">
        <v>46</v>
      </c>
      <c r="CB156" s="58">
        <v>125</v>
      </c>
      <c r="CC156" s="58">
        <v>60</v>
      </c>
      <c r="CD156" s="58">
        <v>365</v>
      </c>
      <c r="CE156" s="58">
        <v>612</v>
      </c>
      <c r="CF156" s="58">
        <v>6</v>
      </c>
      <c r="CG156" s="63"/>
    </row>
    <row r="157" spans="1:85" s="49" customFormat="1" ht="15.65" customHeight="1" x14ac:dyDescent="0.35">
      <c r="A157" s="41">
        <v>21</v>
      </c>
      <c r="B157" s="41" t="s">
        <v>524</v>
      </c>
      <c r="C157" s="56" t="s">
        <v>412</v>
      </c>
      <c r="D157" s="41" t="s">
        <v>413</v>
      </c>
      <c r="E157" s="41" t="s">
        <v>101</v>
      </c>
      <c r="F157" s="41" t="s">
        <v>414</v>
      </c>
      <c r="G157" s="58">
        <v>10999703.66</v>
      </c>
      <c r="H157" s="58">
        <v>818438.3</v>
      </c>
      <c r="I157" s="58">
        <v>294252.44</v>
      </c>
      <c r="J157" s="58">
        <v>0</v>
      </c>
      <c r="K157" s="59">
        <v>0</v>
      </c>
      <c r="L157" s="59">
        <v>12112394.4</v>
      </c>
      <c r="M157" s="59">
        <v>0</v>
      </c>
      <c r="N157" s="58">
        <v>2236996.64</v>
      </c>
      <c r="O157" s="58">
        <v>1556182.55</v>
      </c>
      <c r="P157" s="76">
        <v>1633874.86</v>
      </c>
      <c r="Q157" s="58">
        <v>0</v>
      </c>
      <c r="R157" s="58">
        <v>433278.88</v>
      </c>
      <c r="S157" s="58">
        <v>2786235.49</v>
      </c>
      <c r="T157" s="58">
        <v>1069473.6200000001</v>
      </c>
      <c r="U157" s="58">
        <v>81843.839999999997</v>
      </c>
      <c r="V157" s="58">
        <v>0</v>
      </c>
      <c r="W157" s="58">
        <v>1037700.76</v>
      </c>
      <c r="X157" s="59">
        <v>1099994.79</v>
      </c>
      <c r="Y157" s="59">
        <v>11935581.43</v>
      </c>
      <c r="Z157" s="60">
        <v>0.12586346610444676</v>
      </c>
      <c r="AA157" s="59">
        <v>1099969.79</v>
      </c>
      <c r="AB157" s="59">
        <v>0</v>
      </c>
      <c r="AC157" s="59">
        <v>0</v>
      </c>
      <c r="AD157" s="59">
        <v>0</v>
      </c>
      <c r="AE157" s="59">
        <v>0</v>
      </c>
      <c r="AF157" s="59">
        <f t="shared" si="42"/>
        <v>0</v>
      </c>
      <c r="AG157" s="59">
        <v>368012.55</v>
      </c>
      <c r="AH157" s="58">
        <v>27025.1</v>
      </c>
      <c r="AI157" s="58">
        <v>45141.52</v>
      </c>
      <c r="AJ157" s="59">
        <v>0</v>
      </c>
      <c r="AK157" s="58">
        <v>65093.64</v>
      </c>
      <c r="AL157" s="58">
        <v>16306.25</v>
      </c>
      <c r="AM157" s="58">
        <v>53355.6</v>
      </c>
      <c r="AN157" s="58">
        <v>11117</v>
      </c>
      <c r="AO157" s="58">
        <v>96450</v>
      </c>
      <c r="AP157" s="58">
        <v>11022.7</v>
      </c>
      <c r="AQ157" s="58">
        <v>80245.350000000006</v>
      </c>
      <c r="AR157" s="58">
        <v>17929.57</v>
      </c>
      <c r="AS157" s="58">
        <v>0</v>
      </c>
      <c r="AT157" s="58">
        <v>-4255.66</v>
      </c>
      <c r="AU157" s="58">
        <v>20474.97</v>
      </c>
      <c r="AV157" s="58">
        <v>73748.25</v>
      </c>
      <c r="AW157" s="58">
        <v>881666.84</v>
      </c>
      <c r="AX157" s="58">
        <v>0</v>
      </c>
      <c r="AY157" s="60">
        <f t="shared" si="43"/>
        <v>0</v>
      </c>
      <c r="AZ157" s="59">
        <v>0</v>
      </c>
      <c r="BA157" s="60">
        <v>9.9999947634952929E-2</v>
      </c>
      <c r="BB157" s="58">
        <v>1125374.8500000001</v>
      </c>
      <c r="BC157" s="58">
        <v>362097.46</v>
      </c>
      <c r="BD157" s="59">
        <v>276253</v>
      </c>
      <c r="BE157" s="59">
        <v>0</v>
      </c>
      <c r="BF157" s="59">
        <v>429827.11</v>
      </c>
      <c r="BG157" s="59">
        <v>209410.4</v>
      </c>
      <c r="BH157" s="59">
        <v>0</v>
      </c>
      <c r="BI157" s="59">
        <v>0</v>
      </c>
      <c r="BJ157" s="59">
        <f t="shared" si="44"/>
        <v>0</v>
      </c>
      <c r="BK157" s="59">
        <v>0</v>
      </c>
      <c r="BL157" s="59">
        <v>915</v>
      </c>
      <c r="BM157" s="59">
        <v>547</v>
      </c>
      <c r="BN157" s="58">
        <v>0</v>
      </c>
      <c r="BO157" s="58">
        <v>0</v>
      </c>
      <c r="BP157" s="58">
        <v>-12</v>
      </c>
      <c r="BQ157" s="58">
        <v>-18</v>
      </c>
      <c r="BR157" s="58">
        <v>-248</v>
      </c>
      <c r="BS157" s="58">
        <v>-158</v>
      </c>
      <c r="BT157" s="58">
        <v>0</v>
      </c>
      <c r="BU157" s="58">
        <v>-2</v>
      </c>
      <c r="BV157" s="58">
        <v>0</v>
      </c>
      <c r="BW157" s="58">
        <v>-105</v>
      </c>
      <c r="BX157" s="58">
        <v>-1</v>
      </c>
      <c r="BY157" s="58">
        <v>918</v>
      </c>
      <c r="BZ157" s="58">
        <v>1</v>
      </c>
      <c r="CA157" s="58">
        <v>8</v>
      </c>
      <c r="CB157" s="58">
        <v>40</v>
      </c>
      <c r="CC157" s="58">
        <v>9</v>
      </c>
      <c r="CD157" s="58">
        <v>52</v>
      </c>
      <c r="CE157" s="58">
        <v>1</v>
      </c>
      <c r="CF157" s="58">
        <v>3</v>
      </c>
      <c r="CG157" s="63"/>
    </row>
    <row r="158" spans="1:85" s="49" customFormat="1" ht="15.65" customHeight="1" x14ac:dyDescent="0.35">
      <c r="A158" s="41">
        <v>21</v>
      </c>
      <c r="B158" s="41" t="s">
        <v>415</v>
      </c>
      <c r="C158" s="56" t="s">
        <v>416</v>
      </c>
      <c r="D158" s="41" t="s">
        <v>417</v>
      </c>
      <c r="E158" s="41" t="s">
        <v>125</v>
      </c>
      <c r="F158" s="41" t="s">
        <v>411</v>
      </c>
      <c r="G158" s="58">
        <v>35914318.659999996</v>
      </c>
      <c r="H158" s="58">
        <v>0</v>
      </c>
      <c r="I158" s="58">
        <v>562720.29</v>
      </c>
      <c r="J158" s="58">
        <v>0</v>
      </c>
      <c r="K158" s="59">
        <v>0</v>
      </c>
      <c r="L158" s="59">
        <v>36477038.950000003</v>
      </c>
      <c r="M158" s="59">
        <v>0</v>
      </c>
      <c r="N158" s="58">
        <v>5009338.79</v>
      </c>
      <c r="O158" s="58">
        <v>1586347.72</v>
      </c>
      <c r="P158" s="76">
        <v>13829016.49</v>
      </c>
      <c r="Q158" s="58">
        <v>0</v>
      </c>
      <c r="R158" s="58">
        <v>1702742.24</v>
      </c>
      <c r="S158" s="58">
        <v>6338348.4800000004</v>
      </c>
      <c r="T158" s="58">
        <v>4046230.28</v>
      </c>
      <c r="U158" s="58">
        <v>0</v>
      </c>
      <c r="V158" s="58">
        <v>0</v>
      </c>
      <c r="W158" s="58">
        <v>914563.26</v>
      </c>
      <c r="X158" s="59">
        <v>2535989.87</v>
      </c>
      <c r="Y158" s="59">
        <v>35962577.130000003</v>
      </c>
      <c r="Z158" s="60">
        <v>0.10366637204638508</v>
      </c>
      <c r="AA158" s="59">
        <v>2489983.54</v>
      </c>
      <c r="AB158" s="59">
        <v>0</v>
      </c>
      <c r="AC158" s="59">
        <v>0</v>
      </c>
      <c r="AD158" s="59">
        <v>0</v>
      </c>
      <c r="AE158" s="59">
        <v>0</v>
      </c>
      <c r="AF158" s="59">
        <f t="shared" si="42"/>
        <v>0</v>
      </c>
      <c r="AG158" s="59">
        <v>1099457.98</v>
      </c>
      <c r="AH158" s="58">
        <v>81257.81</v>
      </c>
      <c r="AI158" s="58">
        <v>303900.21000000002</v>
      </c>
      <c r="AJ158" s="59">
        <v>0</v>
      </c>
      <c r="AK158" s="58">
        <v>107253.09</v>
      </c>
      <c r="AL158" s="58">
        <v>18464.13</v>
      </c>
      <c r="AM158" s="58">
        <v>171563.42</v>
      </c>
      <c r="AN158" s="58">
        <v>11033</v>
      </c>
      <c r="AO158" s="58">
        <v>1966.25</v>
      </c>
      <c r="AP158" s="58">
        <v>0</v>
      </c>
      <c r="AQ158" s="58">
        <v>41030.490000000005</v>
      </c>
      <c r="AR158" s="58">
        <v>31557.599999999999</v>
      </c>
      <c r="AS158" s="58">
        <v>0</v>
      </c>
      <c r="AT158" s="58">
        <v>16931.04</v>
      </c>
      <c r="AU158" s="58">
        <v>33886.6</v>
      </c>
      <c r="AV158" s="58">
        <v>78247.399999999994</v>
      </c>
      <c r="AW158" s="58">
        <v>1996549.02</v>
      </c>
      <c r="AX158" s="58">
        <v>0</v>
      </c>
      <c r="AY158" s="60">
        <f t="shared" si="43"/>
        <v>0</v>
      </c>
      <c r="AZ158" s="59">
        <v>0</v>
      </c>
      <c r="BA158" s="60">
        <v>6.9331220329490725E-2</v>
      </c>
      <c r="BB158" s="58">
        <v>863898.76</v>
      </c>
      <c r="BC158" s="58">
        <v>2859208.36</v>
      </c>
      <c r="BD158" s="59">
        <v>276253</v>
      </c>
      <c r="BE158" s="59">
        <v>0</v>
      </c>
      <c r="BF158" s="59">
        <v>1280365.5900000001</v>
      </c>
      <c r="BG158" s="59">
        <v>781228.33499999996</v>
      </c>
      <c r="BH158" s="59">
        <v>0</v>
      </c>
      <c r="BI158" s="59">
        <v>0</v>
      </c>
      <c r="BJ158" s="59">
        <f t="shared" si="44"/>
        <v>0</v>
      </c>
      <c r="BK158" s="59">
        <v>0</v>
      </c>
      <c r="BL158" s="59">
        <v>3506</v>
      </c>
      <c r="BM158" s="59">
        <v>1474</v>
      </c>
      <c r="BN158" s="58">
        <v>15</v>
      </c>
      <c r="BO158" s="58">
        <v>-15</v>
      </c>
      <c r="BP158" s="58">
        <v>-31</v>
      </c>
      <c r="BQ158" s="58">
        <v>-82</v>
      </c>
      <c r="BR158" s="58">
        <v>-436</v>
      </c>
      <c r="BS158" s="58">
        <v>-378</v>
      </c>
      <c r="BT158" s="58">
        <v>11</v>
      </c>
      <c r="BU158" s="58">
        <v>-1</v>
      </c>
      <c r="BV158" s="58">
        <v>27</v>
      </c>
      <c r="BW158" s="58">
        <v>-643</v>
      </c>
      <c r="BX158" s="58">
        <v>-1</v>
      </c>
      <c r="BY158" s="58">
        <v>3446</v>
      </c>
      <c r="BZ158" s="58">
        <v>9</v>
      </c>
      <c r="CA158" s="58">
        <v>34</v>
      </c>
      <c r="CB158" s="58">
        <v>117</v>
      </c>
      <c r="CC158" s="58">
        <v>62</v>
      </c>
      <c r="CD158" s="58">
        <v>138</v>
      </c>
      <c r="CE158" s="58">
        <v>316</v>
      </c>
      <c r="CF158" s="58">
        <v>4</v>
      </c>
      <c r="CG158" s="63"/>
    </row>
    <row r="159" spans="1:85" s="49" customFormat="1" ht="15.65" customHeight="1" x14ac:dyDescent="0.35">
      <c r="A159" s="41">
        <v>21</v>
      </c>
      <c r="B159" s="41" t="s">
        <v>418</v>
      </c>
      <c r="C159" s="56" t="s">
        <v>419</v>
      </c>
      <c r="D159" s="41" t="s">
        <v>420</v>
      </c>
      <c r="E159" s="41" t="s">
        <v>115</v>
      </c>
      <c r="F159" s="41" t="s">
        <v>411</v>
      </c>
      <c r="G159" s="58">
        <v>21773973.199999999</v>
      </c>
      <c r="H159" s="58">
        <v>0</v>
      </c>
      <c r="I159" s="58">
        <v>1420379.9000000001</v>
      </c>
      <c r="J159" s="58">
        <v>0</v>
      </c>
      <c r="K159" s="59">
        <v>0</v>
      </c>
      <c r="L159" s="59">
        <v>23194353.100000001</v>
      </c>
      <c r="M159" s="59">
        <v>0</v>
      </c>
      <c r="N159" s="58">
        <v>628130.54</v>
      </c>
      <c r="O159" s="58">
        <v>1231194.79</v>
      </c>
      <c r="P159" s="76">
        <v>10270415.51</v>
      </c>
      <c r="Q159" s="58">
        <v>0</v>
      </c>
      <c r="R159" s="58">
        <v>914159.84</v>
      </c>
      <c r="S159" s="58">
        <v>3864802.17</v>
      </c>
      <c r="T159" s="58">
        <v>2904628.71</v>
      </c>
      <c r="U159" s="58">
        <v>0</v>
      </c>
      <c r="V159" s="58">
        <v>0</v>
      </c>
      <c r="W159" s="58">
        <v>1603496.05</v>
      </c>
      <c r="X159" s="59">
        <v>1740773.1400000001</v>
      </c>
      <c r="Y159" s="59">
        <v>23157600.75</v>
      </c>
      <c r="Z159" s="60">
        <v>0.12533232703712521</v>
      </c>
      <c r="AA159" s="59">
        <v>1724641.87</v>
      </c>
      <c r="AB159" s="59">
        <v>0</v>
      </c>
      <c r="AC159" s="59">
        <v>0</v>
      </c>
      <c r="AD159" s="59">
        <v>0</v>
      </c>
      <c r="AE159" s="59">
        <v>0</v>
      </c>
      <c r="AF159" s="59">
        <f t="shared" si="42"/>
        <v>0</v>
      </c>
      <c r="AG159" s="59">
        <v>983998.5</v>
      </c>
      <c r="AH159" s="58">
        <v>74516.740000000005</v>
      </c>
      <c r="AI159" s="58">
        <v>185422.01</v>
      </c>
      <c r="AJ159" s="59">
        <v>0</v>
      </c>
      <c r="AK159" s="58">
        <v>174999.96</v>
      </c>
      <c r="AL159" s="58">
        <v>4257.66</v>
      </c>
      <c r="AM159" s="58">
        <v>73293.45</v>
      </c>
      <c r="AN159" s="58">
        <v>11657</v>
      </c>
      <c r="AO159" s="58">
        <v>3500</v>
      </c>
      <c r="AP159" s="58">
        <v>0</v>
      </c>
      <c r="AQ159" s="58">
        <v>46745.3</v>
      </c>
      <c r="AR159" s="58">
        <v>32602.62</v>
      </c>
      <c r="AS159" s="58">
        <v>0</v>
      </c>
      <c r="AT159" s="58">
        <v>14055.35</v>
      </c>
      <c r="AU159" s="58">
        <v>17554.3</v>
      </c>
      <c r="AV159" s="58">
        <v>70783.64</v>
      </c>
      <c r="AW159" s="58">
        <v>1693386.53</v>
      </c>
      <c r="AX159" s="58">
        <v>0</v>
      </c>
      <c r="AY159" s="60">
        <f t="shared" si="43"/>
        <v>0</v>
      </c>
      <c r="AZ159" s="59">
        <v>0</v>
      </c>
      <c r="BA159" s="60">
        <v>7.9206576317454092E-2</v>
      </c>
      <c r="BB159" s="58">
        <v>538901.71</v>
      </c>
      <c r="BC159" s="58">
        <v>2190081.02</v>
      </c>
      <c r="BD159" s="59">
        <v>276253</v>
      </c>
      <c r="BE159" s="59">
        <v>5.8207660913467401E-11</v>
      </c>
      <c r="BF159" s="59">
        <v>1133649.0900000001</v>
      </c>
      <c r="BG159" s="59">
        <v>710302.45750000095</v>
      </c>
      <c r="BH159" s="59">
        <v>0</v>
      </c>
      <c r="BI159" s="59">
        <v>0</v>
      </c>
      <c r="BJ159" s="59">
        <f t="shared" si="44"/>
        <v>0</v>
      </c>
      <c r="BK159" s="59">
        <v>0</v>
      </c>
      <c r="BL159" s="59">
        <v>2536</v>
      </c>
      <c r="BM159" s="59">
        <v>760</v>
      </c>
      <c r="BN159" s="58">
        <v>13</v>
      </c>
      <c r="BO159" s="58">
        <v>-10</v>
      </c>
      <c r="BP159" s="58">
        <v>-16</v>
      </c>
      <c r="BQ159" s="58">
        <v>-34</v>
      </c>
      <c r="BR159" s="58">
        <v>-140</v>
      </c>
      <c r="BS159" s="58">
        <v>-258</v>
      </c>
      <c r="BT159" s="58">
        <v>4</v>
      </c>
      <c r="BU159" s="58">
        <v>0</v>
      </c>
      <c r="BV159" s="58">
        <v>0</v>
      </c>
      <c r="BW159" s="58">
        <v>-464</v>
      </c>
      <c r="BX159" s="58">
        <v>-1</v>
      </c>
      <c r="BY159" s="58">
        <v>2390</v>
      </c>
      <c r="BZ159" s="58">
        <v>5</v>
      </c>
      <c r="CA159" s="58">
        <v>18</v>
      </c>
      <c r="CB159" s="58">
        <v>110</v>
      </c>
      <c r="CC159" s="58">
        <v>33</v>
      </c>
      <c r="CD159" s="58">
        <v>168</v>
      </c>
      <c r="CE159" s="58">
        <v>153</v>
      </c>
      <c r="CF159" s="58">
        <v>0</v>
      </c>
      <c r="CG159" s="63"/>
    </row>
    <row r="160" spans="1:85" s="49" customFormat="1" ht="15.65" customHeight="1" x14ac:dyDescent="0.35">
      <c r="A160" s="41">
        <v>21</v>
      </c>
      <c r="B160" s="41" t="s">
        <v>421</v>
      </c>
      <c r="C160" s="56" t="s">
        <v>422</v>
      </c>
      <c r="D160" s="41" t="s">
        <v>91</v>
      </c>
      <c r="E160" s="41" t="s">
        <v>115</v>
      </c>
      <c r="F160" s="41" t="s">
        <v>411</v>
      </c>
      <c r="G160" s="58">
        <v>18049295.120000001</v>
      </c>
      <c r="H160" s="58">
        <v>0</v>
      </c>
      <c r="I160" s="58">
        <v>429336.35</v>
      </c>
      <c r="J160" s="58">
        <v>0</v>
      </c>
      <c r="K160" s="59">
        <v>0</v>
      </c>
      <c r="L160" s="59">
        <v>18478631.469999999</v>
      </c>
      <c r="M160" s="59">
        <v>0</v>
      </c>
      <c r="N160" s="58">
        <v>26184.43</v>
      </c>
      <c r="O160" s="58">
        <v>363859.67</v>
      </c>
      <c r="P160" s="76">
        <v>9869162.4299999997</v>
      </c>
      <c r="Q160" s="58">
        <v>0</v>
      </c>
      <c r="R160" s="58">
        <v>730214.62</v>
      </c>
      <c r="S160" s="58">
        <v>1869374.38</v>
      </c>
      <c r="T160" s="58">
        <v>3112572.62</v>
      </c>
      <c r="U160" s="58">
        <v>0</v>
      </c>
      <c r="V160" s="58">
        <v>0</v>
      </c>
      <c r="W160" s="58">
        <v>449077.21</v>
      </c>
      <c r="X160" s="59">
        <v>1823926.0999999999</v>
      </c>
      <c r="Y160" s="59">
        <v>18244371.460000001</v>
      </c>
      <c r="Z160" s="60">
        <v>0.1103089210278257</v>
      </c>
      <c r="AA160" s="59">
        <v>1806257.67</v>
      </c>
      <c r="AB160" s="59">
        <v>0</v>
      </c>
      <c r="AC160" s="59">
        <v>0</v>
      </c>
      <c r="AD160" s="59">
        <v>0</v>
      </c>
      <c r="AE160" s="59">
        <v>0</v>
      </c>
      <c r="AF160" s="59">
        <f t="shared" si="42"/>
        <v>0</v>
      </c>
      <c r="AG160" s="59">
        <v>862412.69</v>
      </c>
      <c r="AH160" s="58">
        <v>64383.64</v>
      </c>
      <c r="AI160" s="58">
        <v>208157.4</v>
      </c>
      <c r="AJ160" s="59">
        <v>0</v>
      </c>
      <c r="AK160" s="58">
        <v>120029.16</v>
      </c>
      <c r="AL160" s="58">
        <v>4448.21</v>
      </c>
      <c r="AM160" s="58">
        <v>60603.360000000001</v>
      </c>
      <c r="AN160" s="58">
        <v>10966</v>
      </c>
      <c r="AO160" s="58">
        <v>0</v>
      </c>
      <c r="AP160" s="58">
        <v>0</v>
      </c>
      <c r="AQ160" s="58">
        <v>44448.34</v>
      </c>
      <c r="AR160" s="58">
        <v>16153.34</v>
      </c>
      <c r="AS160" s="58">
        <v>0</v>
      </c>
      <c r="AT160" s="58">
        <v>16552</v>
      </c>
      <c r="AU160" s="58">
        <v>140</v>
      </c>
      <c r="AV160" s="58">
        <v>70390.64</v>
      </c>
      <c r="AW160" s="58">
        <v>1478684.78</v>
      </c>
      <c r="AX160" s="58">
        <v>0</v>
      </c>
      <c r="AY160" s="60">
        <f t="shared" si="43"/>
        <v>0</v>
      </c>
      <c r="AZ160" s="59">
        <v>1526.51</v>
      </c>
      <c r="BA160" s="60">
        <v>0.10007358503427251</v>
      </c>
      <c r="BB160" s="58">
        <v>369851.66</v>
      </c>
      <c r="BC160" s="58">
        <v>1621146.61</v>
      </c>
      <c r="BD160" s="59">
        <v>272953</v>
      </c>
      <c r="BE160" s="59">
        <v>0</v>
      </c>
      <c r="BF160" s="59">
        <v>777889.61000000103</v>
      </c>
      <c r="BG160" s="59">
        <v>408218.41</v>
      </c>
      <c r="BH160" s="59">
        <v>0</v>
      </c>
      <c r="BI160" s="59">
        <v>0</v>
      </c>
      <c r="BJ160" s="59">
        <f t="shared" si="44"/>
        <v>0</v>
      </c>
      <c r="BK160" s="59">
        <v>0</v>
      </c>
      <c r="BL160" s="59">
        <v>2893</v>
      </c>
      <c r="BM160" s="59">
        <v>916</v>
      </c>
      <c r="BN160" s="58">
        <v>45</v>
      </c>
      <c r="BO160" s="58">
        <v>-3</v>
      </c>
      <c r="BP160" s="58">
        <v>0</v>
      </c>
      <c r="BQ160" s="58">
        <v>-3</v>
      </c>
      <c r="BR160" s="58">
        <v>-121</v>
      </c>
      <c r="BS160" s="58">
        <v>-322</v>
      </c>
      <c r="BT160" s="58">
        <v>0</v>
      </c>
      <c r="BU160" s="58">
        <v>0</v>
      </c>
      <c r="BV160" s="58">
        <v>-3</v>
      </c>
      <c r="BW160" s="58">
        <v>-506</v>
      </c>
      <c r="BX160" s="58">
        <v>-1</v>
      </c>
      <c r="BY160" s="58">
        <v>2895</v>
      </c>
      <c r="BZ160" s="58">
        <v>3</v>
      </c>
      <c r="CA160" s="58">
        <v>7</v>
      </c>
      <c r="CB160" s="58">
        <v>41</v>
      </c>
      <c r="CC160" s="58">
        <v>25</v>
      </c>
      <c r="CD160" s="58">
        <v>162</v>
      </c>
      <c r="CE160" s="58">
        <v>344</v>
      </c>
      <c r="CF160" s="58">
        <v>2</v>
      </c>
      <c r="CG160" s="63"/>
    </row>
    <row r="161" spans="1:85" s="49" customFormat="1" ht="15.65" customHeight="1" x14ac:dyDescent="0.35">
      <c r="A161" s="41">
        <v>21</v>
      </c>
      <c r="B161" s="41" t="s">
        <v>423</v>
      </c>
      <c r="C161" s="56" t="s">
        <v>424</v>
      </c>
      <c r="D161" s="41" t="s">
        <v>425</v>
      </c>
      <c r="E161" s="41" t="s">
        <v>115</v>
      </c>
      <c r="F161" s="41" t="s">
        <v>411</v>
      </c>
      <c r="G161" s="58">
        <v>28958854.219999999</v>
      </c>
      <c r="H161" s="58">
        <v>0</v>
      </c>
      <c r="I161" s="58">
        <v>2225486.86</v>
      </c>
      <c r="J161" s="58">
        <v>0</v>
      </c>
      <c r="K161" s="59">
        <v>0</v>
      </c>
      <c r="L161" s="59">
        <v>31184341.079999998</v>
      </c>
      <c r="M161" s="59">
        <v>0</v>
      </c>
      <c r="N161" s="58">
        <v>715419.95</v>
      </c>
      <c r="O161" s="58">
        <v>1662698.89</v>
      </c>
      <c r="P161" s="76">
        <v>12227239.560000001</v>
      </c>
      <c r="Q161" s="58">
        <v>0</v>
      </c>
      <c r="R161" s="58">
        <v>1948303.55</v>
      </c>
      <c r="S161" s="58">
        <v>5622590.8300000001</v>
      </c>
      <c r="T161" s="58">
        <v>4111364.97</v>
      </c>
      <c r="U161" s="58">
        <v>0</v>
      </c>
      <c r="V161" s="58">
        <v>0</v>
      </c>
      <c r="W161" s="58">
        <v>2356257.4700000002</v>
      </c>
      <c r="X161" s="59">
        <v>2910168.4899999998</v>
      </c>
      <c r="Y161" s="59">
        <v>31554043.710000001</v>
      </c>
      <c r="Z161" s="60">
        <v>4.9534444253298913E-2</v>
      </c>
      <c r="AA161" s="59">
        <v>2896795.42</v>
      </c>
      <c r="AB161" s="59">
        <v>0</v>
      </c>
      <c r="AC161" s="59">
        <v>0</v>
      </c>
      <c r="AD161" s="59">
        <v>0</v>
      </c>
      <c r="AE161" s="59">
        <v>0</v>
      </c>
      <c r="AF161" s="59">
        <f t="shared" si="42"/>
        <v>0</v>
      </c>
      <c r="AG161" s="59">
        <v>1396363.1</v>
      </c>
      <c r="AH161" s="58">
        <v>110201.88</v>
      </c>
      <c r="AI161" s="58">
        <v>267694.40000000002</v>
      </c>
      <c r="AJ161" s="59">
        <v>0</v>
      </c>
      <c r="AK161" s="58">
        <v>318077.99</v>
      </c>
      <c r="AL161" s="58">
        <v>4159.0600000000004</v>
      </c>
      <c r="AM161" s="58">
        <v>99330.62</v>
      </c>
      <c r="AN161" s="58">
        <v>11081</v>
      </c>
      <c r="AO161" s="58">
        <v>152</v>
      </c>
      <c r="AP161" s="58">
        <v>15659.04</v>
      </c>
      <c r="AQ161" s="58">
        <v>64892.68</v>
      </c>
      <c r="AR161" s="58">
        <v>34970.910000000003</v>
      </c>
      <c r="AS161" s="58">
        <v>0</v>
      </c>
      <c r="AT161" s="58">
        <v>10679.84</v>
      </c>
      <c r="AU161" s="58">
        <v>89149.91</v>
      </c>
      <c r="AV161" s="58">
        <v>86659.05</v>
      </c>
      <c r="AW161" s="58">
        <v>2509071.48</v>
      </c>
      <c r="AX161" s="58">
        <v>0</v>
      </c>
      <c r="AY161" s="60">
        <f t="shared" si="43"/>
        <v>0</v>
      </c>
      <c r="AZ161" s="59">
        <v>0</v>
      </c>
      <c r="BA161" s="60">
        <v>0.10003142382613231</v>
      </c>
      <c r="BB161" s="58">
        <v>865442.98</v>
      </c>
      <c r="BC161" s="58">
        <v>569017.77</v>
      </c>
      <c r="BD161" s="59">
        <v>276253</v>
      </c>
      <c r="BE161" s="59">
        <v>0</v>
      </c>
      <c r="BF161" s="59">
        <v>624302.84999999905</v>
      </c>
      <c r="BG161" s="59">
        <v>0</v>
      </c>
      <c r="BH161" s="59">
        <v>0</v>
      </c>
      <c r="BI161" s="59">
        <v>0</v>
      </c>
      <c r="BJ161" s="59">
        <f t="shared" si="44"/>
        <v>0</v>
      </c>
      <c r="BK161" s="59">
        <v>0</v>
      </c>
      <c r="BL161" s="59">
        <v>4004</v>
      </c>
      <c r="BM161" s="59">
        <v>1171</v>
      </c>
      <c r="BN161" s="58">
        <v>2</v>
      </c>
      <c r="BO161" s="58">
        <v>0</v>
      </c>
      <c r="BP161" s="58">
        <v>-9</v>
      </c>
      <c r="BQ161" s="58">
        <v>-35</v>
      </c>
      <c r="BR161" s="58">
        <v>-222</v>
      </c>
      <c r="BS161" s="58">
        <v>-363</v>
      </c>
      <c r="BT161" s="58">
        <v>0</v>
      </c>
      <c r="BU161" s="58">
        <v>-1</v>
      </c>
      <c r="BV161" s="58">
        <v>7</v>
      </c>
      <c r="BW161" s="58">
        <v>-717</v>
      </c>
      <c r="BX161" s="58">
        <v>-1</v>
      </c>
      <c r="BY161" s="58">
        <v>3836</v>
      </c>
      <c r="BZ161" s="58">
        <v>23</v>
      </c>
      <c r="CA161" s="58">
        <v>39</v>
      </c>
      <c r="CB161" s="58">
        <v>149</v>
      </c>
      <c r="CC161" s="58">
        <v>62</v>
      </c>
      <c r="CD161" s="58">
        <v>366</v>
      </c>
      <c r="CE161" s="58">
        <v>140</v>
      </c>
      <c r="CF161" s="58">
        <v>0</v>
      </c>
      <c r="CG161" s="63"/>
    </row>
    <row r="162" spans="1:85" s="49" customFormat="1" ht="15.65" customHeight="1" x14ac:dyDescent="0.35">
      <c r="A162" s="41">
        <v>21</v>
      </c>
      <c r="B162" s="41" t="s">
        <v>548</v>
      </c>
      <c r="C162" s="56" t="s">
        <v>430</v>
      </c>
      <c r="D162" s="41" t="s">
        <v>406</v>
      </c>
      <c r="E162" s="41" t="s">
        <v>86</v>
      </c>
      <c r="F162" s="41" t="s">
        <v>431</v>
      </c>
      <c r="G162" s="58">
        <v>29629351.079999998</v>
      </c>
      <c r="H162" s="58">
        <v>0</v>
      </c>
      <c r="I162" s="58">
        <v>389702.45</v>
      </c>
      <c r="J162" s="58">
        <v>0</v>
      </c>
      <c r="K162" s="59">
        <v>0</v>
      </c>
      <c r="L162" s="59">
        <v>30019053.530000001</v>
      </c>
      <c r="M162" s="59">
        <v>0</v>
      </c>
      <c r="N162" s="58">
        <v>8968.58</v>
      </c>
      <c r="O162" s="58">
        <v>2110514.1</v>
      </c>
      <c r="P162" s="76">
        <v>7379667.3300000001</v>
      </c>
      <c r="Q162" s="58">
        <v>0</v>
      </c>
      <c r="R162" s="58">
        <v>1507091.99</v>
      </c>
      <c r="S162" s="58">
        <v>8516183.25</v>
      </c>
      <c r="T162" s="58">
        <v>6904951.0999999996</v>
      </c>
      <c r="U162" s="58">
        <v>0</v>
      </c>
      <c r="V162" s="58">
        <v>0</v>
      </c>
      <c r="W162" s="58">
        <v>840528.89</v>
      </c>
      <c r="X162" s="59">
        <v>2455983.59</v>
      </c>
      <c r="Y162" s="59">
        <v>29723888.829999998</v>
      </c>
      <c r="Z162" s="60">
        <v>0.15528190670046935</v>
      </c>
      <c r="AA162" s="59">
        <v>2455193.59</v>
      </c>
      <c r="AB162" s="59">
        <v>0</v>
      </c>
      <c r="AC162" s="59">
        <v>0</v>
      </c>
      <c r="AD162" s="59">
        <v>0</v>
      </c>
      <c r="AE162" s="59">
        <v>0</v>
      </c>
      <c r="AF162" s="59">
        <f t="shared" si="42"/>
        <v>0</v>
      </c>
      <c r="AG162" s="59">
        <v>1377401.55</v>
      </c>
      <c r="AH162" s="58">
        <v>113636.58</v>
      </c>
      <c r="AI162" s="58">
        <v>234840.26</v>
      </c>
      <c r="AJ162" s="59">
        <v>0</v>
      </c>
      <c r="AK162" s="58">
        <v>150977.03</v>
      </c>
      <c r="AL162" s="58">
        <v>13897.3</v>
      </c>
      <c r="AM162" s="58">
        <v>77690.31</v>
      </c>
      <c r="AN162" s="58">
        <v>10958</v>
      </c>
      <c r="AO162" s="58">
        <v>11586.25</v>
      </c>
      <c r="AP162" s="58">
        <v>27660.07</v>
      </c>
      <c r="AQ162" s="58">
        <v>45691.18</v>
      </c>
      <c r="AR162" s="58">
        <v>33091.32</v>
      </c>
      <c r="AS162" s="58">
        <v>0</v>
      </c>
      <c r="AT162" s="58">
        <v>63720.09</v>
      </c>
      <c r="AU162" s="58">
        <v>119568.13</v>
      </c>
      <c r="AV162" s="58">
        <v>177012.78</v>
      </c>
      <c r="AW162" s="58">
        <v>2457730.85</v>
      </c>
      <c r="AX162" s="58">
        <v>0</v>
      </c>
      <c r="AY162" s="60">
        <f t="shared" si="43"/>
        <v>0</v>
      </c>
      <c r="AZ162" s="59">
        <v>0</v>
      </c>
      <c r="BA162" s="60">
        <v>8.2863562666995808E-2</v>
      </c>
      <c r="BB162" s="58">
        <v>1211089.19</v>
      </c>
      <c r="BC162" s="58">
        <v>3389812.94</v>
      </c>
      <c r="BD162" s="59">
        <v>272973</v>
      </c>
      <c r="BE162" s="59">
        <v>0</v>
      </c>
      <c r="BF162" s="59">
        <v>1477358.48</v>
      </c>
      <c r="BG162" s="59">
        <v>862925.76750000205</v>
      </c>
      <c r="BH162" s="59">
        <v>0</v>
      </c>
      <c r="BI162" s="59">
        <v>0</v>
      </c>
      <c r="BJ162" s="59">
        <f t="shared" si="44"/>
        <v>0</v>
      </c>
      <c r="BK162" s="59">
        <v>0</v>
      </c>
      <c r="BL162" s="59">
        <v>5676</v>
      </c>
      <c r="BM162" s="59">
        <v>1940</v>
      </c>
      <c r="BN162" s="58">
        <v>0</v>
      </c>
      <c r="BO162" s="58">
        <v>0</v>
      </c>
      <c r="BP162" s="58">
        <v>-23</v>
      </c>
      <c r="BQ162" s="58">
        <v>-29</v>
      </c>
      <c r="BR162" s="58">
        <v>-232</v>
      </c>
      <c r="BS162" s="58">
        <v>-412</v>
      </c>
      <c r="BT162" s="58">
        <v>0</v>
      </c>
      <c r="BU162" s="58">
        <v>-3</v>
      </c>
      <c r="BV162" s="58">
        <v>33</v>
      </c>
      <c r="BW162" s="58">
        <v>-1183</v>
      </c>
      <c r="BX162" s="58">
        <v>-9</v>
      </c>
      <c r="BY162" s="58">
        <v>5758</v>
      </c>
      <c r="BZ162" s="58">
        <v>2</v>
      </c>
      <c r="CA162" s="58">
        <v>33</v>
      </c>
      <c r="CB162" s="58">
        <v>131</v>
      </c>
      <c r="CC162" s="58">
        <v>134</v>
      </c>
      <c r="CD162" s="58">
        <v>899</v>
      </c>
      <c r="CE162" s="58">
        <v>8</v>
      </c>
      <c r="CF162" s="58">
        <v>11</v>
      </c>
      <c r="CG162" s="63"/>
    </row>
    <row r="163" spans="1:85" s="49" customFormat="1" ht="15.65" customHeight="1" x14ac:dyDescent="0.35">
      <c r="A163" s="41">
        <v>21</v>
      </c>
      <c r="B163" s="41" t="s">
        <v>426</v>
      </c>
      <c r="C163" s="56" t="s">
        <v>155</v>
      </c>
      <c r="D163" s="41" t="s">
        <v>427</v>
      </c>
      <c r="E163" s="41" t="s">
        <v>115</v>
      </c>
      <c r="F163" s="41" t="s">
        <v>414</v>
      </c>
      <c r="G163" s="58">
        <v>65944137.969999999</v>
      </c>
      <c r="H163" s="58">
        <v>0</v>
      </c>
      <c r="I163" s="58">
        <v>1004511.68</v>
      </c>
      <c r="J163" s="58">
        <v>0</v>
      </c>
      <c r="K163" s="59">
        <v>0</v>
      </c>
      <c r="L163" s="59">
        <v>66948649.649999999</v>
      </c>
      <c r="M163" s="59">
        <v>0</v>
      </c>
      <c r="N163" s="58">
        <v>14400738.42</v>
      </c>
      <c r="O163" s="58">
        <v>5982474.7400000002</v>
      </c>
      <c r="P163" s="76">
        <v>5103961.0999999996</v>
      </c>
      <c r="Q163" s="58">
        <v>131908.25</v>
      </c>
      <c r="R163" s="58">
        <v>2096157.84</v>
      </c>
      <c r="S163" s="58">
        <v>26166834.609999999</v>
      </c>
      <c r="T163" s="58">
        <v>8311954.8799999999</v>
      </c>
      <c r="U163" s="58">
        <v>0</v>
      </c>
      <c r="V163" s="58">
        <v>0</v>
      </c>
      <c r="W163" s="58">
        <v>2119412.0699999998</v>
      </c>
      <c r="X163" s="59">
        <v>3781880.48</v>
      </c>
      <c r="Y163" s="59">
        <v>68095322.390000001</v>
      </c>
      <c r="Z163" s="60">
        <v>0.1507506186906642</v>
      </c>
      <c r="AA163" s="59">
        <v>3781379</v>
      </c>
      <c r="AB163" s="59">
        <v>0</v>
      </c>
      <c r="AC163" s="59">
        <v>0</v>
      </c>
      <c r="AD163" s="59">
        <v>0</v>
      </c>
      <c r="AE163" s="59">
        <v>1184.68</v>
      </c>
      <c r="AF163" s="59">
        <f t="shared" si="42"/>
        <v>1184.68</v>
      </c>
      <c r="AG163" s="59">
        <v>2087636.14</v>
      </c>
      <c r="AH163" s="58">
        <v>161172.22</v>
      </c>
      <c r="AI163" s="58">
        <v>640330.72</v>
      </c>
      <c r="AJ163" s="59">
        <v>0</v>
      </c>
      <c r="AK163" s="58">
        <v>439892.42</v>
      </c>
      <c r="AL163" s="58">
        <v>7764.23</v>
      </c>
      <c r="AM163" s="58">
        <v>83823.399999999994</v>
      </c>
      <c r="AN163" s="58">
        <v>10907</v>
      </c>
      <c r="AO163" s="58">
        <v>2428</v>
      </c>
      <c r="AP163" s="58">
        <v>10359.48</v>
      </c>
      <c r="AQ163" s="58">
        <v>99637.47</v>
      </c>
      <c r="AR163" s="58">
        <v>24563.19</v>
      </c>
      <c r="AS163" s="58">
        <v>0</v>
      </c>
      <c r="AT163" s="58">
        <v>8814.3700000000008</v>
      </c>
      <c r="AU163" s="58">
        <v>75</v>
      </c>
      <c r="AV163" s="58">
        <v>173809.55</v>
      </c>
      <c r="AW163" s="58">
        <v>3751213.19</v>
      </c>
      <c r="AX163" s="58">
        <v>0</v>
      </c>
      <c r="AY163" s="60">
        <f t="shared" si="43"/>
        <v>0</v>
      </c>
      <c r="AZ163" s="59">
        <v>0</v>
      </c>
      <c r="BA163" s="60">
        <v>5.7342155290895827E-2</v>
      </c>
      <c r="BB163" s="58">
        <v>4070349.5</v>
      </c>
      <c r="BC163" s="58">
        <v>5870770.0999999996</v>
      </c>
      <c r="BD163" s="59">
        <v>276253</v>
      </c>
      <c r="BE163" s="59">
        <v>0</v>
      </c>
      <c r="BF163" s="59">
        <v>2211605.92</v>
      </c>
      <c r="BG163" s="59">
        <v>1273802.6225000001</v>
      </c>
      <c r="BH163" s="59">
        <v>0</v>
      </c>
      <c r="BI163" s="59">
        <v>0</v>
      </c>
      <c r="BJ163" s="59">
        <f t="shared" si="44"/>
        <v>0</v>
      </c>
      <c r="BK163" s="59">
        <v>0</v>
      </c>
      <c r="BL163" s="59">
        <v>7975</v>
      </c>
      <c r="BM163" s="59">
        <v>2988</v>
      </c>
      <c r="BN163" s="58">
        <v>48</v>
      </c>
      <c r="BO163" s="58">
        <v>0</v>
      </c>
      <c r="BP163" s="58">
        <v>-26</v>
      </c>
      <c r="BQ163" s="58">
        <v>-26</v>
      </c>
      <c r="BR163" s="58">
        <v>-688</v>
      </c>
      <c r="BS163" s="58">
        <v>-774</v>
      </c>
      <c r="BT163" s="58">
        <v>0</v>
      </c>
      <c r="BU163" s="58">
        <v>0</v>
      </c>
      <c r="BV163" s="58">
        <v>16</v>
      </c>
      <c r="BW163" s="58">
        <v>-1366</v>
      </c>
      <c r="BX163" s="58">
        <v>-1</v>
      </c>
      <c r="BY163" s="58">
        <v>8146</v>
      </c>
      <c r="BZ163" s="58">
        <v>199</v>
      </c>
      <c r="CA163" s="58">
        <v>148</v>
      </c>
      <c r="CB163" s="58">
        <v>314</v>
      </c>
      <c r="CC163" s="58">
        <v>111</v>
      </c>
      <c r="CD163" s="58">
        <v>906</v>
      </c>
      <c r="CE163" s="58">
        <v>0</v>
      </c>
      <c r="CF163" s="58">
        <v>35</v>
      </c>
      <c r="CG163" s="63"/>
    </row>
    <row r="164" spans="1:85" s="49" customFormat="1" ht="15.65" customHeight="1" x14ac:dyDescent="0.35">
      <c r="A164" s="41">
        <v>21</v>
      </c>
      <c r="B164" s="41" t="s">
        <v>428</v>
      </c>
      <c r="C164" s="56" t="s">
        <v>386</v>
      </c>
      <c r="D164" s="41" t="s">
        <v>429</v>
      </c>
      <c r="E164" s="41" t="s">
        <v>125</v>
      </c>
      <c r="F164" s="41" t="s">
        <v>414</v>
      </c>
      <c r="G164" s="58">
        <v>32850997.48</v>
      </c>
      <c r="H164" s="58">
        <v>0</v>
      </c>
      <c r="I164" s="58">
        <v>1059296.6200000001</v>
      </c>
      <c r="J164" s="58">
        <v>4236.84</v>
      </c>
      <c r="K164" s="59">
        <v>0</v>
      </c>
      <c r="L164" s="59">
        <v>33914530.939999998</v>
      </c>
      <c r="M164" s="59">
        <v>77033.570000000007</v>
      </c>
      <c r="N164" s="58">
        <v>10439332.48</v>
      </c>
      <c r="O164" s="58">
        <v>2411687.19</v>
      </c>
      <c r="P164" s="76">
        <v>5774388.1600000001</v>
      </c>
      <c r="Q164" s="58">
        <v>0</v>
      </c>
      <c r="R164" s="58">
        <v>948164.79</v>
      </c>
      <c r="S164" s="58">
        <v>7097743.8300000001</v>
      </c>
      <c r="T164" s="58">
        <v>2346462.92</v>
      </c>
      <c r="U164" s="58">
        <v>0</v>
      </c>
      <c r="V164" s="58">
        <v>0</v>
      </c>
      <c r="W164" s="58">
        <v>1619218.02</v>
      </c>
      <c r="X164" s="59">
        <v>2455439.4299999997</v>
      </c>
      <c r="Y164" s="59">
        <v>33092436.82</v>
      </c>
      <c r="Z164" s="60">
        <v>0.15153279266575256</v>
      </c>
      <c r="AA164" s="59">
        <v>2455439.4300000002</v>
      </c>
      <c r="AB164" s="59">
        <v>0</v>
      </c>
      <c r="AC164" s="59">
        <v>0</v>
      </c>
      <c r="AD164" s="59">
        <v>0</v>
      </c>
      <c r="AE164" s="59">
        <v>0</v>
      </c>
      <c r="AF164" s="59">
        <f t="shared" si="42"/>
        <v>0</v>
      </c>
      <c r="AG164" s="59">
        <v>1394964.17</v>
      </c>
      <c r="AH164" s="58">
        <v>108582.69</v>
      </c>
      <c r="AI164" s="58">
        <v>350049.75</v>
      </c>
      <c r="AJ164" s="59">
        <v>0</v>
      </c>
      <c r="AK164" s="58">
        <v>142147.47</v>
      </c>
      <c r="AL164" s="58">
        <v>5018.4399999999996</v>
      </c>
      <c r="AM164" s="58">
        <v>192405.91</v>
      </c>
      <c r="AN164" s="58">
        <v>10985</v>
      </c>
      <c r="AO164" s="58">
        <v>0</v>
      </c>
      <c r="AP164" s="58">
        <v>70190.289999999994</v>
      </c>
      <c r="AQ164" s="58">
        <v>55371.65</v>
      </c>
      <c r="AR164" s="58">
        <v>30050.87</v>
      </c>
      <c r="AS164" s="58">
        <v>0</v>
      </c>
      <c r="AT164" s="58">
        <v>20040.7</v>
      </c>
      <c r="AU164" s="58">
        <v>0</v>
      </c>
      <c r="AV164" s="58">
        <v>93381.200000000012</v>
      </c>
      <c r="AW164" s="58">
        <v>2473188.14</v>
      </c>
      <c r="AX164" s="58">
        <v>0</v>
      </c>
      <c r="AY164" s="60">
        <f t="shared" si="43"/>
        <v>0</v>
      </c>
      <c r="AZ164" s="59">
        <v>0</v>
      </c>
      <c r="BA164" s="60">
        <v>7.4569883218085706E-2</v>
      </c>
      <c r="BB164" s="58">
        <v>1775968.89</v>
      </c>
      <c r="BC164" s="58">
        <v>3202034.5</v>
      </c>
      <c r="BD164" s="59">
        <v>276253</v>
      </c>
      <c r="BE164" s="59">
        <v>0</v>
      </c>
      <c r="BF164" s="59">
        <v>1330965.32</v>
      </c>
      <c r="BG164" s="59">
        <v>712668.28499999805</v>
      </c>
      <c r="BH164" s="59">
        <v>0</v>
      </c>
      <c r="BI164" s="59">
        <v>0</v>
      </c>
      <c r="BJ164" s="59">
        <f t="shared" si="44"/>
        <v>0</v>
      </c>
      <c r="BK164" s="59">
        <v>0</v>
      </c>
      <c r="BL164" s="59">
        <v>2366</v>
      </c>
      <c r="BM164" s="59">
        <v>1197</v>
      </c>
      <c r="BN164" s="58">
        <v>148</v>
      </c>
      <c r="BO164" s="58">
        <v>-121</v>
      </c>
      <c r="BP164" s="58">
        <v>-39</v>
      </c>
      <c r="BQ164" s="58">
        <v>-32</v>
      </c>
      <c r="BR164" s="58">
        <v>-404</v>
      </c>
      <c r="BS164" s="58">
        <v>-288</v>
      </c>
      <c r="BT164" s="58">
        <v>0</v>
      </c>
      <c r="BU164" s="58">
        <v>-2</v>
      </c>
      <c r="BV164" s="58">
        <v>-147</v>
      </c>
      <c r="BW164" s="58">
        <v>-373</v>
      </c>
      <c r="BX164" s="58">
        <v>0</v>
      </c>
      <c r="BY164" s="58">
        <v>2305</v>
      </c>
      <c r="BZ164" s="58">
        <v>12</v>
      </c>
      <c r="CA164" s="58">
        <v>9</v>
      </c>
      <c r="CB164" s="58">
        <v>143</v>
      </c>
      <c r="CC164" s="58">
        <v>37</v>
      </c>
      <c r="CD164" s="58">
        <v>185</v>
      </c>
      <c r="CE164" s="58">
        <v>0</v>
      </c>
      <c r="CF164" s="58">
        <v>8</v>
      </c>
      <c r="CG164" s="63"/>
    </row>
    <row r="165" spans="1:85" s="49" customFormat="1" ht="15.65" customHeight="1" x14ac:dyDescent="0.35">
      <c r="A165" s="41">
        <v>21</v>
      </c>
      <c r="B165" s="41" t="s">
        <v>432</v>
      </c>
      <c r="C165" s="56" t="s">
        <v>433</v>
      </c>
      <c r="D165" s="41" t="s">
        <v>499</v>
      </c>
      <c r="E165" s="41" t="s">
        <v>125</v>
      </c>
      <c r="F165" s="41" t="s">
        <v>414</v>
      </c>
      <c r="G165" s="58">
        <v>25577869.850000001</v>
      </c>
      <c r="H165" s="58">
        <v>5367.54</v>
      </c>
      <c r="I165" s="58">
        <v>242526.96</v>
      </c>
      <c r="J165" s="58">
        <v>10891.63</v>
      </c>
      <c r="K165" s="59">
        <v>0</v>
      </c>
      <c r="L165" s="59">
        <v>25836655.98</v>
      </c>
      <c r="M165" s="59">
        <v>108916.38</v>
      </c>
      <c r="N165" s="58">
        <v>6836209.2400000002</v>
      </c>
      <c r="O165" s="58">
        <v>1345897.73</v>
      </c>
      <c r="P165" s="76">
        <v>2947449.3</v>
      </c>
      <c r="Q165" s="58">
        <v>0</v>
      </c>
      <c r="R165" s="58">
        <v>1270374.78</v>
      </c>
      <c r="S165" s="58">
        <v>7731999.4100000001</v>
      </c>
      <c r="T165" s="58">
        <v>1786362.76</v>
      </c>
      <c r="U165" s="58">
        <v>0</v>
      </c>
      <c r="V165" s="58">
        <v>0</v>
      </c>
      <c r="W165" s="58">
        <v>1257357.1599999999</v>
      </c>
      <c r="X165" s="59">
        <v>2569113.0700000003</v>
      </c>
      <c r="Y165" s="59">
        <v>25744763.449999999</v>
      </c>
      <c r="Z165" s="60">
        <v>0.11120330694003618</v>
      </c>
      <c r="AA165" s="59">
        <v>2568712.85</v>
      </c>
      <c r="AB165" s="59">
        <v>0</v>
      </c>
      <c r="AC165" s="59">
        <v>0</v>
      </c>
      <c r="AD165" s="59">
        <v>0</v>
      </c>
      <c r="AE165" s="59">
        <v>0</v>
      </c>
      <c r="AF165" s="59">
        <f t="shared" si="42"/>
        <v>0</v>
      </c>
      <c r="AG165" s="59">
        <v>1131897.99</v>
      </c>
      <c r="AH165" s="58">
        <v>86006.2</v>
      </c>
      <c r="AI165" s="58">
        <v>318261.53999999998</v>
      </c>
      <c r="AJ165" s="59">
        <v>24000</v>
      </c>
      <c r="AK165" s="58">
        <v>144377.26999999999</v>
      </c>
      <c r="AL165" s="58">
        <v>29320</v>
      </c>
      <c r="AM165" s="58">
        <v>161095.41</v>
      </c>
      <c r="AN165" s="58">
        <v>10826</v>
      </c>
      <c r="AO165" s="58">
        <v>9967</v>
      </c>
      <c r="AP165" s="58">
        <v>89585.17</v>
      </c>
      <c r="AQ165" s="58">
        <v>40024.720000000001</v>
      </c>
      <c r="AR165" s="58">
        <v>27985.82</v>
      </c>
      <c r="AS165" s="58">
        <v>0</v>
      </c>
      <c r="AT165" s="58">
        <v>38408.47</v>
      </c>
      <c r="AU165" s="58">
        <v>0</v>
      </c>
      <c r="AV165" s="58">
        <v>97485.22</v>
      </c>
      <c r="AW165" s="58">
        <v>2209240.81</v>
      </c>
      <c r="AX165" s="58">
        <v>0</v>
      </c>
      <c r="AY165" s="60">
        <f t="shared" si="43"/>
        <v>0</v>
      </c>
      <c r="AZ165" s="59">
        <v>0</v>
      </c>
      <c r="BA165" s="60">
        <v>0.10000133247498125</v>
      </c>
      <c r="BB165" s="58">
        <v>1942549.42</v>
      </c>
      <c r="BC165" s="58">
        <v>902391.18</v>
      </c>
      <c r="BD165" s="59">
        <v>272973</v>
      </c>
      <c r="BE165" s="59">
        <v>0</v>
      </c>
      <c r="BF165" s="59">
        <v>2578469.5499999998</v>
      </c>
      <c r="BG165" s="59">
        <v>2026159.3474999999</v>
      </c>
      <c r="BH165" s="59">
        <v>0</v>
      </c>
      <c r="BI165" s="59">
        <v>0</v>
      </c>
      <c r="BJ165" s="59">
        <f t="shared" si="44"/>
        <v>0</v>
      </c>
      <c r="BK165" s="59">
        <v>0</v>
      </c>
      <c r="BL165" s="59">
        <v>2136</v>
      </c>
      <c r="BM165" s="59">
        <v>1155</v>
      </c>
      <c r="BN165" s="58">
        <v>4</v>
      </c>
      <c r="BO165" s="58">
        <v>-6</v>
      </c>
      <c r="BP165" s="58">
        <v>-42</v>
      </c>
      <c r="BQ165" s="58">
        <v>-24</v>
      </c>
      <c r="BR165" s="58">
        <v>-555</v>
      </c>
      <c r="BS165" s="58">
        <v>-191</v>
      </c>
      <c r="BT165" s="58">
        <v>4</v>
      </c>
      <c r="BU165" s="58">
        <v>-4</v>
      </c>
      <c r="BV165" s="58">
        <v>13</v>
      </c>
      <c r="BW165" s="58">
        <v>-314</v>
      </c>
      <c r="BX165" s="58">
        <v>0</v>
      </c>
      <c r="BY165" s="58">
        <v>2176</v>
      </c>
      <c r="BZ165" s="58">
        <v>9</v>
      </c>
      <c r="CA165" s="58">
        <v>3</v>
      </c>
      <c r="CB165" s="58">
        <v>107</v>
      </c>
      <c r="CC165" s="58">
        <v>38</v>
      </c>
      <c r="CD165" s="58">
        <v>156</v>
      </c>
      <c r="CE165" s="58">
        <v>6</v>
      </c>
      <c r="CF165" s="58">
        <v>7</v>
      </c>
      <c r="CG165" s="63"/>
    </row>
    <row r="166" spans="1:85" s="49" customFormat="1" ht="15.65" customHeight="1" x14ac:dyDescent="0.35">
      <c r="A166" s="41">
        <v>21</v>
      </c>
      <c r="B166" s="74" t="s">
        <v>510</v>
      </c>
      <c r="C166" s="56" t="s">
        <v>511</v>
      </c>
      <c r="D166" s="41" t="s">
        <v>410</v>
      </c>
      <c r="E166" s="41" t="s">
        <v>101</v>
      </c>
      <c r="F166" s="41" t="s">
        <v>411</v>
      </c>
      <c r="G166" s="58">
        <v>57893235.200000003</v>
      </c>
      <c r="H166" s="58">
        <v>0</v>
      </c>
      <c r="I166" s="58">
        <v>1366720.79</v>
      </c>
      <c r="J166" s="58">
        <v>0</v>
      </c>
      <c r="K166" s="59">
        <v>0</v>
      </c>
      <c r="L166" s="59">
        <v>59259955.990000002</v>
      </c>
      <c r="M166" s="59">
        <v>0</v>
      </c>
      <c r="N166" s="58">
        <v>25575.16</v>
      </c>
      <c r="O166" s="58">
        <v>3251949.33</v>
      </c>
      <c r="P166" s="76">
        <v>24823665.199999999</v>
      </c>
      <c r="Q166" s="58">
        <v>0</v>
      </c>
      <c r="R166" s="58">
        <v>3159698.37</v>
      </c>
      <c r="S166" s="58">
        <v>12450469.109999999</v>
      </c>
      <c r="T166" s="58">
        <v>8490380.2899999991</v>
      </c>
      <c r="U166" s="58">
        <v>0</v>
      </c>
      <c r="V166" s="58">
        <v>0</v>
      </c>
      <c r="W166" s="58">
        <v>1854869.33</v>
      </c>
      <c r="X166" s="59">
        <v>4502859.4799999995</v>
      </c>
      <c r="Y166" s="59">
        <v>58559466.270000003</v>
      </c>
      <c r="Z166" s="60">
        <v>0.13048223413156204</v>
      </c>
      <c r="AA166" s="59">
        <v>4488459.6399999997</v>
      </c>
      <c r="AB166" s="59">
        <v>0</v>
      </c>
      <c r="AC166" s="59">
        <v>0</v>
      </c>
      <c r="AD166" s="59">
        <v>0</v>
      </c>
      <c r="AE166" s="59">
        <v>0</v>
      </c>
      <c r="AF166" s="59">
        <f t="shared" si="42"/>
        <v>0</v>
      </c>
      <c r="AG166" s="59">
        <v>2188331.39</v>
      </c>
      <c r="AH166" s="58">
        <v>164319.18</v>
      </c>
      <c r="AI166" s="58">
        <v>574764.91</v>
      </c>
      <c r="AJ166" s="59">
        <v>0</v>
      </c>
      <c r="AK166" s="58">
        <v>307321.09999999998</v>
      </c>
      <c r="AL166" s="58">
        <v>10750.2</v>
      </c>
      <c r="AM166" s="58">
        <v>104376</v>
      </c>
      <c r="AN166" s="58">
        <v>10973</v>
      </c>
      <c r="AO166" s="58">
        <v>46698.78</v>
      </c>
      <c r="AP166" s="58">
        <v>0</v>
      </c>
      <c r="AQ166" s="58">
        <v>62273.060000000005</v>
      </c>
      <c r="AR166" s="58">
        <v>31779.1</v>
      </c>
      <c r="AS166" s="58">
        <v>1485</v>
      </c>
      <c r="AT166" s="58">
        <v>329061.24</v>
      </c>
      <c r="AU166" s="58">
        <v>0</v>
      </c>
      <c r="AV166" s="58">
        <v>227551.09</v>
      </c>
      <c r="AW166" s="58">
        <v>4059684.05</v>
      </c>
      <c r="AX166" s="58">
        <v>0</v>
      </c>
      <c r="AY166" s="60">
        <f t="shared" si="43"/>
        <v>0</v>
      </c>
      <c r="AZ166" s="59">
        <v>0</v>
      </c>
      <c r="BA166" s="60">
        <v>7.7529950165921971E-2</v>
      </c>
      <c r="BB166" s="58">
        <v>1378487.19</v>
      </c>
      <c r="BC166" s="58">
        <v>6175551.4800000004</v>
      </c>
      <c r="BD166" s="59">
        <v>272972.96000000002</v>
      </c>
      <c r="BE166" s="59">
        <v>0</v>
      </c>
      <c r="BF166" s="59">
        <v>1913393.39</v>
      </c>
      <c r="BG166" s="59">
        <v>898472.37749999703</v>
      </c>
      <c r="BH166" s="59">
        <v>0</v>
      </c>
      <c r="BI166" s="59">
        <v>0</v>
      </c>
      <c r="BJ166" s="59">
        <f t="shared" si="44"/>
        <v>0</v>
      </c>
      <c r="BK166" s="59">
        <v>0</v>
      </c>
      <c r="BL166" s="59">
        <v>6052</v>
      </c>
      <c r="BM166" s="59">
        <v>3247</v>
      </c>
      <c r="BN166" s="58">
        <v>1</v>
      </c>
      <c r="BO166" s="58">
        <v>0</v>
      </c>
      <c r="BP166" s="58">
        <v>-69</v>
      </c>
      <c r="BQ166" s="58">
        <v>-104</v>
      </c>
      <c r="BR166" s="58">
        <v>-1405</v>
      </c>
      <c r="BS166" s="58">
        <v>-698</v>
      </c>
      <c r="BT166" s="58">
        <v>0</v>
      </c>
      <c r="BU166" s="58">
        <v>0</v>
      </c>
      <c r="BV166" s="58">
        <v>-2</v>
      </c>
      <c r="BW166" s="58">
        <v>-1024</v>
      </c>
      <c r="BX166" s="58">
        <v>-1</v>
      </c>
      <c r="BY166" s="58">
        <v>5997</v>
      </c>
      <c r="BZ166" s="58">
        <v>46</v>
      </c>
      <c r="CA166" s="58">
        <v>51</v>
      </c>
      <c r="CB166" s="58">
        <v>231</v>
      </c>
      <c r="CC166" s="58">
        <v>91</v>
      </c>
      <c r="CD166" s="58">
        <v>384</v>
      </c>
      <c r="CE166" s="58">
        <v>314</v>
      </c>
      <c r="CF166" s="58">
        <v>5</v>
      </c>
      <c r="CG166" s="63"/>
    </row>
    <row r="167" spans="1:85" s="49" customFormat="1" ht="15.65" customHeight="1" x14ac:dyDescent="0.35">
      <c r="A167" s="41">
        <v>21</v>
      </c>
      <c r="B167" s="41" t="s">
        <v>434</v>
      </c>
      <c r="C167" s="56" t="s">
        <v>194</v>
      </c>
      <c r="D167" s="41" t="s">
        <v>435</v>
      </c>
      <c r="E167" s="41" t="s">
        <v>125</v>
      </c>
      <c r="F167" s="41" t="s">
        <v>414</v>
      </c>
      <c r="G167" s="58">
        <v>25300640.829999998</v>
      </c>
      <c r="H167" s="58">
        <v>0</v>
      </c>
      <c r="I167" s="58">
        <v>492797.61</v>
      </c>
      <c r="J167" s="58">
        <v>13930</v>
      </c>
      <c r="K167" s="59">
        <v>0</v>
      </c>
      <c r="L167" s="59">
        <v>25807368.440000001</v>
      </c>
      <c r="M167" s="59">
        <v>139300</v>
      </c>
      <c r="N167" s="58">
        <v>6633928.0499999998</v>
      </c>
      <c r="O167" s="58">
        <v>1271857.55</v>
      </c>
      <c r="P167" s="76">
        <v>2054157.84</v>
      </c>
      <c r="Q167" s="58">
        <v>0</v>
      </c>
      <c r="R167" s="58">
        <v>1585252.85</v>
      </c>
      <c r="S167" s="58">
        <v>7176153.0999999996</v>
      </c>
      <c r="T167" s="58">
        <v>2379133.44</v>
      </c>
      <c r="U167" s="58">
        <v>0</v>
      </c>
      <c r="V167" s="58">
        <v>0</v>
      </c>
      <c r="W167" s="58">
        <v>1208490.95</v>
      </c>
      <c r="X167" s="59">
        <v>2545615.14</v>
      </c>
      <c r="Y167" s="59">
        <v>24854588.920000002</v>
      </c>
      <c r="Z167" s="60">
        <v>0.18024961188305169</v>
      </c>
      <c r="AA167" s="59">
        <v>2542673.62</v>
      </c>
      <c r="AB167" s="59">
        <v>0</v>
      </c>
      <c r="AC167" s="59">
        <v>0</v>
      </c>
      <c r="AD167" s="59">
        <v>0</v>
      </c>
      <c r="AE167" s="59">
        <v>869.9</v>
      </c>
      <c r="AF167" s="59">
        <f t="shared" si="42"/>
        <v>869.9</v>
      </c>
      <c r="AG167" s="59">
        <v>1228288.31</v>
      </c>
      <c r="AH167" s="58">
        <v>95124.36</v>
      </c>
      <c r="AI167" s="58">
        <v>296204.44</v>
      </c>
      <c r="AJ167" s="59">
        <v>0</v>
      </c>
      <c r="AK167" s="58">
        <v>215684.72</v>
      </c>
      <c r="AL167" s="58">
        <v>0</v>
      </c>
      <c r="AM167" s="58">
        <v>83369.73</v>
      </c>
      <c r="AN167" s="58">
        <v>10876</v>
      </c>
      <c r="AO167" s="58">
        <v>315.5</v>
      </c>
      <c r="AP167" s="58">
        <v>68967.69</v>
      </c>
      <c r="AQ167" s="58">
        <v>63192.79</v>
      </c>
      <c r="AR167" s="58">
        <v>21612.83</v>
      </c>
      <c r="AS167" s="58">
        <v>0</v>
      </c>
      <c r="AT167" s="58">
        <v>80240.289999999994</v>
      </c>
      <c r="AU167" s="58">
        <v>0</v>
      </c>
      <c r="AV167" s="58">
        <v>149958.20000000001</v>
      </c>
      <c r="AW167" s="58">
        <v>2313834.86</v>
      </c>
      <c r="AX167" s="58">
        <v>0</v>
      </c>
      <c r="AY167" s="60">
        <f t="shared" si="43"/>
        <v>0</v>
      </c>
      <c r="AZ167" s="59">
        <v>0</v>
      </c>
      <c r="BA167" s="60">
        <v>9.9948094887137379E-2</v>
      </c>
      <c r="BB167" s="58">
        <v>2940497.29</v>
      </c>
      <c r="BC167" s="58">
        <v>1619933.4</v>
      </c>
      <c r="BD167" s="59">
        <v>276252.84999999998</v>
      </c>
      <c r="BE167" s="59">
        <v>0</v>
      </c>
      <c r="BF167" s="59">
        <v>1810574.85</v>
      </c>
      <c r="BG167" s="59">
        <v>1232116.125</v>
      </c>
      <c r="BH167" s="59">
        <v>0</v>
      </c>
      <c r="BI167" s="59">
        <v>0</v>
      </c>
      <c r="BJ167" s="59">
        <f t="shared" si="44"/>
        <v>0</v>
      </c>
      <c r="BK167" s="59">
        <v>0</v>
      </c>
      <c r="BL167" s="59">
        <v>2409</v>
      </c>
      <c r="BM167" s="59">
        <v>1225</v>
      </c>
      <c r="BN167" s="58">
        <v>0</v>
      </c>
      <c r="BO167" s="58">
        <v>0</v>
      </c>
      <c r="BP167" s="58">
        <v>-34</v>
      </c>
      <c r="BQ167" s="58">
        <v>-16</v>
      </c>
      <c r="BR167" s="58">
        <v>-483</v>
      </c>
      <c r="BS167" s="58">
        <v>-140</v>
      </c>
      <c r="BT167" s="58">
        <v>37</v>
      </c>
      <c r="BU167" s="58">
        <v>-4</v>
      </c>
      <c r="BV167" s="58">
        <v>-1</v>
      </c>
      <c r="BW167" s="58">
        <v>-391</v>
      </c>
      <c r="BX167" s="58">
        <v>-2</v>
      </c>
      <c r="BY167" s="58">
        <v>2600</v>
      </c>
      <c r="BZ167" s="58">
        <v>13</v>
      </c>
      <c r="CA167" s="58">
        <v>13</v>
      </c>
      <c r="CB167" s="58">
        <v>123</v>
      </c>
      <c r="CC167" s="58">
        <v>55</v>
      </c>
      <c r="CD167" s="58">
        <v>148</v>
      </c>
      <c r="CE167" s="58">
        <v>58</v>
      </c>
      <c r="CF167" s="58">
        <v>7</v>
      </c>
      <c r="CG167" s="63"/>
    </row>
    <row r="168" spans="1:85" s="49" customFormat="1" ht="15.65" customHeight="1" x14ac:dyDescent="0.35">
      <c r="A168" s="41">
        <v>21</v>
      </c>
      <c r="B168" s="41" t="s">
        <v>436</v>
      </c>
      <c r="C168" s="56" t="s">
        <v>402</v>
      </c>
      <c r="D168" s="41" t="s">
        <v>437</v>
      </c>
      <c r="E168" s="41" t="s">
        <v>125</v>
      </c>
      <c r="F168" s="41" t="s">
        <v>414</v>
      </c>
      <c r="G168" s="58">
        <v>53301182.390000001</v>
      </c>
      <c r="H168" s="58">
        <v>0</v>
      </c>
      <c r="I168" s="58">
        <v>1003336.06</v>
      </c>
      <c r="J168" s="58">
        <v>0</v>
      </c>
      <c r="K168" s="59">
        <v>0</v>
      </c>
      <c r="L168" s="59">
        <v>54304518.450000003</v>
      </c>
      <c r="M168" s="59">
        <v>0</v>
      </c>
      <c r="N168" s="58">
        <v>20062829.800000001</v>
      </c>
      <c r="O168" s="58">
        <v>2828142.47</v>
      </c>
      <c r="P168" s="76">
        <v>9233139.9900000002</v>
      </c>
      <c r="Q168" s="58">
        <v>11889.59</v>
      </c>
      <c r="R168" s="58">
        <v>3293153.36</v>
      </c>
      <c r="S168" s="58">
        <v>10030713.380000001</v>
      </c>
      <c r="T168" s="58">
        <v>2148587.66</v>
      </c>
      <c r="U168" s="58">
        <v>0</v>
      </c>
      <c r="V168" s="58">
        <v>0</v>
      </c>
      <c r="W168" s="58">
        <v>2052884.41</v>
      </c>
      <c r="X168" s="59">
        <v>2915393.04</v>
      </c>
      <c r="Y168" s="59">
        <v>52576733.700000003</v>
      </c>
      <c r="Z168" s="60">
        <v>0.15628737649847865</v>
      </c>
      <c r="AA168" s="59">
        <v>2915393.04</v>
      </c>
      <c r="AB168" s="59">
        <v>9631.2000000000007</v>
      </c>
      <c r="AC168" s="59">
        <v>120390</v>
      </c>
      <c r="AD168" s="59">
        <v>0</v>
      </c>
      <c r="AE168" s="59">
        <v>1618.35</v>
      </c>
      <c r="AF168" s="59">
        <f t="shared" si="42"/>
        <v>1618.35</v>
      </c>
      <c r="AG168" s="59">
        <v>2052727.05</v>
      </c>
      <c r="AH168" s="58">
        <v>156250.85</v>
      </c>
      <c r="AI168" s="58">
        <v>578692.37</v>
      </c>
      <c r="AJ168" s="59">
        <v>0</v>
      </c>
      <c r="AK168" s="58">
        <v>457470.15</v>
      </c>
      <c r="AL168" s="58">
        <v>11135.52</v>
      </c>
      <c r="AM168" s="58">
        <v>131879.56</v>
      </c>
      <c r="AN168" s="58">
        <v>11140</v>
      </c>
      <c r="AO168" s="58">
        <v>0</v>
      </c>
      <c r="AP168" s="58">
        <v>197536.69</v>
      </c>
      <c r="AQ168" s="58">
        <v>178651.07</v>
      </c>
      <c r="AR168" s="58">
        <v>30998.240000000002</v>
      </c>
      <c r="AS168" s="58">
        <v>0</v>
      </c>
      <c r="AT168" s="58">
        <v>14281.62</v>
      </c>
      <c r="AU168" s="58">
        <v>0</v>
      </c>
      <c r="AV168" s="58">
        <v>88774.02</v>
      </c>
      <c r="AW168" s="58">
        <v>3909537.14</v>
      </c>
      <c r="AX168" s="58">
        <v>0</v>
      </c>
      <c r="AY168" s="60">
        <f t="shared" si="43"/>
        <v>0</v>
      </c>
      <c r="AZ168" s="59">
        <v>0</v>
      </c>
      <c r="BA168" s="60">
        <v>5.4753615611425478E-2</v>
      </c>
      <c r="BB168" s="58">
        <v>2850758.82</v>
      </c>
      <c r="BC168" s="58">
        <v>5479543.1399999997</v>
      </c>
      <c r="BD168" s="59">
        <v>276253.01</v>
      </c>
      <c r="BE168" s="59">
        <v>1.00000000093132E-2</v>
      </c>
      <c r="BF168" s="59">
        <v>2209926.7200000002</v>
      </c>
      <c r="BG168" s="59">
        <v>1232542.4350000001</v>
      </c>
      <c r="BH168" s="59">
        <v>0</v>
      </c>
      <c r="BI168" s="59">
        <v>0</v>
      </c>
      <c r="BJ168" s="59">
        <f t="shared" si="44"/>
        <v>0</v>
      </c>
      <c r="BK168" s="59">
        <v>0</v>
      </c>
      <c r="BL168" s="59">
        <v>2929</v>
      </c>
      <c r="BM168" s="59">
        <v>1473</v>
      </c>
      <c r="BN168" s="58">
        <v>0</v>
      </c>
      <c r="BO168" s="58">
        <v>0</v>
      </c>
      <c r="BP168" s="58">
        <v>-51</v>
      </c>
      <c r="BQ168" s="58">
        <v>-55</v>
      </c>
      <c r="BR168" s="58">
        <v>-556</v>
      </c>
      <c r="BS168" s="58">
        <v>-325</v>
      </c>
      <c r="BT168" s="58">
        <v>0</v>
      </c>
      <c r="BU168" s="58">
        <v>-3</v>
      </c>
      <c r="BV168" s="58">
        <v>15</v>
      </c>
      <c r="BW168" s="58">
        <v>-484</v>
      </c>
      <c r="BX168" s="58">
        <v>-3</v>
      </c>
      <c r="BY168" s="58">
        <v>2940</v>
      </c>
      <c r="BZ168" s="58">
        <v>7</v>
      </c>
      <c r="CA168" s="58">
        <v>26</v>
      </c>
      <c r="CB168" s="58">
        <v>145</v>
      </c>
      <c r="CC168" s="58">
        <v>75</v>
      </c>
      <c r="CD168" s="58">
        <v>256</v>
      </c>
      <c r="CE168" s="58">
        <v>6</v>
      </c>
      <c r="CF168" s="58">
        <v>2</v>
      </c>
      <c r="CG168" s="63"/>
    </row>
    <row r="169" spans="1:85" s="49" customFormat="1" ht="15.65" customHeight="1" x14ac:dyDescent="0.35">
      <c r="A169" s="41">
        <v>21</v>
      </c>
      <c r="B169" s="41" t="s">
        <v>438</v>
      </c>
      <c r="C169" s="56" t="s">
        <v>439</v>
      </c>
      <c r="D169" s="41" t="s">
        <v>440</v>
      </c>
      <c r="E169" s="41" t="s">
        <v>115</v>
      </c>
      <c r="F169" s="41" t="s">
        <v>414</v>
      </c>
      <c r="G169" s="58">
        <v>77685082.530000001</v>
      </c>
      <c r="H169" s="58">
        <v>0</v>
      </c>
      <c r="I169" s="58">
        <v>871298.46</v>
      </c>
      <c r="J169" s="58">
        <v>0</v>
      </c>
      <c r="K169" s="59">
        <v>0</v>
      </c>
      <c r="L169" s="59">
        <v>78556380.989999995</v>
      </c>
      <c r="M169" s="59">
        <v>0</v>
      </c>
      <c r="N169" s="58">
        <v>20835988.899999999</v>
      </c>
      <c r="O169" s="58">
        <v>6788975.2800000003</v>
      </c>
      <c r="P169" s="76">
        <v>8873622.6799999997</v>
      </c>
      <c r="Q169" s="58">
        <v>98844.73</v>
      </c>
      <c r="R169" s="58">
        <v>3773533.08</v>
      </c>
      <c r="S169" s="58">
        <v>21262715.91</v>
      </c>
      <c r="T169" s="58">
        <v>10149199.130000001</v>
      </c>
      <c r="U169" s="58">
        <v>0</v>
      </c>
      <c r="V169" s="58">
        <v>0</v>
      </c>
      <c r="W169" s="58">
        <v>1722110.57</v>
      </c>
      <c r="X169" s="59">
        <v>3761524.14</v>
      </c>
      <c r="Y169" s="59">
        <v>77266514.420000002</v>
      </c>
      <c r="Z169" s="60">
        <v>0.15252008280256893</v>
      </c>
      <c r="AA169" s="59">
        <v>3761268.2</v>
      </c>
      <c r="AB169" s="59">
        <v>0</v>
      </c>
      <c r="AC169" s="59">
        <v>0</v>
      </c>
      <c r="AD169" s="59">
        <v>0</v>
      </c>
      <c r="AE169" s="59">
        <v>0</v>
      </c>
      <c r="AF169" s="59">
        <f t="shared" si="42"/>
        <v>0</v>
      </c>
      <c r="AG169" s="59">
        <v>2057335.61</v>
      </c>
      <c r="AH169" s="58">
        <v>156821.76999999999</v>
      </c>
      <c r="AI169" s="58">
        <v>528681.35</v>
      </c>
      <c r="AJ169" s="59">
        <v>0</v>
      </c>
      <c r="AK169" s="58">
        <v>293251.08</v>
      </c>
      <c r="AL169" s="58">
        <v>39162.04</v>
      </c>
      <c r="AM169" s="58">
        <v>111346.76</v>
      </c>
      <c r="AN169" s="58">
        <v>10862</v>
      </c>
      <c r="AO169" s="58">
        <v>2478</v>
      </c>
      <c r="AP169" s="58">
        <v>50833.7</v>
      </c>
      <c r="AQ169" s="58">
        <v>251529.06</v>
      </c>
      <c r="AR169" s="58">
        <v>44611.42</v>
      </c>
      <c r="AS169" s="58">
        <v>0</v>
      </c>
      <c r="AT169" s="58">
        <v>155664.24</v>
      </c>
      <c r="AU169" s="58">
        <v>0</v>
      </c>
      <c r="AV169" s="58">
        <v>265848.21999999997</v>
      </c>
      <c r="AW169" s="58">
        <v>3968425.25</v>
      </c>
      <c r="AX169" s="58">
        <v>0</v>
      </c>
      <c r="AY169" s="60">
        <f t="shared" si="43"/>
        <v>0</v>
      </c>
      <c r="AZ169" s="59">
        <v>0</v>
      </c>
      <c r="BA169" s="60">
        <v>4.8416865600258506E-2</v>
      </c>
      <c r="BB169" s="58">
        <v>3148562.95</v>
      </c>
      <c r="BC169" s="58">
        <v>8699972.2699999996</v>
      </c>
      <c r="BD169" s="59">
        <v>276253</v>
      </c>
      <c r="BE169" s="59">
        <v>0</v>
      </c>
      <c r="BF169" s="59">
        <v>2330131.87</v>
      </c>
      <c r="BG169" s="59">
        <v>1338025.5575000001</v>
      </c>
      <c r="BH169" s="59">
        <v>0</v>
      </c>
      <c r="BI169" s="59">
        <v>0</v>
      </c>
      <c r="BJ169" s="59">
        <f t="shared" si="44"/>
        <v>0</v>
      </c>
      <c r="BK169" s="59">
        <v>0</v>
      </c>
      <c r="BL169" s="59">
        <v>8403</v>
      </c>
      <c r="BM169" s="59">
        <v>3441</v>
      </c>
      <c r="BN169" s="58">
        <v>11</v>
      </c>
      <c r="BO169" s="58">
        <v>0</v>
      </c>
      <c r="BP169" s="58">
        <v>-76</v>
      </c>
      <c r="BQ169" s="58">
        <v>-86</v>
      </c>
      <c r="BR169" s="58">
        <v>-699</v>
      </c>
      <c r="BS169" s="58">
        <v>-847</v>
      </c>
      <c r="BT169" s="58">
        <v>2</v>
      </c>
      <c r="BU169" s="58">
        <v>-3</v>
      </c>
      <c r="BV169" s="58">
        <v>0</v>
      </c>
      <c r="BW169" s="58">
        <v>-1504</v>
      </c>
      <c r="BX169" s="58">
        <v>-4</v>
      </c>
      <c r="BY169" s="58">
        <v>8638</v>
      </c>
      <c r="BZ169" s="58">
        <v>26</v>
      </c>
      <c r="CA169" s="58">
        <v>189</v>
      </c>
      <c r="CB169" s="58">
        <v>242</v>
      </c>
      <c r="CC169" s="58">
        <v>121</v>
      </c>
      <c r="CD169" s="58">
        <v>1117</v>
      </c>
      <c r="CE169" s="58">
        <v>0</v>
      </c>
      <c r="CF169" s="58">
        <v>24</v>
      </c>
      <c r="CG169" s="63"/>
    </row>
    <row r="170" spans="1:85" s="49" customFormat="1" ht="15.65" customHeight="1" x14ac:dyDescent="0.35">
      <c r="A170" s="41">
        <v>21</v>
      </c>
      <c r="B170" s="41" t="s">
        <v>441</v>
      </c>
      <c r="C170" s="56" t="s">
        <v>155</v>
      </c>
      <c r="D170" s="41" t="s">
        <v>410</v>
      </c>
      <c r="E170" s="41" t="s">
        <v>101</v>
      </c>
      <c r="F170" s="41" t="s">
        <v>411</v>
      </c>
      <c r="G170" s="58">
        <v>51582120.549999997</v>
      </c>
      <c r="H170" s="58">
        <v>0</v>
      </c>
      <c r="I170" s="58">
        <v>1579889.13</v>
      </c>
      <c r="J170" s="58">
        <v>0</v>
      </c>
      <c r="K170" s="59">
        <v>0</v>
      </c>
      <c r="L170" s="59">
        <v>53162009.68</v>
      </c>
      <c r="M170" s="59">
        <v>0</v>
      </c>
      <c r="N170" s="58">
        <v>82036.639999999999</v>
      </c>
      <c r="O170" s="58">
        <v>3498906.35</v>
      </c>
      <c r="P170" s="76">
        <v>19970057.93</v>
      </c>
      <c r="Q170" s="58">
        <v>0</v>
      </c>
      <c r="R170" s="58">
        <v>2588394.48</v>
      </c>
      <c r="S170" s="58">
        <v>14318520.109999999</v>
      </c>
      <c r="T170" s="58">
        <v>6301554.4000000004</v>
      </c>
      <c r="U170" s="58">
        <v>0</v>
      </c>
      <c r="V170" s="58">
        <v>0</v>
      </c>
      <c r="W170" s="58">
        <v>2226939.77</v>
      </c>
      <c r="X170" s="59">
        <v>3840725.33</v>
      </c>
      <c r="Y170" s="59">
        <v>52827135.009999998</v>
      </c>
      <c r="Z170" s="60">
        <v>0.12051946398702292</v>
      </c>
      <c r="AA170" s="59">
        <v>3833638.86</v>
      </c>
      <c r="AB170" s="59">
        <v>0</v>
      </c>
      <c r="AC170" s="59">
        <v>0</v>
      </c>
      <c r="AD170" s="59">
        <v>0</v>
      </c>
      <c r="AE170" s="59">
        <v>0</v>
      </c>
      <c r="AF170" s="59">
        <f t="shared" si="42"/>
        <v>0</v>
      </c>
      <c r="AG170" s="59">
        <v>1963754.71</v>
      </c>
      <c r="AH170" s="58">
        <v>143376.95999999999</v>
      </c>
      <c r="AI170" s="58">
        <v>409811.59</v>
      </c>
      <c r="AJ170" s="59">
        <v>0</v>
      </c>
      <c r="AK170" s="58">
        <v>295336.32000000001</v>
      </c>
      <c r="AL170" s="58">
        <v>10832.16</v>
      </c>
      <c r="AM170" s="58">
        <v>224556.15</v>
      </c>
      <c r="AN170" s="58">
        <v>10973</v>
      </c>
      <c r="AO170" s="58">
        <v>152</v>
      </c>
      <c r="AP170" s="58">
        <v>0</v>
      </c>
      <c r="AQ170" s="58">
        <v>63965.39</v>
      </c>
      <c r="AR170" s="58">
        <v>57190.62</v>
      </c>
      <c r="AS170" s="58">
        <v>735</v>
      </c>
      <c r="AT170" s="58">
        <v>29644.17</v>
      </c>
      <c r="AU170" s="58">
        <v>0</v>
      </c>
      <c r="AV170" s="58">
        <v>78746.819999999992</v>
      </c>
      <c r="AW170" s="58">
        <v>3289074.89</v>
      </c>
      <c r="AX170" s="58">
        <v>0</v>
      </c>
      <c r="AY170" s="60">
        <f t="shared" si="43"/>
        <v>0</v>
      </c>
      <c r="AZ170" s="59">
        <v>-800</v>
      </c>
      <c r="BA170" s="60">
        <v>7.4321079070100382E-2</v>
      </c>
      <c r="BB170" s="58">
        <v>1592778.74</v>
      </c>
      <c r="BC170" s="58">
        <v>4623870.78</v>
      </c>
      <c r="BD170" s="59">
        <v>276253</v>
      </c>
      <c r="BE170" s="59">
        <v>0</v>
      </c>
      <c r="BF170" s="59">
        <v>2138641.63</v>
      </c>
      <c r="BG170" s="59">
        <v>1316372.9075</v>
      </c>
      <c r="BH170" s="59">
        <v>0</v>
      </c>
      <c r="BI170" s="59">
        <v>0</v>
      </c>
      <c r="BJ170" s="59">
        <f t="shared" si="44"/>
        <v>0</v>
      </c>
      <c r="BK170" s="59">
        <v>0</v>
      </c>
      <c r="BL170" s="59">
        <v>4867</v>
      </c>
      <c r="BM170" s="59">
        <v>2936</v>
      </c>
      <c r="BN170" s="58">
        <v>4</v>
      </c>
      <c r="BO170" s="58">
        <v>-3</v>
      </c>
      <c r="BP170" s="58">
        <v>-83</v>
      </c>
      <c r="BQ170" s="58">
        <v>-94</v>
      </c>
      <c r="BR170" s="58">
        <v>-1388</v>
      </c>
      <c r="BS170" s="58">
        <v>-686</v>
      </c>
      <c r="BT170" s="58">
        <v>3</v>
      </c>
      <c r="BU170" s="58">
        <v>-2</v>
      </c>
      <c r="BV170" s="58">
        <v>19</v>
      </c>
      <c r="BW170" s="58">
        <v>-844</v>
      </c>
      <c r="BX170" s="58">
        <v>-4</v>
      </c>
      <c r="BY170" s="58">
        <v>4725</v>
      </c>
      <c r="BZ170" s="58">
        <v>5</v>
      </c>
      <c r="CA170" s="58">
        <v>39</v>
      </c>
      <c r="CB170" s="58">
        <v>438</v>
      </c>
      <c r="CC170" s="58">
        <v>60</v>
      </c>
      <c r="CD170" s="58">
        <v>175</v>
      </c>
      <c r="CE170" s="58">
        <v>168</v>
      </c>
      <c r="CF170" s="58">
        <v>3</v>
      </c>
      <c r="CG170" s="63"/>
    </row>
    <row r="172" spans="1:85" ht="15.5" x14ac:dyDescent="0.35">
      <c r="A172" s="66" t="s">
        <v>462</v>
      </c>
    </row>
    <row r="173" spans="1:85" ht="15.5" x14ac:dyDescent="0.35">
      <c r="A173" s="67" t="s">
        <v>463</v>
      </c>
    </row>
    <row r="174" spans="1:85" ht="15.5" x14ac:dyDescent="0.35">
      <c r="A174" s="68"/>
    </row>
  </sheetData>
  <sortState xmlns:xlrd2="http://schemas.microsoft.com/office/spreadsheetml/2017/richdata2" ref="A9:CF170">
    <sortCondition ref="A9:A170"/>
    <sortCondition ref="B9:B170"/>
  </sortState>
  <mergeCells count="4">
    <mergeCell ref="G2:Z2"/>
    <mergeCell ref="AA2:AZ2"/>
    <mergeCell ref="BA2:BZ2"/>
    <mergeCell ref="CB4:CF4"/>
  </mergeCells>
  <dataValidations count="1">
    <dataValidation type="date" showInputMessage="1" showErrorMessage="1" sqref="BM9:BM49 BM51:BM82 BM84:BM91 BM93:BM129 BM131:BM170" xr:uid="{A00140FE-290D-437F-91F8-41C956AC505D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FY25 AUDITED ANNUAL REPORTS </dc:title>
  <dc:creator>United States Trustees Program</dc:creator>
  <cp:lastModifiedBy>Chery, Rose (USTP) (CTR)</cp:lastModifiedBy>
  <cp:lastPrinted>2020-10-15T14:54:00Z</cp:lastPrinted>
  <dcterms:created xsi:type="dcterms:W3CDTF">2016-02-10T14:37:10Z</dcterms:created>
  <dcterms:modified xsi:type="dcterms:W3CDTF">2026-03-03T19:05:34Z</dcterms:modified>
</cp:coreProperties>
</file>